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06"/>
  <workbookPr codeName="ThisWorkbook" hidePivotFieldList="1"/>
  <mc:AlternateContent xmlns:mc="http://schemas.openxmlformats.org/markup-compatibility/2006">
    <mc:Choice Requires="x15">
      <x15ac:absPath xmlns:x15ac="http://schemas.microsoft.com/office/spreadsheetml/2010/11/ac" url="C:\Users\Eduardo\Downloads\Test8\"/>
    </mc:Choice>
  </mc:AlternateContent>
  <xr:revisionPtr revIDLastSave="578" documentId="13_ncr:1_{B58B7981-AC88-4B54-8A54-D742378F26BD}" xr6:coauthVersionLast="47" xr6:coauthVersionMax="47" xr10:uidLastSave="{4FF7E667-D553-44DB-9FA1-6C20E5743EFD}"/>
  <bookViews>
    <workbookView xWindow="-48" yWindow="-48" windowWidth="23136" windowHeight="12456" firstSheet="2" activeTab="2" xr2:uid="{00000000-000D-0000-FFFF-FFFF00000000}"/>
  </bookViews>
  <sheets>
    <sheet name="Resultado para Informe." sheetId="9" r:id="rId1"/>
    <sheet name="Parámetros" sheetId="3" r:id="rId2"/>
    <sheet name="Probacionistas" sheetId="1" r:id="rId3"/>
    <sheet name="Fechas de clase" sheetId="8" r:id="rId4"/>
    <sheet name="Gráficos_" sheetId="7" r:id="rId5"/>
    <sheet name="Hoja2" sheetId="2" state="hidden" r:id="rId6"/>
    <sheet name="Regla 3ra clase" sheetId="5" state="hidden" r:id="rId7"/>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8849" r:id="rId8"/>
    <pivotCache cacheId="8862" r:id="rId9"/>
    <pivotCache cacheId="8871" r:id="rId10"/>
    <pivotCache cacheId="888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E4" i="1" l="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Q18" i="9" a="1"/>
  <c r="Q18" i="9" s="1"/>
  <c r="P18" i="9" a="1"/>
  <c r="P18" i="9" s="1"/>
  <c r="O18" i="9" a="1"/>
  <c r="O18" i="9" s="1"/>
  <c r="N18" i="9" a="1"/>
  <c r="N18" i="9" s="1"/>
  <c r="M18" i="9" a="1"/>
  <c r="M18" i="9" s="1"/>
  <c r="L18" i="9" a="1"/>
  <c r="L18" i="9" s="1"/>
  <c r="K18" i="9" a="1"/>
  <c r="K18" i="9" s="1"/>
  <c r="J18" i="9" a="1"/>
  <c r="J18" i="9" s="1"/>
  <c r="I18" i="9" a="1"/>
  <c r="I18" i="9" s="1"/>
  <c r="H18" i="9" a="1"/>
  <c r="H18" i="9" s="1"/>
  <c r="G18" i="9" a="1"/>
  <c r="G18" i="9" s="1"/>
  <c r="F18" i="9" a="1"/>
  <c r="F18" i="9" s="1"/>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R27" i="9"/>
  <c r="R26" i="9"/>
  <c r="E26" i="9"/>
  <c r="R25" i="9"/>
  <c r="E25" i="9"/>
  <c r="R24" i="9"/>
  <c r="E24" i="9"/>
  <c r="R23" i="9"/>
  <c r="E23" i="9"/>
  <c r="R22" i="9"/>
  <c r="E22" i="9"/>
  <c r="R21" i="9"/>
  <c r="R20" i="9"/>
  <c r="E20" i="9"/>
  <c r="R19" i="9"/>
  <c r="R18" i="9"/>
  <c r="R17" i="9"/>
  <c r="R16" i="9"/>
  <c r="R15" i="9"/>
  <c r="R14" i="9"/>
  <c r="R13" i="9"/>
  <c r="Q13" i="9"/>
  <c r="P13" i="9"/>
  <c r="O13" i="9"/>
  <c r="N13" i="9"/>
  <c r="M13" i="9"/>
  <c r="L13" i="9"/>
  <c r="K13" i="9"/>
  <c r="J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Y17" i="8"/>
  <c r="X17" i="8"/>
  <c r="W17" i="8"/>
  <c r="V17" i="8"/>
  <c r="U17" i="8"/>
  <c r="T17" i="8"/>
  <c r="S17" i="8"/>
  <c r="R17" i="8"/>
  <c r="Q17" i="8"/>
  <c r="P17" i="8"/>
  <c r="O17" i="8"/>
  <c r="N17" i="8"/>
  <c r="M17" i="8"/>
  <c r="L17" i="8"/>
  <c r="K17" i="8"/>
  <c r="J17" i="8"/>
  <c r="Y16" i="8"/>
  <c r="X16" i="8"/>
  <c r="W16" i="8"/>
  <c r="V16" i="8"/>
  <c r="U16" i="8"/>
  <c r="T16" i="8"/>
  <c r="S16" i="8"/>
  <c r="R16" i="8"/>
  <c r="Q16" i="8"/>
  <c r="P16" i="8"/>
  <c r="O16" i="8"/>
  <c r="N16" i="8"/>
  <c r="M16" i="8"/>
  <c r="L16" i="8"/>
  <c r="K16" i="8"/>
  <c r="J16" i="8"/>
  <c r="K15" i="8"/>
  <c r="L15" i="8" s="1"/>
  <c r="M15" i="8" s="1"/>
  <c r="N15" i="8" s="1"/>
  <c r="O15" i="8" s="1"/>
  <c r="P15" i="8" s="1"/>
  <c r="Q15" i="8" s="1"/>
  <c r="R15" i="8" s="1"/>
  <c r="S15" i="8" s="1"/>
  <c r="T15" i="8" s="1"/>
  <c r="U15" i="8" s="1"/>
  <c r="V15" i="8" s="1"/>
  <c r="W15" i="8" s="1"/>
  <c r="X15" i="8" s="1"/>
  <c r="Y15" i="8" s="1"/>
  <c r="J15" i="8"/>
  <c r="K14" i="8"/>
  <c r="L14" i="8" s="1"/>
  <c r="M14" i="8" s="1"/>
  <c r="N14" i="8" s="1"/>
  <c r="O14" i="8" s="1"/>
  <c r="P14" i="8" s="1"/>
  <c r="Q14" i="8" s="1"/>
  <c r="R14" i="8" s="1"/>
  <c r="S14" i="8" s="1"/>
  <c r="T14" i="8" s="1"/>
  <c r="U14" i="8" s="1"/>
  <c r="V14" i="8" s="1"/>
  <c r="W14" i="8" s="1"/>
  <c r="X14" i="8" s="1"/>
  <c r="Y14" i="8" s="1"/>
  <c r="J14" i="8"/>
  <c r="K13" i="8"/>
  <c r="L13" i="8" s="1"/>
  <c r="M13" i="8" s="1"/>
  <c r="N13" i="8" s="1"/>
  <c r="O13" i="8" s="1"/>
  <c r="P13" i="8" s="1"/>
  <c r="Q13" i="8" s="1"/>
  <c r="R13" i="8" s="1"/>
  <c r="S13" i="8" s="1"/>
  <c r="T13" i="8" s="1"/>
  <c r="U13" i="8" s="1"/>
  <c r="V13" i="8" s="1"/>
  <c r="W13" i="8" s="1"/>
  <c r="X13" i="8" s="1"/>
  <c r="Y13" i="8" s="1"/>
  <c r="J13" i="8"/>
  <c r="K12" i="8"/>
  <c r="L12" i="8" s="1"/>
  <c r="M12" i="8" s="1"/>
  <c r="N12" i="8" s="1"/>
  <c r="O12" i="8" s="1"/>
  <c r="P12" i="8" s="1"/>
  <c r="Q12" i="8" s="1"/>
  <c r="R12" i="8" s="1"/>
  <c r="S12" i="8" s="1"/>
  <c r="T12" i="8" s="1"/>
  <c r="U12" i="8" s="1"/>
  <c r="V12" i="8" s="1"/>
  <c r="W12" i="8" s="1"/>
  <c r="X12" i="8" s="1"/>
  <c r="Y12" i="8" s="1"/>
  <c r="J12" i="8"/>
  <c r="K11" i="8"/>
  <c r="L11" i="8" s="1"/>
  <c r="M11" i="8" s="1"/>
  <c r="N11" i="8" s="1"/>
  <c r="O11" i="8" s="1"/>
  <c r="P11" i="8" s="1"/>
  <c r="Q11" i="8" s="1"/>
  <c r="R11" i="8" s="1"/>
  <c r="S11" i="8" s="1"/>
  <c r="T11" i="8" s="1"/>
  <c r="U11" i="8" s="1"/>
  <c r="V11" i="8" s="1"/>
  <c r="W11" i="8" s="1"/>
  <c r="X11" i="8" s="1"/>
  <c r="Y11" i="8" s="1"/>
  <c r="J11" i="8"/>
  <c r="K10" i="8"/>
  <c r="L10" i="8" s="1"/>
  <c r="M10" i="8" s="1"/>
  <c r="N10" i="8" s="1"/>
  <c r="O10" i="8" s="1"/>
  <c r="P10" i="8" s="1"/>
  <c r="Q10" i="8" s="1"/>
  <c r="R10" i="8" s="1"/>
  <c r="S10" i="8" s="1"/>
  <c r="T10" i="8" s="1"/>
  <c r="U10" i="8" s="1"/>
  <c r="V10" i="8" s="1"/>
  <c r="W10" i="8" s="1"/>
  <c r="X10" i="8" s="1"/>
  <c r="Y10" i="8" s="1"/>
  <c r="J10" i="8"/>
  <c r="K9" i="8"/>
  <c r="L9" i="8" s="1"/>
  <c r="M9" i="8" s="1"/>
  <c r="N9" i="8" s="1"/>
  <c r="O9" i="8" s="1"/>
  <c r="P9" i="8" s="1"/>
  <c r="Q9" i="8" s="1"/>
  <c r="R9" i="8" s="1"/>
  <c r="S9" i="8" s="1"/>
  <c r="T9" i="8" s="1"/>
  <c r="U9" i="8" s="1"/>
  <c r="V9" i="8" s="1"/>
  <c r="W9" i="8" s="1"/>
  <c r="X9" i="8" s="1"/>
  <c r="Y9" i="8" s="1"/>
  <c r="J9" i="8"/>
  <c r="K8" i="8"/>
  <c r="L8" i="8" s="1"/>
  <c r="M8" i="8" s="1"/>
  <c r="N8" i="8" s="1"/>
  <c r="O8" i="8" s="1"/>
  <c r="P8" i="8" s="1"/>
  <c r="Q8" i="8" s="1"/>
  <c r="R8" i="8" s="1"/>
  <c r="S8" i="8" s="1"/>
  <c r="T8" i="8" s="1"/>
  <c r="U8" i="8" s="1"/>
  <c r="V8" i="8" s="1"/>
  <c r="W8" i="8" s="1"/>
  <c r="X8" i="8" s="1"/>
  <c r="Y8" i="8" s="1"/>
  <c r="J8" i="8"/>
  <c r="K7" i="8"/>
  <c r="L7" i="8" s="1"/>
  <c r="M7" i="8" s="1"/>
  <c r="N7" i="8" s="1"/>
  <c r="O7" i="8" s="1"/>
  <c r="P7" i="8" s="1"/>
  <c r="Q7" i="8" s="1"/>
  <c r="R7" i="8" s="1"/>
  <c r="S7" i="8" s="1"/>
  <c r="T7" i="8" s="1"/>
  <c r="U7" i="8" s="1"/>
  <c r="V7" i="8" s="1"/>
  <c r="W7" i="8" s="1"/>
  <c r="X7" i="8" s="1"/>
  <c r="Y7" i="8" s="1"/>
  <c r="J7" i="8"/>
  <c r="K6" i="8"/>
  <c r="L6" i="8" s="1"/>
  <c r="M6" i="8" s="1"/>
  <c r="N6" i="8" s="1"/>
  <c r="O6" i="8" s="1"/>
  <c r="P6" i="8" s="1"/>
  <c r="Q6" i="8" s="1"/>
  <c r="R6" i="8" s="1"/>
  <c r="S6" i="8" s="1"/>
  <c r="T6" i="8" s="1"/>
  <c r="U6" i="8" s="1"/>
  <c r="V6" i="8" s="1"/>
  <c r="W6" i="8" s="1"/>
  <c r="X6" i="8" s="1"/>
  <c r="Y6" i="8" s="1"/>
  <c r="J6" i="8"/>
  <c r="V4" i="1"/>
  <c r="U9" i="1"/>
  <c r="U8" i="1"/>
  <c r="U7" i="1"/>
  <c r="U6" i="1"/>
  <c r="U5" i="1"/>
  <c r="U4" i="1"/>
  <c r="U73" i="1"/>
  <c r="V73" i="1"/>
  <c r="AZ73" i="1" s="1"/>
  <c r="U74" i="1"/>
  <c r="V74" i="1"/>
  <c r="U75" i="1"/>
  <c r="V75" i="1"/>
  <c r="AZ75" i="1" s="1"/>
  <c r="U76" i="1"/>
  <c r="V76" i="1"/>
  <c r="AX76" i="1" s="1"/>
  <c r="U77" i="1"/>
  <c r="V77" i="1"/>
  <c r="U78" i="1"/>
  <c r="V78" i="1"/>
  <c r="AX78" i="1" s="1"/>
  <c r="U79" i="1"/>
  <c r="V79" i="1"/>
  <c r="AZ79" i="1" s="1"/>
  <c r="U80" i="1"/>
  <c r="V80" i="1"/>
  <c r="AX80" i="1" s="1"/>
  <c r="U81" i="1"/>
  <c r="V81" i="1"/>
  <c r="AZ81" i="1" s="1"/>
  <c r="U82" i="1"/>
  <c r="V82" i="1"/>
  <c r="AX82" i="1" s="1"/>
  <c r="U83" i="1"/>
  <c r="V83" i="1"/>
  <c r="AZ83" i="1" s="1"/>
  <c r="U84" i="1"/>
  <c r="V84" i="1"/>
  <c r="U85" i="1"/>
  <c r="V85"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V5" i="1"/>
  <c r="V6" i="1"/>
  <c r="AZ6" i="1" s="1"/>
  <c r="V7" i="1"/>
  <c r="AZ7" i="1" s="1"/>
  <c r="V8" i="1"/>
  <c r="AZ8" i="1"/>
  <c r="V9" i="1"/>
  <c r="AZ9" i="1" s="1"/>
  <c r="V10" i="1"/>
  <c r="AZ10" i="1" s="1"/>
  <c r="V11" i="1"/>
  <c r="AX11" i="1" s="1"/>
  <c r="V12" i="1"/>
  <c r="AX12" i="1" s="1"/>
  <c r="V13" i="1"/>
  <c r="V14" i="1"/>
  <c r="AZ14" i="1" s="1"/>
  <c r="V15" i="1"/>
  <c r="AX15" i="1" s="1"/>
  <c r="V16" i="1"/>
  <c r="V17" i="1"/>
  <c r="AZ17" i="1" s="1"/>
  <c r="V18" i="1"/>
  <c r="AZ18" i="1" s="1"/>
  <c r="V19" i="1"/>
  <c r="AZ19" i="1" s="1"/>
  <c r="V20" i="1"/>
  <c r="AZ20" i="1" s="1"/>
  <c r="V21" i="1"/>
  <c r="V22" i="1"/>
  <c r="AZ22" i="1" s="1"/>
  <c r="V23" i="1"/>
  <c r="AX23" i="1" s="1"/>
  <c r="V24" i="1"/>
  <c r="AZ24" i="1" s="1"/>
  <c r="V25" i="1"/>
  <c r="AZ25" i="1" s="1"/>
  <c r="V26" i="1"/>
  <c r="AZ26" i="1" s="1"/>
  <c r="V27" i="1"/>
  <c r="AZ27" i="1" s="1"/>
  <c r="V28" i="1"/>
  <c r="AZ28" i="1" s="1"/>
  <c r="V29" i="1"/>
  <c r="AX29" i="1" s="1"/>
  <c r="V30" i="1"/>
  <c r="AZ30" i="1" s="1"/>
  <c r="V31" i="1"/>
  <c r="AZ31" i="1" s="1"/>
  <c r="V32" i="1"/>
  <c r="AZ32" i="1" s="1"/>
  <c r="V33" i="1"/>
  <c r="AZ33" i="1" s="1"/>
  <c r="V34" i="1"/>
  <c r="AZ34" i="1" s="1"/>
  <c r="V35" i="1"/>
  <c r="AX35" i="1" s="1"/>
  <c r="V36" i="1"/>
  <c r="AX36" i="1" s="1"/>
  <c r="V37" i="1"/>
  <c r="AX37" i="1" s="1"/>
  <c r="V38" i="1"/>
  <c r="AZ38" i="1" s="1"/>
  <c r="V39" i="1"/>
  <c r="AX39" i="1" s="1"/>
  <c r="V40" i="1"/>
  <c r="AZ40" i="1" s="1"/>
  <c r="V41" i="1"/>
  <c r="AZ41" i="1" s="1"/>
  <c r="V42" i="1"/>
  <c r="AZ42" i="1" s="1"/>
  <c r="V43" i="1"/>
  <c r="AZ43" i="1" s="1"/>
  <c r="V44" i="1"/>
  <c r="AZ44" i="1" s="1"/>
  <c r="V45" i="1"/>
  <c r="AX45" i="1" s="1"/>
  <c r="V46" i="1"/>
  <c r="AZ46" i="1" s="1"/>
  <c r="V47" i="1"/>
  <c r="AX47" i="1" s="1"/>
  <c r="V48" i="1"/>
  <c r="AZ48" i="1" s="1"/>
  <c r="V49" i="1"/>
  <c r="V50" i="1"/>
  <c r="AZ50" i="1" s="1"/>
  <c r="V51" i="1"/>
  <c r="AZ51" i="1" s="1"/>
  <c r="V52" i="1"/>
  <c r="AZ52" i="1" s="1"/>
  <c r="V53" i="1"/>
  <c r="AX53" i="1" s="1"/>
  <c r="V54" i="1"/>
  <c r="AZ54" i="1" s="1"/>
  <c r="V55" i="1"/>
  <c r="AX55" i="1" s="1"/>
  <c r="V56" i="1"/>
  <c r="AZ56" i="1" s="1"/>
  <c r="V57" i="1"/>
  <c r="AZ57" i="1" s="1"/>
  <c r="V58" i="1"/>
  <c r="AZ58" i="1" s="1"/>
  <c r="V59" i="1"/>
  <c r="AZ59" i="1" s="1"/>
  <c r="V60" i="1"/>
  <c r="AX60" i="1" s="1"/>
  <c r="V61" i="1"/>
  <c r="AX61" i="1" s="1"/>
  <c r="V62" i="1"/>
  <c r="AZ62" i="1" s="1"/>
  <c r="V63" i="1"/>
  <c r="V64" i="1"/>
  <c r="AZ64" i="1" s="1"/>
  <c r="V65" i="1"/>
  <c r="AZ65" i="1" s="1"/>
  <c r="V66" i="1"/>
  <c r="AZ66" i="1" s="1"/>
  <c r="V67" i="1"/>
  <c r="AZ67" i="1" s="1"/>
  <c r="V68" i="1"/>
  <c r="AZ68" i="1" s="1"/>
  <c r="V69" i="1"/>
  <c r="V70" i="1"/>
  <c r="AZ70" i="1" s="1"/>
  <c r="V71" i="1"/>
  <c r="AZ71" i="1" s="1"/>
  <c r="V72" i="1"/>
  <c r="AZ72" i="1" s="1"/>
  <c r="AZ84" i="1"/>
  <c r="V86" i="1"/>
  <c r="V87" i="1"/>
  <c r="AX87" i="1" s="1"/>
  <c r="V88" i="1"/>
  <c r="AZ88" i="1" s="1"/>
  <c r="V89" i="1"/>
  <c r="AX89" i="1" s="1"/>
  <c r="V90" i="1"/>
  <c r="AZ90" i="1" s="1"/>
  <c r="V91" i="1"/>
  <c r="AZ91" i="1" s="1"/>
  <c r="V92" i="1"/>
  <c r="AZ92" i="1" s="1"/>
  <c r="V93" i="1"/>
  <c r="V94" i="1"/>
  <c r="AZ94" i="1" s="1"/>
  <c r="V95" i="1"/>
  <c r="AZ95" i="1" s="1"/>
  <c r="V96" i="1"/>
  <c r="AZ96" i="1" s="1"/>
  <c r="V97" i="1"/>
  <c r="AZ97" i="1" s="1"/>
  <c r="V98" i="1"/>
  <c r="AZ98" i="1" s="1"/>
  <c r="V99" i="1"/>
  <c r="AZ99" i="1" s="1"/>
  <c r="V100" i="1"/>
  <c r="AZ100" i="1" s="1"/>
  <c r="V101" i="1"/>
  <c r="V102" i="1"/>
  <c r="AX102" i="1" s="1"/>
  <c r="V103" i="1"/>
  <c r="AX103" i="1" s="1"/>
  <c r="V104" i="1"/>
  <c r="V105" i="1"/>
  <c r="AX105" i="1" s="1"/>
  <c r="V106" i="1"/>
  <c r="AZ106" i="1" s="1"/>
  <c r="V107" i="1"/>
  <c r="AZ107" i="1" s="1"/>
  <c r="V108" i="1"/>
  <c r="AZ108" i="1" s="1"/>
  <c r="V109" i="1"/>
  <c r="V110" i="1"/>
  <c r="AZ110" i="1" s="1"/>
  <c r="V111" i="1"/>
  <c r="AZ111" i="1" s="1"/>
  <c r="V112" i="1"/>
  <c r="AZ112" i="1" s="1"/>
  <c r="V113" i="1"/>
  <c r="AZ113" i="1" s="1"/>
  <c r="V114" i="1"/>
  <c r="AZ114" i="1" s="1"/>
  <c r="V115" i="1"/>
  <c r="AX115" i="1" s="1"/>
  <c r="V116" i="1"/>
  <c r="AZ116" i="1" s="1"/>
  <c r="V117" i="1"/>
  <c r="AZ117" i="1" s="1"/>
  <c r="V118" i="1"/>
  <c r="AZ118" i="1" s="1"/>
  <c r="V119" i="1"/>
  <c r="AZ119" i="1" s="1"/>
  <c r="V120" i="1"/>
  <c r="AZ120" i="1" s="1"/>
  <c r="V121" i="1"/>
  <c r="V122" i="1"/>
  <c r="AZ122" i="1" s="1"/>
  <c r="V123" i="1"/>
  <c r="AZ123" i="1" s="1"/>
  <c r="V124" i="1"/>
  <c r="AZ124" i="1" s="1"/>
  <c r="V125" i="1"/>
  <c r="AX125" i="1" s="1"/>
  <c r="V126" i="1"/>
  <c r="AX126" i="1" s="1"/>
  <c r="V127" i="1"/>
  <c r="AX127" i="1" s="1"/>
  <c r="V128" i="1"/>
  <c r="AZ128" i="1" s="1"/>
  <c r="V129" i="1"/>
  <c r="AX129" i="1" s="1"/>
  <c r="V130" i="1"/>
  <c r="AZ130" i="1" s="1"/>
  <c r="V131" i="1"/>
  <c r="AZ131" i="1" s="1"/>
  <c r="V132" i="1"/>
  <c r="AZ132" i="1" s="1"/>
  <c r="V133" i="1"/>
  <c r="AX133" i="1" s="1"/>
  <c r="V134" i="1"/>
  <c r="AZ134" i="1" s="1"/>
  <c r="V135" i="1"/>
  <c r="AZ135" i="1" s="1"/>
  <c r="V136" i="1"/>
  <c r="AZ136" i="1" s="1"/>
  <c r="V137" i="1"/>
  <c r="AZ137" i="1" s="1"/>
  <c r="V138" i="1"/>
  <c r="AZ138" i="1" s="1"/>
  <c r="V139" i="1"/>
  <c r="AX139" i="1" s="1"/>
  <c r="V140" i="1"/>
  <c r="AZ140" i="1" s="1"/>
  <c r="V141" i="1"/>
  <c r="AX141" i="1" s="1"/>
  <c r="V142" i="1"/>
  <c r="AX142" i="1" s="1"/>
  <c r="V143" i="1"/>
  <c r="V144" i="1"/>
  <c r="AZ144" i="1" s="1"/>
  <c r="V145" i="1"/>
  <c r="AX145" i="1" s="1"/>
  <c r="V146" i="1"/>
  <c r="AZ146" i="1" s="1"/>
  <c r="V147" i="1"/>
  <c r="AZ147" i="1" s="1"/>
  <c r="V148" i="1"/>
  <c r="AZ148" i="1" s="1"/>
  <c r="V149" i="1"/>
  <c r="AX149" i="1" s="1"/>
  <c r="V150" i="1"/>
  <c r="AZ150" i="1" s="1"/>
  <c r="V151" i="1"/>
  <c r="AX151" i="1" s="1"/>
  <c r="V152" i="1"/>
  <c r="AZ152" i="1" s="1"/>
  <c r="V153" i="1"/>
  <c r="AX153" i="1" s="1"/>
  <c r="V154" i="1"/>
  <c r="V155" i="1"/>
  <c r="AZ155" i="1" s="1"/>
  <c r="V156" i="1"/>
  <c r="V157" i="1"/>
  <c r="V158" i="1"/>
  <c r="AZ158" i="1" s="1"/>
  <c r="V159" i="1"/>
  <c r="AZ159" i="1" s="1"/>
  <c r="V160" i="1"/>
  <c r="AZ160" i="1" s="1"/>
  <c r="V161" i="1"/>
  <c r="AZ161" i="1" s="1"/>
  <c r="V162" i="1"/>
  <c r="AZ162" i="1" s="1"/>
  <c r="V163" i="1"/>
  <c r="AZ163" i="1" s="1"/>
  <c r="V164" i="1"/>
  <c r="AZ164" i="1" s="1"/>
  <c r="V165" i="1"/>
  <c r="V166" i="1"/>
  <c r="V167" i="1"/>
  <c r="AX167" i="1" s="1"/>
  <c r="V168" i="1"/>
  <c r="AZ168" i="1" s="1"/>
  <c r="V169" i="1"/>
  <c r="AX169" i="1" s="1"/>
  <c r="V170" i="1"/>
  <c r="AZ170" i="1" s="1"/>
  <c r="V171" i="1"/>
  <c r="AZ171" i="1" s="1"/>
  <c r="V172" i="1"/>
  <c r="AZ172" i="1" s="1"/>
  <c r="V173" i="1"/>
  <c r="V174" i="1"/>
  <c r="AZ174" i="1" s="1"/>
  <c r="V175" i="1"/>
  <c r="AZ175" i="1" s="1"/>
  <c r="V176" i="1"/>
  <c r="AZ176" i="1" s="1"/>
  <c r="V177" i="1"/>
  <c r="AX177" i="1" s="1"/>
  <c r="V178" i="1"/>
  <c r="AZ178" i="1" s="1"/>
  <c r="V179" i="1"/>
  <c r="AX179" i="1" s="1"/>
  <c r="V180" i="1"/>
  <c r="AZ180" i="1" s="1"/>
  <c r="V181" i="1"/>
  <c r="AX181" i="1" s="1"/>
  <c r="V182" i="1"/>
  <c r="V183" i="1"/>
  <c r="AZ183" i="1" s="1"/>
  <c r="V184" i="1"/>
  <c r="AZ184" i="1" s="1"/>
  <c r="V185" i="1"/>
  <c r="AX185" i="1" s="1"/>
  <c r="V186" i="1"/>
  <c r="AZ186" i="1" s="1"/>
  <c r="V187" i="1"/>
  <c r="AZ187" i="1" s="1"/>
  <c r="V188" i="1"/>
  <c r="AZ188" i="1" s="1"/>
  <c r="V189" i="1"/>
  <c r="AZ189" i="1" s="1"/>
  <c r="V190" i="1"/>
  <c r="AX190" i="1" s="1"/>
  <c r="V191" i="1"/>
  <c r="AX191" i="1" s="1"/>
  <c r="V192" i="1"/>
  <c r="AZ192" i="1" s="1"/>
  <c r="V193" i="1"/>
  <c r="AX193" i="1" s="1"/>
  <c r="V194" i="1"/>
  <c r="AZ194" i="1" s="1"/>
  <c r="V195" i="1"/>
  <c r="AZ195" i="1" s="1"/>
  <c r="V196" i="1"/>
  <c r="AZ196" i="1" s="1"/>
  <c r="V197" i="1"/>
  <c r="V198" i="1"/>
  <c r="AZ198" i="1" s="1"/>
  <c r="V199" i="1"/>
  <c r="AZ199" i="1" s="1"/>
  <c r="V200" i="1"/>
  <c r="AZ200" i="1" s="1"/>
  <c r="V201" i="1"/>
  <c r="AZ201" i="1" s="1"/>
  <c r="V202" i="1"/>
  <c r="AZ202" i="1" s="1"/>
  <c r="V203" i="1"/>
  <c r="AZ203" i="1" s="1"/>
  <c r="V204" i="1"/>
  <c r="AZ204" i="1" s="1"/>
  <c r="V205" i="1"/>
  <c r="AX205" i="1" s="1"/>
  <c r="V206" i="1"/>
  <c r="AX206" i="1" s="1"/>
  <c r="V207" i="1"/>
  <c r="AX207" i="1" s="1"/>
  <c r="V208" i="1"/>
  <c r="AZ208" i="1" s="1"/>
  <c r="V209" i="1"/>
  <c r="AX209" i="1" s="1"/>
  <c r="V210" i="1"/>
  <c r="AZ210" i="1" s="1"/>
  <c r="V211" i="1"/>
  <c r="AZ211" i="1" s="1"/>
  <c r="V212" i="1"/>
  <c r="AZ212" i="1" s="1"/>
  <c r="V213" i="1"/>
  <c r="V214" i="1"/>
  <c r="AX214" i="1" s="1"/>
  <c r="V215" i="1"/>
  <c r="AX215" i="1" s="1"/>
  <c r="V216" i="1"/>
  <c r="AZ216" i="1" s="1"/>
  <c r="V217" i="1"/>
  <c r="AX217" i="1"/>
  <c r="V218" i="1"/>
  <c r="AZ218" i="1" s="1"/>
  <c r="V219" i="1"/>
  <c r="V220" i="1"/>
  <c r="AZ220" i="1" s="1"/>
  <c r="V221" i="1"/>
  <c r="V222" i="1"/>
  <c r="AZ222" i="1" s="1"/>
  <c r="V223" i="1"/>
  <c r="AZ223" i="1" s="1"/>
  <c r="V224" i="1"/>
  <c r="AZ224" i="1" s="1"/>
  <c r="V225" i="1"/>
  <c r="AZ225" i="1" s="1"/>
  <c r="V226" i="1"/>
  <c r="AZ226" i="1" s="1"/>
  <c r="V227" i="1"/>
  <c r="AZ227" i="1" s="1"/>
  <c r="V228" i="1"/>
  <c r="AZ228" i="1" s="1"/>
  <c r="V229" i="1"/>
  <c r="AZ229" i="1" s="1"/>
  <c r="V230" i="1"/>
  <c r="AX230" i="1" s="1"/>
  <c r="V231" i="1"/>
  <c r="AX231" i="1" s="1"/>
  <c r="V232" i="1"/>
  <c r="V233" i="1"/>
  <c r="AX233" i="1" s="1"/>
  <c r="V234" i="1"/>
  <c r="AZ234" i="1" s="1"/>
  <c r="V235" i="1"/>
  <c r="AZ235" i="1" s="1"/>
  <c r="V236" i="1"/>
  <c r="AZ236" i="1" s="1"/>
  <c r="V237" i="1"/>
  <c r="V238" i="1"/>
  <c r="AZ238" i="1" s="1"/>
  <c r="V239" i="1"/>
  <c r="AZ239" i="1" s="1"/>
  <c r="V240" i="1"/>
  <c r="AZ240" i="1" s="1"/>
  <c r="V241" i="1"/>
  <c r="AZ241" i="1" s="1"/>
  <c r="V242" i="1"/>
  <c r="AZ242" i="1" s="1"/>
  <c r="V243" i="1"/>
  <c r="AZ243" i="1" s="1"/>
  <c r="V244" i="1"/>
  <c r="AZ244" i="1" s="1"/>
  <c r="V245" i="1"/>
  <c r="V246" i="1"/>
  <c r="AZ246" i="1" s="1"/>
  <c r="V247" i="1"/>
  <c r="AZ247" i="1" s="1"/>
  <c r="V248" i="1"/>
  <c r="AZ248" i="1" s="1"/>
  <c r="V249" i="1"/>
  <c r="AZ249" i="1" s="1"/>
  <c r="V250" i="1"/>
  <c r="AZ250" i="1" s="1"/>
  <c r="V251" i="1"/>
  <c r="AZ251" i="1" s="1"/>
  <c r="V252" i="1"/>
  <c r="AZ252" i="1" s="1"/>
  <c r="V253" i="1"/>
  <c r="AZ253" i="1" s="1"/>
  <c r="V254" i="1"/>
  <c r="AZ254" i="1" s="1"/>
  <c r="V255" i="1"/>
  <c r="AZ255" i="1" s="1"/>
  <c r="V256" i="1"/>
  <c r="AZ256" i="1" s="1"/>
  <c r="V257" i="1"/>
  <c r="AZ257" i="1" s="1"/>
  <c r="V258" i="1"/>
  <c r="AZ258" i="1" s="1"/>
  <c r="V259" i="1"/>
  <c r="AZ259" i="1" s="1"/>
  <c r="V260" i="1"/>
  <c r="AZ260" i="1" s="1"/>
  <c r="V261" i="1"/>
  <c r="V262" i="1"/>
  <c r="AZ262" i="1" s="1"/>
  <c r="V263" i="1"/>
  <c r="AZ263" i="1" s="1"/>
  <c r="V264" i="1"/>
  <c r="AZ264" i="1" s="1"/>
  <c r="V265" i="1"/>
  <c r="AZ265" i="1" s="1"/>
  <c r="V266" i="1"/>
  <c r="AZ266" i="1" s="1"/>
  <c r="V267" i="1"/>
  <c r="V268" i="1"/>
  <c r="AZ268" i="1" s="1"/>
  <c r="V269" i="1"/>
  <c r="V270" i="1"/>
  <c r="AZ270" i="1" s="1"/>
  <c r="V271" i="1"/>
  <c r="AX271" i="1" s="1"/>
  <c r="V272" i="1"/>
  <c r="AZ272" i="1" s="1"/>
  <c r="V273" i="1"/>
  <c r="AZ273" i="1" s="1"/>
  <c r="V274" i="1"/>
  <c r="AZ274" i="1" s="1"/>
  <c r="V275" i="1"/>
  <c r="AZ275" i="1" s="1"/>
  <c r="V276" i="1"/>
  <c r="AZ276" i="1" s="1"/>
  <c r="V277" i="1"/>
  <c r="V278" i="1"/>
  <c r="AZ278" i="1" s="1"/>
  <c r="V279" i="1"/>
  <c r="AZ279" i="1" s="1"/>
  <c r="V280" i="1"/>
  <c r="AZ280" i="1" s="1"/>
  <c r="V281" i="1"/>
  <c r="AZ281" i="1" s="1"/>
  <c r="V282" i="1"/>
  <c r="AZ282" i="1" s="1"/>
  <c r="V283" i="1"/>
  <c r="AZ283" i="1" s="1"/>
  <c r="V284" i="1"/>
  <c r="AZ284" i="1" s="1"/>
  <c r="V285" i="1"/>
  <c r="V286" i="1"/>
  <c r="V287" i="1"/>
  <c r="AX287" i="1" s="1"/>
  <c r="V288" i="1"/>
  <c r="AZ288" i="1" s="1"/>
  <c r="V289" i="1"/>
  <c r="AZ289" i="1" s="1"/>
  <c r="V290" i="1"/>
  <c r="AZ290" i="1" s="1"/>
  <c r="V291" i="1"/>
  <c r="AX291" i="1" s="1"/>
  <c r="V292" i="1"/>
  <c r="AZ292" i="1" s="1"/>
  <c r="V293" i="1"/>
  <c r="V294" i="1"/>
  <c r="AZ294" i="1" s="1"/>
  <c r="V295" i="1"/>
  <c r="AX295" i="1" s="1"/>
  <c r="V296" i="1"/>
  <c r="V297" i="1"/>
  <c r="AZ297" i="1" s="1"/>
  <c r="V298" i="1"/>
  <c r="AZ298" i="1" s="1"/>
  <c r="V299" i="1"/>
  <c r="AZ299" i="1" s="1"/>
  <c r="V300" i="1"/>
  <c r="AZ300" i="1" s="1"/>
  <c r="V301" i="1"/>
  <c r="V302" i="1"/>
  <c r="AZ302" i="1" s="1"/>
  <c r="V303" i="1"/>
  <c r="AZ303" i="1" s="1"/>
  <c r="V304" i="1"/>
  <c r="AZ304" i="1" s="1"/>
  <c r="V305" i="1"/>
  <c r="AZ305" i="1" s="1"/>
  <c r="V306" i="1"/>
  <c r="AZ306" i="1" s="1"/>
  <c r="V307" i="1"/>
  <c r="AZ307" i="1" s="1"/>
  <c r="V308" i="1"/>
  <c r="V309" i="1"/>
  <c r="AX309" i="1" s="1"/>
  <c r="V310" i="1"/>
  <c r="AZ310" i="1" s="1"/>
  <c r="V311" i="1"/>
  <c r="V312" i="1"/>
  <c r="AZ312" i="1" s="1"/>
  <c r="V313" i="1"/>
  <c r="AZ313" i="1" s="1"/>
  <c r="V314" i="1"/>
  <c r="AZ314" i="1" s="1"/>
  <c r="V315" i="1"/>
  <c r="AZ315" i="1" s="1"/>
  <c r="V316" i="1"/>
  <c r="AX316" i="1" s="1"/>
  <c r="V317" i="1"/>
  <c r="AZ317" i="1" s="1"/>
  <c r="V318" i="1"/>
  <c r="AZ318" i="1" s="1"/>
  <c r="V319" i="1"/>
  <c r="AZ319" i="1" s="1"/>
  <c r="V320" i="1"/>
  <c r="AZ320" i="1" s="1"/>
  <c r="V321" i="1"/>
  <c r="AZ321" i="1" s="1"/>
  <c r="V322" i="1"/>
  <c r="AZ322" i="1" s="1"/>
  <c r="V323" i="1"/>
  <c r="AZ323" i="1" s="1"/>
  <c r="V324" i="1"/>
  <c r="AZ324" i="1" s="1"/>
  <c r="V325" i="1"/>
  <c r="AZ325" i="1" s="1"/>
  <c r="V326" i="1"/>
  <c r="AZ326" i="1" s="1"/>
  <c r="V327" i="1"/>
  <c r="AZ327" i="1" s="1"/>
  <c r="V328" i="1"/>
  <c r="AZ328" i="1" s="1"/>
  <c r="V329" i="1"/>
  <c r="AZ329" i="1" s="1"/>
  <c r="V330" i="1"/>
  <c r="AZ330" i="1" s="1"/>
  <c r="V331" i="1"/>
  <c r="AZ331" i="1" s="1"/>
  <c r="V332" i="1"/>
  <c r="AZ332" i="1" s="1"/>
  <c r="V333" i="1"/>
  <c r="AZ333" i="1" s="1"/>
  <c r="V334" i="1"/>
  <c r="AZ334" i="1" s="1"/>
  <c r="V335" i="1"/>
  <c r="AX335" i="1" s="1"/>
  <c r="V336" i="1"/>
  <c r="AZ336" i="1" s="1"/>
  <c r="V337" i="1"/>
  <c r="AZ337" i="1" s="1"/>
  <c r="V338" i="1"/>
  <c r="AZ338" i="1" s="1"/>
  <c r="V339" i="1"/>
  <c r="AZ339" i="1" s="1"/>
  <c r="V340" i="1"/>
  <c r="V341" i="1"/>
  <c r="AZ341" i="1" s="1"/>
  <c r="V342" i="1"/>
  <c r="AZ342" i="1" s="1"/>
  <c r="V343" i="1"/>
  <c r="AZ343" i="1" s="1"/>
  <c r="V344" i="1"/>
  <c r="AZ344" i="1" s="1"/>
  <c r="V345" i="1"/>
  <c r="AZ345" i="1" s="1"/>
  <c r="V346" i="1"/>
  <c r="AZ346" i="1" s="1"/>
  <c r="V347" i="1"/>
  <c r="AZ347" i="1" s="1"/>
  <c r="V348" i="1"/>
  <c r="AZ348" i="1" s="1"/>
  <c r="V349" i="1"/>
  <c r="AZ349" i="1" s="1"/>
  <c r="V350" i="1"/>
  <c r="V351" i="1"/>
  <c r="AX351" i="1" s="1"/>
  <c r="V352" i="1"/>
  <c r="AZ352" i="1" s="1"/>
  <c r="V353" i="1"/>
  <c r="AZ353" i="1" s="1"/>
  <c r="V354" i="1"/>
  <c r="AZ354" i="1" s="1"/>
  <c r="V355" i="1"/>
  <c r="V356" i="1"/>
  <c r="AZ356" i="1" s="1"/>
  <c r="V357" i="1"/>
  <c r="AZ357" i="1" s="1"/>
  <c r="V358" i="1"/>
  <c r="AZ358" i="1" s="1"/>
  <c r="V359" i="1"/>
  <c r="AX359" i="1" s="1"/>
  <c r="V360" i="1"/>
  <c r="V361" i="1"/>
  <c r="AZ361" i="1" s="1"/>
  <c r="V362" i="1"/>
  <c r="AZ362" i="1" s="1"/>
  <c r="V363" i="1"/>
  <c r="V364" i="1"/>
  <c r="AZ364" i="1" s="1"/>
  <c r="V365" i="1"/>
  <c r="V366" i="1"/>
  <c r="AZ366" i="1" s="1"/>
  <c r="V367" i="1"/>
  <c r="V368" i="1"/>
  <c r="AZ368" i="1" s="1"/>
  <c r="V369" i="1"/>
  <c r="AZ369" i="1" s="1"/>
  <c r="V370" i="1"/>
  <c r="AZ370" i="1" s="1"/>
  <c r="V371" i="1"/>
  <c r="AZ371" i="1" s="1"/>
  <c r="V372" i="1"/>
  <c r="AZ372" i="1" s="1"/>
  <c r="V373" i="1"/>
  <c r="V374" i="1"/>
  <c r="AZ374" i="1" s="1"/>
  <c r="V375" i="1"/>
  <c r="AX375" i="1" s="1"/>
  <c r="V376" i="1"/>
  <c r="AZ376" i="1" s="1"/>
  <c r="V377" i="1"/>
  <c r="V378" i="1"/>
  <c r="AZ378" i="1" s="1"/>
  <c r="V379" i="1"/>
  <c r="AZ379" i="1" s="1"/>
  <c r="V380" i="1"/>
  <c r="AZ380" i="1" s="1"/>
  <c r="V381" i="1"/>
  <c r="AZ381" i="1" s="1"/>
  <c r="V382" i="1"/>
  <c r="AZ382" i="1" s="1"/>
  <c r="V383" i="1"/>
  <c r="AZ383" i="1" s="1"/>
  <c r="V384" i="1"/>
  <c r="AZ384" i="1" s="1"/>
  <c r="V385" i="1"/>
  <c r="AZ385" i="1" s="1"/>
  <c r="V386" i="1"/>
  <c r="AZ386" i="1" s="1"/>
  <c r="V387" i="1"/>
  <c r="AZ387" i="1" s="1"/>
  <c r="V388" i="1"/>
  <c r="AZ388" i="1" s="1"/>
  <c r="V389" i="1"/>
  <c r="V390" i="1"/>
  <c r="AZ390" i="1" s="1"/>
  <c r="V391" i="1"/>
  <c r="AZ391" i="1" s="1"/>
  <c r="V392" i="1"/>
  <c r="AZ392" i="1" s="1"/>
  <c r="V393" i="1"/>
  <c r="AZ393" i="1" s="1"/>
  <c r="V394" i="1"/>
  <c r="AZ394" i="1" s="1"/>
  <c r="V395" i="1"/>
  <c r="AZ395" i="1" s="1"/>
  <c r="V396" i="1"/>
  <c r="AZ396" i="1" s="1"/>
  <c r="V397" i="1"/>
  <c r="V398" i="1"/>
  <c r="V399" i="1"/>
  <c r="AX399" i="1" s="1"/>
  <c r="V400" i="1"/>
  <c r="AZ400" i="1" s="1"/>
  <c r="V401" i="1"/>
  <c r="AZ401" i="1" s="1"/>
  <c r="V402" i="1"/>
  <c r="AZ402" i="1" s="1"/>
  <c r="V403" i="1"/>
  <c r="AZ403" i="1" s="1"/>
  <c r="V404" i="1"/>
  <c r="AZ404" i="1" s="1"/>
  <c r="V405" i="1"/>
  <c r="AX405" i="1" s="1"/>
  <c r="V406" i="1"/>
  <c r="AZ406" i="1" s="1"/>
  <c r="V407" i="1"/>
  <c r="AZ407" i="1" s="1"/>
  <c r="V408" i="1"/>
  <c r="AZ408" i="1" s="1"/>
  <c r="V409" i="1"/>
  <c r="AZ409" i="1" s="1"/>
  <c r="V410" i="1"/>
  <c r="AZ410" i="1" s="1"/>
  <c r="V411" i="1"/>
  <c r="V412" i="1"/>
  <c r="AZ412" i="1" s="1"/>
  <c r="V413" i="1"/>
  <c r="AX413" i="1" s="1"/>
  <c r="V414" i="1"/>
  <c r="AZ414" i="1" s="1"/>
  <c r="V415" i="1"/>
  <c r="AX415" i="1" s="1"/>
  <c r="V416" i="1"/>
  <c r="AZ416" i="1" s="1"/>
  <c r="V417" i="1"/>
  <c r="V418" i="1"/>
  <c r="AZ418" i="1" s="1"/>
  <c r="V419" i="1"/>
  <c r="AZ419" i="1" s="1"/>
  <c r="V420" i="1"/>
  <c r="AZ420" i="1" s="1"/>
  <c r="V421" i="1"/>
  <c r="AX421" i="1" s="1"/>
  <c r="V422" i="1"/>
  <c r="AZ422" i="1" s="1"/>
  <c r="V423" i="1"/>
  <c r="AZ423" i="1" s="1"/>
  <c r="V424" i="1"/>
  <c r="V425" i="1"/>
  <c r="AZ425" i="1" s="1"/>
  <c r="V426" i="1"/>
  <c r="AZ426" i="1" s="1"/>
  <c r="V427" i="1"/>
  <c r="AZ427" i="1" s="1"/>
  <c r="V428" i="1"/>
  <c r="AZ428" i="1" s="1"/>
  <c r="V429" i="1"/>
  <c r="V430" i="1"/>
  <c r="AZ430" i="1" s="1"/>
  <c r="V431" i="1"/>
  <c r="AZ431" i="1" s="1"/>
  <c r="V432" i="1"/>
  <c r="AZ432" i="1" s="1"/>
  <c r="V433" i="1"/>
  <c r="AZ433" i="1" s="1"/>
  <c r="V434" i="1"/>
  <c r="AZ434" i="1" s="1"/>
  <c r="V435" i="1"/>
  <c r="AZ435" i="1" s="1"/>
  <c r="V436" i="1"/>
  <c r="AZ436" i="1" s="1"/>
  <c r="V437" i="1"/>
  <c r="AX437" i="1" s="1"/>
  <c r="V438" i="1"/>
  <c r="AZ438" i="1" s="1"/>
  <c r="V439" i="1"/>
  <c r="AZ439" i="1" s="1"/>
  <c r="V440" i="1"/>
  <c r="AZ440" i="1" s="1"/>
  <c r="V441" i="1"/>
  <c r="AZ441" i="1" s="1"/>
  <c r="V442" i="1"/>
  <c r="AZ442" i="1" s="1"/>
  <c r="V443" i="1"/>
  <c r="AZ443" i="1" s="1"/>
  <c r="V444" i="1"/>
  <c r="AZ444" i="1" s="1"/>
  <c r="V445" i="1"/>
  <c r="AZ445" i="1" s="1"/>
  <c r="V446" i="1"/>
  <c r="AZ446" i="1" s="1"/>
  <c r="V447" i="1"/>
  <c r="AZ447" i="1" s="1"/>
  <c r="V448" i="1"/>
  <c r="AZ448" i="1" s="1"/>
  <c r="V449" i="1"/>
  <c r="AZ449" i="1" s="1"/>
  <c r="V450" i="1"/>
  <c r="AZ450" i="1" s="1"/>
  <c r="V451" i="1"/>
  <c r="AZ451" i="1" s="1"/>
  <c r="V452" i="1"/>
  <c r="AZ452" i="1" s="1"/>
  <c r="V453" i="1"/>
  <c r="AX453" i="1" s="1"/>
  <c r="V454" i="1"/>
  <c r="AZ454" i="1" s="1"/>
  <c r="V455" i="1"/>
  <c r="AZ455" i="1" s="1"/>
  <c r="V456" i="1"/>
  <c r="AZ456" i="1" s="1"/>
  <c r="V457" i="1"/>
  <c r="AZ457" i="1" s="1"/>
  <c r="V458" i="1"/>
  <c r="AZ458" i="1" s="1"/>
  <c r="V459" i="1"/>
  <c r="AZ459" i="1" s="1"/>
  <c r="V460" i="1"/>
  <c r="AX460" i="1" s="1"/>
  <c r="V461" i="1"/>
  <c r="AX461" i="1" s="1"/>
  <c r="V462" i="1"/>
  <c r="AZ462" i="1" s="1"/>
  <c r="V463" i="1"/>
  <c r="AZ463" i="1" s="1"/>
  <c r="V464" i="1"/>
  <c r="AZ464" i="1" s="1"/>
  <c r="V465" i="1"/>
  <c r="AZ465" i="1" s="1"/>
  <c r="V466" i="1"/>
  <c r="AZ466" i="1" s="1"/>
  <c r="V467" i="1"/>
  <c r="AZ467" i="1" s="1"/>
  <c r="V468" i="1"/>
  <c r="AZ468" i="1" s="1"/>
  <c r="V469" i="1"/>
  <c r="V470" i="1"/>
  <c r="AZ470" i="1" s="1"/>
  <c r="V471" i="1"/>
  <c r="AZ471" i="1" s="1"/>
  <c r="V472" i="1"/>
  <c r="AZ472" i="1" s="1"/>
  <c r="V473" i="1"/>
  <c r="AZ473" i="1" s="1"/>
  <c r="V474" i="1"/>
  <c r="AZ474" i="1" s="1"/>
  <c r="V475" i="1"/>
  <c r="AZ475" i="1" s="1"/>
  <c r="V476" i="1"/>
  <c r="AZ476" i="1" s="1"/>
  <c r="V477" i="1"/>
  <c r="AZ477" i="1" s="1"/>
  <c r="V478" i="1"/>
  <c r="AZ478" i="1" s="1"/>
  <c r="V479" i="1"/>
  <c r="AZ479" i="1" s="1"/>
  <c r="V480" i="1"/>
  <c r="AZ480" i="1" s="1"/>
  <c r="V481" i="1"/>
  <c r="AZ481" i="1" s="1"/>
  <c r="V482" i="1"/>
  <c r="AZ482" i="1" s="1"/>
  <c r="V483" i="1"/>
  <c r="AZ483" i="1" s="1"/>
  <c r="V484" i="1"/>
  <c r="AZ484" i="1" s="1"/>
  <c r="V485" i="1"/>
  <c r="AX485" i="1" s="1"/>
  <c r="V486" i="1"/>
  <c r="V487" i="1"/>
  <c r="AZ487" i="1" s="1"/>
  <c r="V488" i="1"/>
  <c r="AZ488" i="1" s="1"/>
  <c r="V489" i="1"/>
  <c r="AZ489" i="1" s="1"/>
  <c r="V490" i="1"/>
  <c r="AZ490" i="1" s="1"/>
  <c r="V491" i="1"/>
  <c r="AZ491" i="1" s="1"/>
  <c r="V492" i="1"/>
  <c r="V493" i="1"/>
  <c r="V494" i="1"/>
  <c r="AZ494" i="1" s="1"/>
  <c r="V495" i="1"/>
  <c r="AZ495" i="1" s="1"/>
  <c r="V496" i="1"/>
  <c r="V497" i="1"/>
  <c r="AZ497" i="1" s="1"/>
  <c r="V498" i="1"/>
  <c r="AZ498" i="1" s="1"/>
  <c r="V499" i="1"/>
  <c r="V500" i="1"/>
  <c r="AZ500" i="1" s="1"/>
  <c r="V501" i="1"/>
  <c r="AX501" i="1" s="1"/>
  <c r="V502" i="1"/>
  <c r="AZ502" i="1" s="1"/>
  <c r="V503" i="1"/>
  <c r="AZ503" i="1" s="1"/>
  <c r="V504" i="1"/>
  <c r="AZ504" i="1" s="1"/>
  <c r="V505" i="1"/>
  <c r="AZ505" i="1" s="1"/>
  <c r="V506" i="1"/>
  <c r="V507" i="1"/>
  <c r="AZ507" i="1" s="1"/>
  <c r="V508" i="1"/>
  <c r="AZ508" i="1" s="1"/>
  <c r="V509" i="1"/>
  <c r="V510" i="1"/>
  <c r="AZ510" i="1" s="1"/>
  <c r="V511" i="1"/>
  <c r="AZ511" i="1" s="1"/>
  <c r="V512" i="1"/>
  <c r="AZ512" i="1" s="1"/>
  <c r="V513" i="1"/>
  <c r="V514" i="1"/>
  <c r="AZ514" i="1" s="1"/>
  <c r="V515" i="1"/>
  <c r="AZ515" i="1" s="1"/>
  <c r="V516" i="1"/>
  <c r="AZ516" i="1" s="1"/>
  <c r="V517" i="1"/>
  <c r="V518" i="1"/>
  <c r="V519" i="1"/>
  <c r="V520" i="1"/>
  <c r="AZ520" i="1" s="1"/>
  <c r="V521" i="1"/>
  <c r="AZ521" i="1" s="1"/>
  <c r="V522" i="1"/>
  <c r="AZ522" i="1" s="1"/>
  <c r="V523" i="1"/>
  <c r="AZ523" i="1" s="1"/>
  <c r="V524" i="1"/>
  <c r="AZ524" i="1" s="1"/>
  <c r="V525" i="1"/>
  <c r="V526" i="1"/>
  <c r="AZ526" i="1" s="1"/>
  <c r="V527" i="1"/>
  <c r="AZ527" i="1" s="1"/>
  <c r="V528" i="1"/>
  <c r="AZ528" i="1" s="1"/>
  <c r="V529" i="1"/>
  <c r="AZ529" i="1" s="1"/>
  <c r="V530" i="1"/>
  <c r="AZ530" i="1" s="1"/>
  <c r="V531" i="1"/>
  <c r="AZ531" i="1" s="1"/>
  <c r="V532" i="1"/>
  <c r="AZ532" i="1" s="1"/>
  <c r="V533" i="1"/>
  <c r="AZ533" i="1" s="1"/>
  <c r="V534" i="1"/>
  <c r="AZ534" i="1" s="1"/>
  <c r="V535" i="1"/>
  <c r="AZ535" i="1" s="1"/>
  <c r="V536" i="1"/>
  <c r="AZ536" i="1" s="1"/>
  <c r="V537" i="1"/>
  <c r="AZ537" i="1" s="1"/>
  <c r="V538" i="1"/>
  <c r="AZ538" i="1" s="1"/>
  <c r="V539" i="1"/>
  <c r="AZ539" i="1" s="1"/>
  <c r="V540" i="1"/>
  <c r="AZ540" i="1" s="1"/>
  <c r="V541" i="1"/>
  <c r="AZ541" i="1" s="1"/>
  <c r="V542" i="1"/>
  <c r="AZ542" i="1" s="1"/>
  <c r="V543" i="1"/>
  <c r="AZ543" i="1" s="1"/>
  <c r="V544" i="1"/>
  <c r="AZ544" i="1" s="1"/>
  <c r="V545" i="1"/>
  <c r="AZ545" i="1" s="1"/>
  <c r="V546" i="1"/>
  <c r="AZ546" i="1" s="1"/>
  <c r="V547" i="1"/>
  <c r="V548" i="1"/>
  <c r="V549" i="1"/>
  <c r="V550" i="1"/>
  <c r="AZ550" i="1" s="1"/>
  <c r="V551" i="1"/>
  <c r="AZ551" i="1" s="1"/>
  <c r="V552" i="1"/>
  <c r="AZ552" i="1" s="1"/>
  <c r="V553" i="1"/>
  <c r="AZ553" i="1" s="1"/>
  <c r="V554" i="1"/>
  <c r="AZ554" i="1" s="1"/>
  <c r="V555" i="1"/>
  <c r="AX555" i="1" s="1"/>
  <c r="V556" i="1"/>
  <c r="V557" i="1"/>
  <c r="V558" i="1"/>
  <c r="AZ558" i="1" s="1"/>
  <c r="V559" i="1"/>
  <c r="AZ559" i="1" s="1"/>
  <c r="V560" i="1"/>
  <c r="V561" i="1"/>
  <c r="AZ561" i="1" s="1"/>
  <c r="V562" i="1"/>
  <c r="AZ562" i="1" s="1"/>
  <c r="V563" i="1"/>
  <c r="AZ563" i="1" s="1"/>
  <c r="V564" i="1"/>
  <c r="AZ564" i="1" s="1"/>
  <c r="V565" i="1"/>
  <c r="V566" i="1"/>
  <c r="AZ566" i="1" s="1"/>
  <c r="V567" i="1"/>
  <c r="AZ567" i="1" s="1"/>
  <c r="V568" i="1"/>
  <c r="AZ568" i="1" s="1"/>
  <c r="V569" i="1"/>
  <c r="AZ569" i="1" s="1"/>
  <c r="V570" i="1"/>
  <c r="AZ570" i="1" s="1"/>
  <c r="V571" i="1"/>
  <c r="AZ571" i="1" s="1"/>
  <c r="V572" i="1"/>
  <c r="AZ572" i="1" s="1"/>
  <c r="V573" i="1"/>
  <c r="V574" i="1"/>
  <c r="AZ574" i="1" s="1"/>
  <c r="V575" i="1"/>
  <c r="AZ575" i="1" s="1"/>
  <c r="V576" i="1"/>
  <c r="AZ576" i="1" s="1"/>
  <c r="V577" i="1"/>
  <c r="V578" i="1"/>
  <c r="AZ578" i="1" s="1"/>
  <c r="V579" i="1"/>
  <c r="AX579" i="1" s="1"/>
  <c r="V580" i="1"/>
  <c r="AZ580" i="1" s="1"/>
  <c r="V581" i="1"/>
  <c r="AZ581" i="1" s="1"/>
  <c r="V582" i="1"/>
  <c r="AZ582" i="1" s="1"/>
  <c r="V583" i="1"/>
  <c r="AX583" i="1" s="1"/>
  <c r="V584" i="1"/>
  <c r="AZ584" i="1" s="1"/>
  <c r="V585" i="1"/>
  <c r="AZ585" i="1" s="1"/>
  <c r="V586" i="1"/>
  <c r="AZ586" i="1" s="1"/>
  <c r="V587" i="1"/>
  <c r="AZ587" i="1" s="1"/>
  <c r="V588" i="1"/>
  <c r="AZ588" i="1" s="1"/>
  <c r="V589" i="1"/>
  <c r="AZ589" i="1" s="1"/>
  <c r="V590" i="1"/>
  <c r="AX590" i="1" s="1"/>
  <c r="V591" i="1"/>
  <c r="AZ591" i="1" s="1"/>
  <c r="V592" i="1"/>
  <c r="V593" i="1"/>
  <c r="AZ593" i="1" s="1"/>
  <c r="V594" i="1"/>
  <c r="AZ594" i="1" s="1"/>
  <c r="V595" i="1"/>
  <c r="AZ595" i="1" s="1"/>
  <c r="V596" i="1"/>
  <c r="AZ596" i="1" s="1"/>
  <c r="V597" i="1"/>
  <c r="AX597" i="1" s="1"/>
  <c r="V598" i="1"/>
  <c r="AZ598" i="1" s="1"/>
  <c r="V599" i="1"/>
  <c r="AZ599" i="1" s="1"/>
  <c r="V600" i="1"/>
  <c r="AZ600" i="1" s="1"/>
  <c r="V601" i="1"/>
  <c r="AZ601" i="1" s="1"/>
  <c r="V602" i="1"/>
  <c r="AZ602" i="1" s="1"/>
  <c r="V603" i="1"/>
  <c r="AZ603" i="1" s="1"/>
  <c r="V604" i="1"/>
  <c r="AZ604" i="1" s="1"/>
  <c r="V605" i="1"/>
  <c r="AX605" i="1" s="1"/>
  <c r="V606" i="1"/>
  <c r="AZ606" i="1" s="1"/>
  <c r="V607" i="1"/>
  <c r="AZ607" i="1" s="1"/>
  <c r="V608" i="1"/>
  <c r="AZ608" i="1" s="1"/>
  <c r="V609" i="1"/>
  <c r="AZ609" i="1" s="1"/>
  <c r="V610" i="1"/>
  <c r="AZ610" i="1" s="1"/>
  <c r="V611" i="1"/>
  <c r="AZ611" i="1" s="1"/>
  <c r="V612" i="1"/>
  <c r="AZ612" i="1" s="1"/>
  <c r="V613" i="1"/>
  <c r="V614" i="1"/>
  <c r="AZ614" i="1" s="1"/>
  <c r="V615" i="1"/>
  <c r="AZ615" i="1" s="1"/>
  <c r="V616" i="1"/>
  <c r="AZ616" i="1" s="1"/>
  <c r="V617" i="1"/>
  <c r="V618" i="1"/>
  <c r="AZ618" i="1" s="1"/>
  <c r="V619" i="1"/>
  <c r="AZ619" i="1" s="1"/>
  <c r="V620" i="1"/>
  <c r="AZ620" i="1" s="1"/>
  <c r="V621" i="1"/>
  <c r="V622" i="1"/>
  <c r="AZ622" i="1" s="1"/>
  <c r="V623" i="1"/>
  <c r="AZ623" i="1" s="1"/>
  <c r="V624" i="1"/>
  <c r="AZ624" i="1" s="1"/>
  <c r="V625" i="1"/>
  <c r="AZ625" i="1" s="1"/>
  <c r="V626" i="1"/>
  <c r="AZ626" i="1" s="1"/>
  <c r="V627" i="1"/>
  <c r="AZ627" i="1" s="1"/>
  <c r="V628" i="1"/>
  <c r="AZ628" i="1" s="1"/>
  <c r="V629" i="1"/>
  <c r="V630" i="1"/>
  <c r="AX630" i="1" s="1"/>
  <c r="V631" i="1"/>
  <c r="AZ631" i="1" s="1"/>
  <c r="V632" i="1"/>
  <c r="AZ632" i="1" s="1"/>
  <c r="V633" i="1"/>
  <c r="V634" i="1"/>
  <c r="AZ634" i="1" s="1"/>
  <c r="V635" i="1"/>
  <c r="AZ635" i="1" s="1"/>
  <c r="V636" i="1"/>
  <c r="AX636" i="1" s="1"/>
  <c r="V637" i="1"/>
  <c r="V638" i="1"/>
  <c r="AZ638" i="1" s="1"/>
  <c r="V639" i="1"/>
  <c r="AZ639" i="1" s="1"/>
  <c r="V640" i="1"/>
  <c r="AZ640" i="1" s="1"/>
  <c r="V641" i="1"/>
  <c r="AZ641" i="1" s="1"/>
  <c r="V642" i="1"/>
  <c r="AZ642" i="1" s="1"/>
  <c r="V643" i="1"/>
  <c r="V644" i="1"/>
  <c r="AZ644" i="1" s="1"/>
  <c r="V645" i="1"/>
  <c r="AZ645" i="1" s="1"/>
  <c r="V646" i="1"/>
  <c r="AZ646" i="1" s="1"/>
  <c r="V647" i="1"/>
  <c r="AZ647" i="1" s="1"/>
  <c r="V648" i="1"/>
  <c r="AZ648" i="1" s="1"/>
  <c r="V649" i="1"/>
  <c r="AZ649" i="1" s="1"/>
  <c r="V650" i="1"/>
  <c r="AZ650" i="1" s="1"/>
  <c r="V651" i="1"/>
  <c r="AZ651" i="1" s="1"/>
  <c r="V652" i="1"/>
  <c r="AZ652" i="1" s="1"/>
  <c r="V653" i="1"/>
  <c r="AX653" i="1" s="1"/>
  <c r="V654" i="1"/>
  <c r="AZ654" i="1" s="1"/>
  <c r="V655" i="1"/>
  <c r="AZ655" i="1" s="1"/>
  <c r="V656" i="1"/>
  <c r="AZ656" i="1" s="1"/>
  <c r="V657" i="1"/>
  <c r="V658" i="1"/>
  <c r="AZ658" i="1" s="1"/>
  <c r="V659" i="1"/>
  <c r="V660" i="1"/>
  <c r="AZ660" i="1" s="1"/>
  <c r="V661" i="1"/>
  <c r="AX661" i="1" s="1"/>
  <c r="V662" i="1"/>
  <c r="AZ662" i="1" s="1"/>
  <c r="V663" i="1"/>
  <c r="AZ663" i="1" s="1"/>
  <c r="V664" i="1"/>
  <c r="AZ664" i="1" s="1"/>
  <c r="V665" i="1"/>
  <c r="AZ665" i="1" s="1"/>
  <c r="V666" i="1"/>
  <c r="AZ666" i="1" s="1"/>
  <c r="V667" i="1"/>
  <c r="AZ667" i="1" s="1"/>
  <c r="V668" i="1"/>
  <c r="AZ668" i="1" s="1"/>
  <c r="V669" i="1"/>
  <c r="V670" i="1"/>
  <c r="AZ670" i="1" s="1"/>
  <c r="V671" i="1"/>
  <c r="AZ671" i="1" s="1"/>
  <c r="V672" i="1"/>
  <c r="AZ672" i="1" s="1"/>
  <c r="V673" i="1"/>
  <c r="V674" i="1"/>
  <c r="AZ674" i="1" s="1"/>
  <c r="V675" i="1"/>
  <c r="AZ675" i="1" s="1"/>
  <c r="V676" i="1"/>
  <c r="AZ676" i="1" s="1"/>
  <c r="V677" i="1"/>
  <c r="V678" i="1"/>
  <c r="V679" i="1"/>
  <c r="AZ679" i="1" s="1"/>
  <c r="V680" i="1"/>
  <c r="AZ680" i="1" s="1"/>
  <c r="V681" i="1"/>
  <c r="AZ681" i="1" s="1"/>
  <c r="V682" i="1"/>
  <c r="V683" i="1"/>
  <c r="AZ683" i="1" s="1"/>
  <c r="V684" i="1"/>
  <c r="AZ684" i="1" s="1"/>
  <c r="V685" i="1"/>
  <c r="V686" i="1"/>
  <c r="AZ686" i="1" s="1"/>
  <c r="V687" i="1"/>
  <c r="AZ687" i="1" s="1"/>
  <c r="V688" i="1"/>
  <c r="AZ688" i="1" s="1"/>
  <c r="V689" i="1"/>
  <c r="AZ689" i="1" s="1"/>
  <c r="V690" i="1"/>
  <c r="AZ690" i="1" s="1"/>
  <c r="V691" i="1"/>
  <c r="V692" i="1"/>
  <c r="AZ692" i="1" s="1"/>
  <c r="V693" i="1"/>
  <c r="AZ693" i="1" s="1"/>
  <c r="V694" i="1"/>
  <c r="AZ694" i="1" s="1"/>
  <c r="V695" i="1"/>
  <c r="AZ695" i="1" s="1"/>
  <c r="V696" i="1"/>
  <c r="V697" i="1"/>
  <c r="AZ697" i="1" s="1"/>
  <c r="V698" i="1"/>
  <c r="AZ698" i="1" s="1"/>
  <c r="V699" i="1"/>
  <c r="AZ699" i="1" s="1"/>
  <c r="V700" i="1"/>
  <c r="AZ700" i="1" s="1"/>
  <c r="V701" i="1"/>
  <c r="AZ701" i="1" s="1"/>
  <c r="V702" i="1"/>
  <c r="V703" i="1"/>
  <c r="AZ703" i="1" s="1"/>
  <c r="V704" i="1"/>
  <c r="AZ704" i="1" s="1"/>
  <c r="V705" i="1"/>
  <c r="AZ705" i="1" s="1"/>
  <c r="V706" i="1"/>
  <c r="AZ706" i="1" s="1"/>
  <c r="V707" i="1"/>
  <c r="AZ707" i="1" s="1"/>
  <c r="V708" i="1"/>
  <c r="AZ708" i="1" s="1"/>
  <c r="V709" i="1"/>
  <c r="V710" i="1"/>
  <c r="AZ710" i="1" s="1"/>
  <c r="V711" i="1"/>
  <c r="AZ711" i="1" s="1"/>
  <c r="V712" i="1"/>
  <c r="AZ712" i="1" s="1"/>
  <c r="V713" i="1"/>
  <c r="AZ713" i="1" s="1"/>
  <c r="V714" i="1"/>
  <c r="AZ714" i="1" s="1"/>
  <c r="V715" i="1"/>
  <c r="AX715" i="1" s="1"/>
  <c r="AZ715" i="1"/>
  <c r="V716" i="1"/>
  <c r="AZ716" i="1" s="1"/>
  <c r="V717" i="1"/>
  <c r="AX717" i="1" s="1"/>
  <c r="V718" i="1"/>
  <c r="V719" i="1"/>
  <c r="AZ719" i="1" s="1"/>
  <c r="V720" i="1"/>
  <c r="AZ720" i="1" s="1"/>
  <c r="V721" i="1"/>
  <c r="AZ721" i="1" s="1"/>
  <c r="V722" i="1"/>
  <c r="AZ722" i="1" s="1"/>
  <c r="V723" i="1"/>
  <c r="AZ723" i="1" s="1"/>
  <c r="V724" i="1"/>
  <c r="AZ724" i="1" s="1"/>
  <c r="V725" i="1"/>
  <c r="AZ725" i="1" s="1"/>
  <c r="V726" i="1"/>
  <c r="AX726" i="1" s="1"/>
  <c r="V727" i="1"/>
  <c r="AZ727" i="1" s="1"/>
  <c r="V728" i="1"/>
  <c r="AZ728" i="1" s="1"/>
  <c r="V729" i="1"/>
  <c r="AZ729" i="1" s="1"/>
  <c r="V730" i="1"/>
  <c r="AZ730" i="1" s="1"/>
  <c r="V731" i="1"/>
  <c r="V732" i="1"/>
  <c r="AZ732" i="1" s="1"/>
  <c r="V733" i="1"/>
  <c r="V734" i="1"/>
  <c r="AZ734" i="1" s="1"/>
  <c r="V735" i="1"/>
  <c r="AZ735" i="1" s="1"/>
  <c r="V736" i="1"/>
  <c r="V737" i="1"/>
  <c r="AZ737" i="1" s="1"/>
  <c r="V738" i="1"/>
  <c r="AZ738" i="1" s="1"/>
  <c r="V739" i="1"/>
  <c r="AZ739" i="1" s="1"/>
  <c r="V740" i="1"/>
  <c r="AZ740" i="1" s="1"/>
  <c r="V741" i="1"/>
  <c r="V742" i="1"/>
  <c r="AZ742" i="1" s="1"/>
  <c r="V743" i="1"/>
  <c r="AZ743" i="1" s="1"/>
  <c r="V744" i="1"/>
  <c r="AZ744" i="1" s="1"/>
  <c r="V745" i="1"/>
  <c r="AX745" i="1" s="1"/>
  <c r="V746" i="1"/>
  <c r="AZ746" i="1" s="1"/>
  <c r="V747" i="1"/>
  <c r="AZ747" i="1" s="1"/>
  <c r="V748" i="1"/>
  <c r="AZ748" i="1" s="1"/>
  <c r="V749" i="1"/>
  <c r="AX749" i="1" s="1"/>
  <c r="V750" i="1"/>
  <c r="V751" i="1"/>
  <c r="AZ751" i="1" s="1"/>
  <c r="V752" i="1"/>
  <c r="AZ752" i="1" s="1"/>
  <c r="V753" i="1"/>
  <c r="AZ753" i="1" s="1"/>
  <c r="V754" i="1"/>
  <c r="AZ754" i="1" s="1"/>
  <c r="V755" i="1"/>
  <c r="AX755" i="1" s="1"/>
  <c r="V756" i="1"/>
  <c r="AZ756" i="1" s="1"/>
  <c r="V757" i="1"/>
  <c r="AZ757" i="1" s="1"/>
  <c r="V758" i="1"/>
  <c r="AZ758" i="1" s="1"/>
  <c r="V759" i="1"/>
  <c r="AZ759" i="1" s="1"/>
  <c r="V760" i="1"/>
  <c r="V761" i="1"/>
  <c r="AZ761" i="1" s="1"/>
  <c r="V762" i="1"/>
  <c r="AZ762" i="1" s="1"/>
  <c r="V763" i="1"/>
  <c r="AX763" i="1" s="1"/>
  <c r="V764" i="1"/>
  <c r="AZ764" i="1" s="1"/>
  <c r="V765" i="1"/>
  <c r="AZ765" i="1" s="1"/>
  <c r="V766" i="1"/>
  <c r="AZ766" i="1" s="1"/>
  <c r="V767" i="1"/>
  <c r="AZ767" i="1" s="1"/>
  <c r="V768" i="1"/>
  <c r="AZ768" i="1" s="1"/>
  <c r="V769" i="1"/>
  <c r="AZ769" i="1" s="1"/>
  <c r="V770" i="1"/>
  <c r="AZ770" i="1" s="1"/>
  <c r="V771" i="1"/>
  <c r="AZ771" i="1" s="1"/>
  <c r="V772" i="1"/>
  <c r="AZ772" i="1"/>
  <c r="V773" i="1"/>
  <c r="AZ773" i="1" s="1"/>
  <c r="V774" i="1"/>
  <c r="AZ774" i="1" s="1"/>
  <c r="V775" i="1"/>
  <c r="AZ775" i="1" s="1"/>
  <c r="V776" i="1"/>
  <c r="AX776" i="1" s="1"/>
  <c r="V777" i="1"/>
  <c r="AZ777" i="1" s="1"/>
  <c r="V778" i="1"/>
  <c r="AZ778" i="1" s="1"/>
  <c r="V779" i="1"/>
  <c r="AZ779" i="1" s="1"/>
  <c r="V780" i="1"/>
  <c r="AZ780" i="1" s="1"/>
  <c r="V781" i="1"/>
  <c r="AZ781" i="1" s="1"/>
  <c r="V782" i="1"/>
  <c r="AX782" i="1" s="1"/>
  <c r="AZ782" i="1"/>
  <c r="V783" i="1"/>
  <c r="V784" i="1"/>
  <c r="V785" i="1"/>
  <c r="AZ785" i="1" s="1"/>
  <c r="V786" i="1"/>
  <c r="AZ786" i="1" s="1"/>
  <c r="V787" i="1"/>
  <c r="V788" i="1"/>
  <c r="AZ788" i="1" s="1"/>
  <c r="V789" i="1"/>
  <c r="AX789" i="1" s="1"/>
  <c r="V790" i="1"/>
  <c r="AX790" i="1" s="1"/>
  <c r="V791" i="1"/>
  <c r="V792" i="1"/>
  <c r="AZ792" i="1" s="1"/>
  <c r="V793" i="1"/>
  <c r="AZ793" i="1" s="1"/>
  <c r="V794" i="1"/>
  <c r="AZ794" i="1" s="1"/>
  <c r="V795" i="1"/>
  <c r="AZ795" i="1" s="1"/>
  <c r="V796" i="1"/>
  <c r="V797" i="1"/>
  <c r="AZ797" i="1" s="1"/>
  <c r="V798" i="1"/>
  <c r="V799" i="1"/>
  <c r="AZ799" i="1" s="1"/>
  <c r="V800" i="1"/>
  <c r="AZ800" i="1" s="1"/>
  <c r="V801" i="1"/>
  <c r="AZ801" i="1" s="1"/>
  <c r="V802" i="1"/>
  <c r="AZ802" i="1" s="1"/>
  <c r="V803" i="1"/>
  <c r="AZ803" i="1" s="1"/>
  <c r="V804" i="1"/>
  <c r="AZ804" i="1" s="1"/>
  <c r="V805" i="1"/>
  <c r="AZ805" i="1" s="1"/>
  <c r="V806" i="1"/>
  <c r="AZ806" i="1" s="1"/>
  <c r="V807" i="1"/>
  <c r="AZ807" i="1" s="1"/>
  <c r="V808" i="1"/>
  <c r="AZ808" i="1" s="1"/>
  <c r="V809" i="1"/>
  <c r="V810" i="1"/>
  <c r="V811" i="1"/>
  <c r="AZ811" i="1" s="1"/>
  <c r="V812" i="1"/>
  <c r="AZ812" i="1" s="1"/>
  <c r="V813" i="1"/>
  <c r="V814" i="1"/>
  <c r="AZ814" i="1" s="1"/>
  <c r="V815" i="1"/>
  <c r="AZ815" i="1" s="1"/>
  <c r="V816" i="1"/>
  <c r="AZ816" i="1" s="1"/>
  <c r="V817" i="1"/>
  <c r="AX817" i="1" s="1"/>
  <c r="V818" i="1"/>
  <c r="AZ818" i="1" s="1"/>
  <c r="V819" i="1"/>
  <c r="AZ819" i="1" s="1"/>
  <c r="V820" i="1"/>
  <c r="AZ820" i="1" s="1"/>
  <c r="V821" i="1"/>
  <c r="AX821" i="1" s="1"/>
  <c r="V822" i="1"/>
  <c r="AZ822" i="1" s="1"/>
  <c r="V823" i="1"/>
  <c r="AZ823" i="1" s="1"/>
  <c r="V824" i="1"/>
  <c r="AZ824" i="1" s="1"/>
  <c r="V825" i="1"/>
  <c r="AZ825" i="1" s="1"/>
  <c r="V826" i="1"/>
  <c r="AZ826" i="1" s="1"/>
  <c r="V827" i="1"/>
  <c r="AZ827" i="1" s="1"/>
  <c r="V828" i="1"/>
  <c r="V829" i="1"/>
  <c r="AX829" i="1" s="1"/>
  <c r="V830" i="1"/>
  <c r="AZ830" i="1" s="1"/>
  <c r="V831" i="1"/>
  <c r="AZ831" i="1" s="1"/>
  <c r="V832" i="1"/>
  <c r="AZ832" i="1" s="1"/>
  <c r="V833" i="1"/>
  <c r="AZ833" i="1" s="1"/>
  <c r="V834" i="1"/>
  <c r="AZ834" i="1" s="1"/>
  <c r="V835" i="1"/>
  <c r="AZ835" i="1" s="1"/>
  <c r="V836" i="1"/>
  <c r="AX836" i="1" s="1"/>
  <c r="AZ836" i="1"/>
  <c r="V837" i="1"/>
  <c r="AZ837" i="1" s="1"/>
  <c r="V838" i="1"/>
  <c r="AZ838" i="1" s="1"/>
  <c r="V839" i="1"/>
  <c r="AZ839" i="1" s="1"/>
  <c r="V840" i="1"/>
  <c r="AZ840" i="1" s="1"/>
  <c r="V841" i="1"/>
  <c r="AZ841" i="1" s="1"/>
  <c r="V842" i="1"/>
  <c r="AZ842" i="1" s="1"/>
  <c r="V843" i="1"/>
  <c r="V844" i="1"/>
  <c r="AZ844" i="1" s="1"/>
  <c r="V845" i="1"/>
  <c r="AZ845" i="1" s="1"/>
  <c r="V846" i="1"/>
  <c r="V847" i="1"/>
  <c r="AZ847" i="1" s="1"/>
  <c r="V848" i="1"/>
  <c r="AZ848" i="1" s="1"/>
  <c r="V849" i="1"/>
  <c r="AZ849" i="1" s="1"/>
  <c r="V850" i="1"/>
  <c r="AX850" i="1" s="1"/>
  <c r="V851" i="1"/>
  <c r="AZ851" i="1" s="1"/>
  <c r="V852" i="1"/>
  <c r="AZ852" i="1" s="1"/>
  <c r="V853" i="1"/>
  <c r="AZ853" i="1" s="1"/>
  <c r="V854" i="1"/>
  <c r="AZ854" i="1" s="1"/>
  <c r="V855" i="1"/>
  <c r="V856" i="1"/>
  <c r="V857" i="1"/>
  <c r="AZ857" i="1" s="1"/>
  <c r="V858" i="1"/>
  <c r="AZ858" i="1" s="1"/>
  <c r="V859" i="1"/>
  <c r="AZ859" i="1" s="1"/>
  <c r="V860" i="1"/>
  <c r="AZ860" i="1" s="1"/>
  <c r="V861" i="1"/>
  <c r="AX861" i="1" s="1"/>
  <c r="V862" i="1"/>
  <c r="AZ862" i="1" s="1"/>
  <c r="V863" i="1"/>
  <c r="V864" i="1"/>
  <c r="AZ864" i="1" s="1"/>
  <c r="V865" i="1"/>
  <c r="AZ865" i="1" s="1"/>
  <c r="V866" i="1"/>
  <c r="AZ866" i="1" s="1"/>
  <c r="V867" i="1"/>
  <c r="AZ867" i="1" s="1"/>
  <c r="V868" i="1"/>
  <c r="AZ868" i="1" s="1"/>
  <c r="V869" i="1"/>
  <c r="AX869" i="1" s="1"/>
  <c r="V870" i="1"/>
  <c r="AZ870" i="1" s="1"/>
  <c r="V871" i="1"/>
  <c r="AZ871" i="1" s="1"/>
  <c r="V872" i="1"/>
  <c r="AZ872" i="1" s="1"/>
  <c r="V873" i="1"/>
  <c r="V874" i="1"/>
  <c r="AZ874" i="1" s="1"/>
  <c r="V875" i="1"/>
  <c r="AZ875" i="1" s="1"/>
  <c r="V876" i="1"/>
  <c r="AZ876" i="1" s="1"/>
  <c r="V877" i="1"/>
  <c r="AZ877" i="1" s="1"/>
  <c r="V878" i="1"/>
  <c r="AZ878" i="1" s="1"/>
  <c r="V879" i="1"/>
  <c r="AZ879" i="1" s="1"/>
  <c r="V880" i="1"/>
  <c r="AZ880" i="1" s="1"/>
  <c r="V881" i="1"/>
  <c r="AZ881" i="1" s="1"/>
  <c r="V882" i="1"/>
  <c r="AZ882" i="1" s="1"/>
  <c r="V883" i="1"/>
  <c r="AZ883" i="1" s="1"/>
  <c r="V884" i="1"/>
  <c r="AX884" i="1" s="1"/>
  <c r="V885" i="1"/>
  <c r="AX885" i="1" s="1"/>
  <c r="V886" i="1"/>
  <c r="AZ886" i="1" s="1"/>
  <c r="V887" i="1"/>
  <c r="AZ887" i="1" s="1"/>
  <c r="V888" i="1"/>
  <c r="AZ888" i="1" s="1"/>
  <c r="V889" i="1"/>
  <c r="AZ889" i="1" s="1"/>
  <c r="V890" i="1"/>
  <c r="AZ890" i="1" s="1"/>
  <c r="V891" i="1"/>
  <c r="AZ891" i="1" s="1"/>
  <c r="V892" i="1"/>
  <c r="AZ892" i="1" s="1"/>
  <c r="V893" i="1"/>
  <c r="AX893" i="1" s="1"/>
  <c r="V894" i="1"/>
  <c r="AZ894" i="1" s="1"/>
  <c r="V895" i="1"/>
  <c r="AZ895" i="1" s="1"/>
  <c r="V896" i="1"/>
  <c r="AZ896" i="1" s="1"/>
  <c r="V897" i="1"/>
  <c r="AZ897" i="1" s="1"/>
  <c r="V898" i="1"/>
  <c r="AZ898" i="1" s="1"/>
  <c r="V899" i="1"/>
  <c r="V900" i="1"/>
  <c r="V901" i="1"/>
  <c r="AX901" i="1" s="1"/>
  <c r="V902" i="1"/>
  <c r="AZ902" i="1" s="1"/>
  <c r="V903" i="1"/>
  <c r="AZ903" i="1" s="1"/>
  <c r="V904" i="1"/>
  <c r="AZ904" i="1" s="1"/>
  <c r="V905" i="1"/>
  <c r="V906" i="1"/>
  <c r="AZ906" i="1" s="1"/>
  <c r="V907" i="1"/>
  <c r="AZ907" i="1" s="1"/>
  <c r="V908" i="1"/>
  <c r="AX908" i="1" s="1"/>
  <c r="V909" i="1"/>
  <c r="AZ909" i="1" s="1"/>
  <c r="V910" i="1"/>
  <c r="V911" i="1"/>
  <c r="AZ911" i="1" s="1"/>
  <c r="V912" i="1"/>
  <c r="AZ912" i="1" s="1"/>
  <c r="V913" i="1"/>
  <c r="AZ913" i="1" s="1"/>
  <c r="V914" i="1"/>
  <c r="V915" i="1"/>
  <c r="V916" i="1"/>
  <c r="V917" i="1"/>
  <c r="AX917" i="1" s="1"/>
  <c r="V918" i="1"/>
  <c r="AZ918" i="1" s="1"/>
  <c r="V919" i="1"/>
  <c r="AZ919" i="1" s="1"/>
  <c r="V920" i="1"/>
  <c r="AZ920" i="1" s="1"/>
  <c r="V921" i="1"/>
  <c r="AZ921" i="1" s="1"/>
  <c r="V922" i="1"/>
  <c r="AZ922" i="1" s="1"/>
  <c r="V923" i="1"/>
  <c r="AZ923" i="1" s="1"/>
  <c r="V924" i="1"/>
  <c r="AZ924" i="1" s="1"/>
  <c r="V925" i="1"/>
  <c r="AZ925" i="1" s="1"/>
  <c r="V926" i="1"/>
  <c r="AZ926" i="1" s="1"/>
  <c r="V927" i="1"/>
  <c r="V928" i="1"/>
  <c r="V929" i="1"/>
  <c r="AZ929" i="1" s="1"/>
  <c r="V930" i="1"/>
  <c r="AX930" i="1" s="1"/>
  <c r="V931" i="1"/>
  <c r="AX931" i="1" s="1"/>
  <c r="V932" i="1"/>
  <c r="AZ932" i="1" s="1"/>
  <c r="V933" i="1"/>
  <c r="AZ933" i="1" s="1"/>
  <c r="V934" i="1"/>
  <c r="AZ934" i="1" s="1"/>
  <c r="V935" i="1"/>
  <c r="AZ935" i="1" s="1"/>
  <c r="V936" i="1"/>
  <c r="AZ936" i="1" s="1"/>
  <c r="V937" i="1"/>
  <c r="AZ937" i="1" s="1"/>
  <c r="V938" i="1"/>
  <c r="V939" i="1"/>
  <c r="AZ939" i="1" s="1"/>
  <c r="V940" i="1"/>
  <c r="V941" i="1"/>
  <c r="AX941" i="1" s="1"/>
  <c r="V942" i="1"/>
  <c r="AZ942" i="1" s="1"/>
  <c r="V943" i="1"/>
  <c r="AZ943" i="1" s="1"/>
  <c r="V944" i="1"/>
  <c r="V945" i="1"/>
  <c r="AZ945" i="1" s="1"/>
  <c r="V946" i="1"/>
  <c r="V947" i="1"/>
  <c r="AZ947" i="1" s="1"/>
  <c r="V948" i="1"/>
  <c r="AZ948" i="1" s="1"/>
  <c r="V949" i="1"/>
  <c r="AX949" i="1" s="1"/>
  <c r="V950" i="1"/>
  <c r="AX950" i="1" s="1"/>
  <c r="V951" i="1"/>
  <c r="AZ951" i="1" s="1"/>
  <c r="V952" i="1"/>
  <c r="AZ952" i="1" s="1"/>
  <c r="V953" i="1"/>
  <c r="AZ953" i="1" s="1"/>
  <c r="V954" i="1"/>
  <c r="V955" i="1"/>
  <c r="AZ955" i="1" s="1"/>
  <c r="V956" i="1"/>
  <c r="AZ956" i="1" s="1"/>
  <c r="V957" i="1"/>
  <c r="AZ957" i="1" s="1"/>
  <c r="V958" i="1"/>
  <c r="AZ958" i="1" s="1"/>
  <c r="V959" i="1"/>
  <c r="AZ959" i="1" s="1"/>
  <c r="V960" i="1"/>
  <c r="V961" i="1"/>
  <c r="AZ961" i="1" s="1"/>
  <c r="V962" i="1"/>
  <c r="AX962" i="1" s="1"/>
  <c r="V963" i="1"/>
  <c r="V964" i="1"/>
  <c r="V965" i="1"/>
  <c r="AZ965" i="1" s="1"/>
  <c r="V966" i="1"/>
  <c r="V967" i="1"/>
  <c r="V968" i="1"/>
  <c r="AZ968" i="1" s="1"/>
  <c r="V969" i="1"/>
  <c r="AZ969" i="1" s="1"/>
  <c r="V970" i="1"/>
  <c r="V971" i="1"/>
  <c r="V972" i="1"/>
  <c r="AZ972" i="1" s="1"/>
  <c r="V973" i="1"/>
  <c r="AZ973" i="1" s="1"/>
  <c r="V974" i="1"/>
  <c r="V975" i="1"/>
  <c r="AZ975" i="1" s="1"/>
  <c r="V976" i="1"/>
  <c r="AZ976" i="1" s="1"/>
  <c r="V977" i="1"/>
  <c r="AZ977" i="1" s="1"/>
  <c r="V978" i="1"/>
  <c r="AZ978" i="1" s="1"/>
  <c r="V979" i="1"/>
  <c r="V980" i="1"/>
  <c r="AZ980" i="1" s="1"/>
  <c r="V981" i="1"/>
  <c r="AZ981" i="1" s="1"/>
  <c r="V982" i="1"/>
  <c r="AZ982" i="1" s="1"/>
  <c r="V983" i="1"/>
  <c r="AZ983" i="1" s="1"/>
  <c r="V984" i="1"/>
  <c r="AZ984" i="1" s="1"/>
  <c r="V985" i="1"/>
  <c r="V986" i="1"/>
  <c r="V987" i="1"/>
  <c r="AZ987" i="1" s="1"/>
  <c r="V988" i="1"/>
  <c r="AX988" i="1" s="1"/>
  <c r="V989" i="1"/>
  <c r="AX989" i="1" s="1"/>
  <c r="V990" i="1"/>
  <c r="AZ990" i="1" s="1"/>
  <c r="V991" i="1"/>
  <c r="AZ991" i="1" s="1"/>
  <c r="V992" i="1"/>
  <c r="AZ992" i="1" s="1"/>
  <c r="V993" i="1"/>
  <c r="AX993" i="1" s="1"/>
  <c r="V994" i="1"/>
  <c r="AX994" i="1" s="1"/>
  <c r="V995" i="1"/>
  <c r="V996" i="1"/>
  <c r="AZ996" i="1" s="1"/>
  <c r="V997" i="1"/>
  <c r="AX997" i="1" s="1"/>
  <c r="V998" i="1"/>
  <c r="AZ998" i="1" s="1"/>
  <c r="V999" i="1"/>
  <c r="AZ999" i="1" s="1"/>
  <c r="V1000" i="1"/>
  <c r="V1001" i="1"/>
  <c r="AZ1001" i="1" s="1"/>
  <c r="V1002" i="1"/>
  <c r="AX1002" i="1" s="1"/>
  <c r="V1003" i="1"/>
  <c r="AZ1003" i="1" s="1"/>
  <c r="V1004" i="1"/>
  <c r="AZ1004" i="1" s="1"/>
  <c r="V1005" i="1"/>
  <c r="AX1005" i="1" s="1"/>
  <c r="V1006" i="1"/>
  <c r="AZ1006" i="1" s="1"/>
  <c r="V1007" i="1"/>
  <c r="AZ1007" i="1" s="1"/>
  <c r="V1008" i="1"/>
  <c r="AZ1008" i="1" s="1"/>
  <c r="V1009" i="1"/>
  <c r="AZ1009" i="1" s="1"/>
  <c r="V1010" i="1"/>
  <c r="V1011" i="1"/>
  <c r="AZ1011" i="1" s="1"/>
  <c r="V1012" i="1"/>
  <c r="AZ1012" i="1" s="1"/>
  <c r="V1013" i="1"/>
  <c r="V1014" i="1"/>
  <c r="AZ1014" i="1" s="1"/>
  <c r="V1015" i="1"/>
  <c r="V1016" i="1"/>
  <c r="AZ1016" i="1" s="1"/>
  <c r="V1017" i="1"/>
  <c r="AZ1017" i="1" s="1"/>
  <c r="V1018" i="1"/>
  <c r="V1019" i="1"/>
  <c r="AZ1019" i="1" s="1"/>
  <c r="V1020" i="1"/>
  <c r="AZ1020" i="1" s="1"/>
  <c r="V1021" i="1"/>
  <c r="AZ1021" i="1" s="1"/>
  <c r="V1022" i="1"/>
  <c r="AZ1022" i="1" s="1"/>
  <c r="V1023" i="1"/>
  <c r="AZ1023" i="1" s="1"/>
  <c r="V1024" i="1"/>
  <c r="V1025" i="1"/>
  <c r="V1026" i="1"/>
  <c r="V1027" i="1"/>
  <c r="AZ1027" i="1" s="1"/>
  <c r="V1028" i="1"/>
  <c r="AZ1028" i="1" s="1"/>
  <c r="V1029" i="1"/>
  <c r="AZ1029" i="1" s="1"/>
  <c r="V1030" i="1"/>
  <c r="V1031" i="1"/>
  <c r="AZ1031" i="1" s="1"/>
  <c r="V1032" i="1"/>
  <c r="V1033" i="1"/>
  <c r="AZ1033" i="1" s="1"/>
  <c r="V1034" i="1"/>
  <c r="AZ1034" i="1" s="1"/>
  <c r="V1035" i="1"/>
  <c r="AZ1035" i="1" s="1"/>
  <c r="V1036" i="1"/>
  <c r="V1037" i="1"/>
  <c r="AZ1037" i="1" s="1"/>
  <c r="V1038" i="1"/>
  <c r="AX1038" i="1" s="1"/>
  <c r="V1039" i="1"/>
  <c r="AX1039" i="1" s="1"/>
  <c r="V1040" i="1"/>
  <c r="AZ1040" i="1" s="1"/>
  <c r="V1041" i="1"/>
  <c r="AZ1041" i="1" s="1"/>
  <c r="V1042" i="1"/>
  <c r="AZ1042" i="1" s="1"/>
  <c r="V1043" i="1"/>
  <c r="V1044" i="1"/>
  <c r="AZ1044" i="1" s="1"/>
  <c r="V1045" i="1"/>
  <c r="V1046" i="1"/>
  <c r="AX1046" i="1" s="1"/>
  <c r="V1047" i="1"/>
  <c r="AZ1047" i="1" s="1"/>
  <c r="V1048" i="1"/>
  <c r="V1049" i="1"/>
  <c r="AZ1049" i="1" s="1"/>
  <c r="V1050" i="1"/>
  <c r="AZ1050" i="1" s="1"/>
  <c r="V1051" i="1"/>
  <c r="V1052" i="1"/>
  <c r="AZ1052" i="1" s="1"/>
  <c r="V1053" i="1"/>
  <c r="AX1053" i="1" s="1"/>
  <c r="V1054" i="1"/>
  <c r="AX1054" i="1" s="1"/>
  <c r="V1055" i="1"/>
  <c r="AX1055" i="1" s="1"/>
  <c r="V1056" i="1"/>
  <c r="AZ1056" i="1" s="1"/>
  <c r="V1057" i="1"/>
  <c r="AZ1057" i="1" s="1"/>
  <c r="V1058" i="1"/>
  <c r="AZ1058" i="1" s="1"/>
  <c r="V1059" i="1"/>
  <c r="AZ1059" i="1" s="1"/>
  <c r="V1060" i="1"/>
  <c r="AZ1060" i="1" s="1"/>
  <c r="V1061" i="1"/>
  <c r="AZ1061" i="1" s="1"/>
  <c r="V1062" i="1"/>
  <c r="V1063" i="1"/>
  <c r="AZ1063" i="1" s="1"/>
  <c r="V1064" i="1"/>
  <c r="V1065" i="1"/>
  <c r="AZ1065" i="1" s="1"/>
  <c r="V1066" i="1"/>
  <c r="AX1066" i="1" s="1"/>
  <c r="V1067" i="1"/>
  <c r="AZ1067" i="1" s="1"/>
  <c r="V1068" i="1"/>
  <c r="V1069" i="1"/>
  <c r="AZ1069" i="1" s="1"/>
  <c r="V1070" i="1"/>
  <c r="AX1070" i="1" s="1"/>
  <c r="V1071" i="1"/>
  <c r="AZ1071" i="1" s="1"/>
  <c r="V1072" i="1"/>
  <c r="V1073" i="1"/>
  <c r="AZ1073" i="1" s="1"/>
  <c r="V1074" i="1"/>
  <c r="V1075" i="1"/>
  <c r="AX1075" i="1" s="1"/>
  <c r="V1076" i="1"/>
  <c r="AZ1076" i="1" s="1"/>
  <c r="V1077" i="1"/>
  <c r="AZ1077" i="1" s="1"/>
  <c r="V1078" i="1"/>
  <c r="AX1078" i="1" s="1"/>
  <c r="V1079" i="1"/>
  <c r="V1080" i="1"/>
  <c r="V1081" i="1"/>
  <c r="V1082" i="1"/>
  <c r="V1083" i="1"/>
  <c r="AZ1083" i="1" s="1"/>
  <c r="V1084" i="1"/>
  <c r="AZ1084" i="1" s="1"/>
  <c r="V1085" i="1"/>
  <c r="AZ1085" i="1" s="1"/>
  <c r="V1086" i="1"/>
  <c r="V1087" i="1"/>
  <c r="AZ1087" i="1" s="1"/>
  <c r="V1088" i="1"/>
  <c r="AZ1088" i="1" s="1"/>
  <c r="V1089" i="1"/>
  <c r="AZ1089" i="1" s="1"/>
  <c r="V1090" i="1"/>
  <c r="AX1090" i="1" s="1"/>
  <c r="V1091" i="1"/>
  <c r="AX1091" i="1" s="1"/>
  <c r="V1092" i="1"/>
  <c r="V1093" i="1"/>
  <c r="AZ1093" i="1" s="1"/>
  <c r="V1094" i="1"/>
  <c r="AX1094" i="1" s="1"/>
  <c r="V1095" i="1"/>
  <c r="AZ1095" i="1" s="1"/>
  <c r="V1096" i="1"/>
  <c r="AX1096" i="1" s="1"/>
  <c r="V1097" i="1"/>
  <c r="V1098" i="1"/>
  <c r="AZ1098" i="1" s="1"/>
  <c r="V1099" i="1"/>
  <c r="AZ1099" i="1" s="1"/>
  <c r="AX756" i="1"/>
  <c r="AX244" i="1"/>
  <c r="AX500" i="1"/>
  <c r="AX268" i="1"/>
  <c r="AX524" i="1"/>
  <c r="AX10" i="1"/>
  <c r="AX564" i="1"/>
  <c r="AX50" i="1"/>
  <c r="AX332" i="1"/>
  <c r="AX588" i="1"/>
  <c r="AX116" i="1"/>
  <c r="AX628" i="1"/>
  <c r="AX140" i="1"/>
  <c r="AX396" i="1"/>
  <c r="AX652" i="1"/>
  <c r="AX180" i="1"/>
  <c r="AX436" i="1"/>
  <c r="AX692" i="1"/>
  <c r="AX204" i="1"/>
  <c r="AZ11" i="1"/>
  <c r="AX58" i="1"/>
  <c r="AX124" i="1"/>
  <c r="AX252" i="1"/>
  <c r="AX444" i="1"/>
  <c r="AX572" i="1"/>
  <c r="AX700" i="1"/>
  <c r="AX764" i="1"/>
  <c r="AZ23" i="1"/>
  <c r="AZ141" i="1"/>
  <c r="AZ291" i="1"/>
  <c r="AX66" i="1"/>
  <c r="AX132" i="1"/>
  <c r="AX324" i="1"/>
  <c r="AX452" i="1"/>
  <c r="AX516" i="1"/>
  <c r="AX580" i="1"/>
  <c r="AX644" i="1"/>
  <c r="AX772" i="1"/>
  <c r="AZ36" i="1"/>
  <c r="AZ153" i="1"/>
  <c r="AX18" i="1"/>
  <c r="AX84" i="1"/>
  <c r="AX148" i="1"/>
  <c r="AX212" i="1"/>
  <c r="AX276" i="1"/>
  <c r="AX532" i="1"/>
  <c r="AX596" i="1"/>
  <c r="AX660" i="1"/>
  <c r="AZ76" i="1"/>
  <c r="AZ179" i="1"/>
  <c r="AX26" i="1"/>
  <c r="AX92" i="1"/>
  <c r="AX220" i="1"/>
  <c r="AX284" i="1"/>
  <c r="AX668" i="1"/>
  <c r="AZ89" i="1"/>
  <c r="AZ191" i="1"/>
  <c r="AX75" i="1"/>
  <c r="AX100" i="1"/>
  <c r="AX164" i="1"/>
  <c r="AX228" i="1"/>
  <c r="AX292" i="1"/>
  <c r="AX356" i="1"/>
  <c r="AX420" i="1"/>
  <c r="AX484" i="1"/>
  <c r="AX612" i="1"/>
  <c r="AX676" i="1"/>
  <c r="AX868" i="1"/>
  <c r="AZ102" i="1"/>
  <c r="AZ217" i="1"/>
  <c r="AX42" i="1"/>
  <c r="AX108" i="1"/>
  <c r="AX172" i="1"/>
  <c r="AX236" i="1"/>
  <c r="AX300" i="1"/>
  <c r="AX428" i="1"/>
  <c r="AX684" i="1"/>
  <c r="AX748" i="1"/>
  <c r="AZ115" i="1"/>
  <c r="AZ230" i="1"/>
  <c r="AX933" i="1"/>
  <c r="AZ685" i="1"/>
  <c r="AX685" i="1"/>
  <c r="AX645" i="1"/>
  <c r="AZ621" i="1"/>
  <c r="AX621" i="1"/>
  <c r="AZ605" i="1"/>
  <c r="AZ565" i="1"/>
  <c r="AX565" i="1"/>
  <c r="AX541" i="1"/>
  <c r="AX533" i="1"/>
  <c r="AZ517" i="1"/>
  <c r="AX517" i="1"/>
  <c r="AZ501" i="1"/>
  <c r="AZ461" i="1"/>
  <c r="AX445" i="1"/>
  <c r="AZ429" i="1"/>
  <c r="AX429" i="1"/>
  <c r="AZ421" i="1"/>
  <c r="AZ413" i="1"/>
  <c r="AZ397" i="1"/>
  <c r="AX397" i="1"/>
  <c r="AZ389" i="1"/>
  <c r="AX389" i="1"/>
  <c r="AX381" i="1"/>
  <c r="AX373" i="1"/>
  <c r="AZ373" i="1"/>
  <c r="AZ365" i="1"/>
  <c r="AX365" i="1"/>
  <c r="AX349" i="1"/>
  <c r="AZ309" i="1"/>
  <c r="AZ301" i="1"/>
  <c r="AX301" i="1"/>
  <c r="AZ293" i="1"/>
  <c r="AX293" i="1"/>
  <c r="AZ285" i="1"/>
  <c r="AX285" i="1"/>
  <c r="AZ277" i="1"/>
  <c r="AX277" i="1"/>
  <c r="AZ269" i="1"/>
  <c r="AX269" i="1"/>
  <c r="AZ261" i="1"/>
  <c r="AX261" i="1"/>
  <c r="AX245" i="1"/>
  <c r="AZ245" i="1"/>
  <c r="AZ237" i="1"/>
  <c r="AX237" i="1"/>
  <c r="AX229" i="1"/>
  <c r="AZ221" i="1"/>
  <c r="AX221" i="1"/>
  <c r="AZ213" i="1"/>
  <c r="AX213" i="1"/>
  <c r="AZ197" i="1"/>
  <c r="AX197" i="1"/>
  <c r="AZ181" i="1"/>
  <c r="AZ173" i="1"/>
  <c r="AX173" i="1"/>
  <c r="AX165" i="1"/>
  <c r="AZ165" i="1"/>
  <c r="AZ157" i="1"/>
  <c r="AX157" i="1"/>
  <c r="AZ149" i="1"/>
  <c r="AZ133" i="1"/>
  <c r="AZ125" i="1"/>
  <c r="AZ109" i="1"/>
  <c r="AX109" i="1"/>
  <c r="AX101" i="1"/>
  <c r="AZ101" i="1"/>
  <c r="AZ93" i="1"/>
  <c r="AX93" i="1"/>
  <c r="AZ85" i="1"/>
  <c r="AX85" i="1"/>
  <c r="AX77" i="1"/>
  <c r="AZ77" i="1"/>
  <c r="AZ69" i="1"/>
  <c r="AX69" i="1"/>
  <c r="AZ45" i="1"/>
  <c r="AZ29" i="1"/>
  <c r="AX21" i="1"/>
  <c r="AZ21" i="1"/>
  <c r="AX13" i="1"/>
  <c r="AZ13" i="1"/>
  <c r="AZ5" i="1"/>
  <c r="AX5" i="1"/>
  <c r="AZ61" i="1"/>
  <c r="AZ861" i="1"/>
  <c r="AZ821" i="1"/>
  <c r="AZ789" i="1"/>
  <c r="AZ653" i="1"/>
  <c r="AZ629" i="1"/>
  <c r="AX629" i="1"/>
  <c r="AZ613" i="1"/>
  <c r="AX613" i="1"/>
  <c r="AZ597" i="1"/>
  <c r="AX589" i="1"/>
  <c r="AZ573" i="1"/>
  <c r="AX573" i="1"/>
  <c r="AZ557" i="1"/>
  <c r="AX557" i="1"/>
  <c r="AZ549" i="1"/>
  <c r="AX549" i="1"/>
  <c r="AZ525" i="1"/>
  <c r="AX525" i="1"/>
  <c r="AZ509" i="1"/>
  <c r="AX509" i="1"/>
  <c r="AZ493" i="1"/>
  <c r="AX493" i="1"/>
  <c r="AZ469" i="1"/>
  <c r="AX469" i="1"/>
  <c r="AZ453" i="1"/>
  <c r="AZ405" i="1"/>
  <c r="AZ813" i="1"/>
  <c r="AX813" i="1"/>
  <c r="AZ869" i="1"/>
  <c r="AX837" i="1"/>
  <c r="AX797" i="1"/>
  <c r="AX725" i="1"/>
  <c r="AZ669" i="1"/>
  <c r="AX669" i="1"/>
  <c r="AZ205" i="1"/>
  <c r="AX1077" i="1"/>
  <c r="AZ949" i="1"/>
  <c r="AZ733" i="1"/>
  <c r="AX733" i="1"/>
  <c r="AZ661" i="1"/>
  <c r="AX925" i="1"/>
  <c r="AZ677" i="1"/>
  <c r="AX677" i="1"/>
  <c r="AX1014" i="1"/>
  <c r="AX1006" i="1"/>
  <c r="AZ974" i="1"/>
  <c r="AX974" i="1"/>
  <c r="AZ966" i="1"/>
  <c r="AX966" i="1"/>
  <c r="AX9" i="1"/>
  <c r="AX17" i="1"/>
  <c r="AX25" i="1"/>
  <c r="AX33" i="1"/>
  <c r="AX41" i="1"/>
  <c r="AX57" i="1"/>
  <c r="AX65" i="1"/>
  <c r="AX73" i="1"/>
  <c r="AX83" i="1"/>
  <c r="AX91" i="1"/>
  <c r="AX99" i="1"/>
  <c r="AX107" i="1"/>
  <c r="AX123" i="1"/>
  <c r="AX131" i="1"/>
  <c r="AX155" i="1"/>
  <c r="AX163" i="1"/>
  <c r="AX171" i="1"/>
  <c r="AX187" i="1"/>
  <c r="AX195" i="1"/>
  <c r="AX203" i="1"/>
  <c r="AX211" i="1"/>
  <c r="AX235" i="1"/>
  <c r="AX243" i="1"/>
  <c r="AX251" i="1"/>
  <c r="AX259" i="1"/>
  <c r="AX275" i="1"/>
  <c r="AX283" i="1"/>
  <c r="AX299" i="1"/>
  <c r="AX307" i="1"/>
  <c r="AX315" i="1"/>
  <c r="AX323" i="1"/>
  <c r="AX331" i="1"/>
  <c r="AX339" i="1"/>
  <c r="AX347" i="1"/>
  <c r="AX371" i="1"/>
  <c r="AX379" i="1"/>
  <c r="AX387" i="1"/>
  <c r="AX395" i="1"/>
  <c r="AX403" i="1"/>
  <c r="AX427" i="1"/>
  <c r="AX467" i="1"/>
  <c r="AX475" i="1"/>
  <c r="AX483" i="1"/>
  <c r="AX491" i="1"/>
  <c r="AX507" i="1"/>
  <c r="AX515" i="1"/>
  <c r="AX531" i="1"/>
  <c r="AX563" i="1"/>
  <c r="AX571" i="1"/>
  <c r="AX587" i="1"/>
  <c r="AX619" i="1"/>
  <c r="AX635" i="1"/>
  <c r="AX675" i="1"/>
  <c r="AX699" i="1"/>
  <c r="AX707" i="1"/>
  <c r="AX771" i="1"/>
  <c r="AX779" i="1"/>
  <c r="AX819" i="1"/>
  <c r="AX827" i="1"/>
  <c r="AX835" i="1"/>
  <c r="AX859" i="1"/>
  <c r="AX867" i="1"/>
  <c r="AX945" i="1"/>
  <c r="AX977" i="1"/>
  <c r="AX999" i="1"/>
  <c r="AX1009" i="1"/>
  <c r="AX1041" i="1"/>
  <c r="AZ47" i="1"/>
  <c r="AZ87" i="1"/>
  <c r="AZ126" i="1"/>
  <c r="AZ151" i="1"/>
  <c r="AZ177" i="1"/>
  <c r="AZ190" i="1"/>
  <c r="AZ215" i="1"/>
  <c r="AZ351" i="1"/>
  <c r="AZ415" i="1"/>
  <c r="AX19" i="1"/>
  <c r="AX27" i="1"/>
  <c r="AX43" i="1"/>
  <c r="AX51" i="1"/>
  <c r="AX59" i="1"/>
  <c r="AX67" i="1"/>
  <c r="AX937" i="1"/>
  <c r="AX969" i="1"/>
  <c r="AX1033" i="1"/>
  <c r="AX1057" i="1"/>
  <c r="AX1095" i="1"/>
  <c r="AZ12" i="1"/>
  <c r="AZ103" i="1"/>
  <c r="AZ129" i="1"/>
  <c r="AZ142" i="1"/>
  <c r="AZ167" i="1"/>
  <c r="AZ193" i="1"/>
  <c r="AZ206" i="1"/>
  <c r="AZ231" i="1"/>
  <c r="AZ271" i="1"/>
  <c r="AZ335" i="1"/>
  <c r="AZ399" i="1"/>
  <c r="AX4" i="1"/>
  <c r="AX20" i="1"/>
  <c r="AX28" i="1"/>
  <c r="AX44" i="1"/>
  <c r="AX94" i="1"/>
  <c r="AX118" i="1"/>
  <c r="AX134" i="1"/>
  <c r="AX150" i="1"/>
  <c r="AX158" i="1"/>
  <c r="AX198" i="1"/>
  <c r="AX222" i="1"/>
  <c r="AX238" i="1"/>
  <c r="AX254" i="1"/>
  <c r="AX262" i="1"/>
  <c r="AX318" i="1"/>
  <c r="AX326" i="1"/>
  <c r="AX342" i="1"/>
  <c r="AX358" i="1"/>
  <c r="AX374" i="1"/>
  <c r="AX390" i="1"/>
  <c r="AX406" i="1"/>
  <c r="AX414" i="1"/>
  <c r="AX422" i="1"/>
  <c r="AX430" i="1"/>
  <c r="AX438" i="1"/>
  <c r="AX446" i="1"/>
  <c r="AX454" i="1"/>
  <c r="AX462" i="1"/>
  <c r="AX470" i="1"/>
  <c r="AX478" i="1"/>
  <c r="AX494" i="1"/>
  <c r="AX502" i="1"/>
  <c r="AX510" i="1"/>
  <c r="AX542" i="1"/>
  <c r="AX550" i="1"/>
  <c r="AX558" i="1"/>
  <c r="AX574" i="1"/>
  <c r="AX582" i="1"/>
  <c r="AX614" i="1"/>
  <c r="AX622" i="1"/>
  <c r="AX638" i="1"/>
  <c r="AX654" i="1"/>
  <c r="AX662" i="1"/>
  <c r="AX694" i="1"/>
  <c r="AX710" i="1"/>
  <c r="AX734" i="1"/>
  <c r="AX742" i="1"/>
  <c r="AX758" i="1"/>
  <c r="AX766" i="1"/>
  <c r="AX774" i="1"/>
  <c r="AX838" i="1"/>
  <c r="AX854" i="1"/>
  <c r="AX862" i="1"/>
  <c r="AX878" i="1"/>
  <c r="AX886" i="1"/>
  <c r="AX894" i="1"/>
  <c r="AX902" i="1"/>
  <c r="AX918" i="1"/>
  <c r="AX992" i="1"/>
  <c r="AX1071" i="1"/>
  <c r="AZ39" i="1"/>
  <c r="AZ78" i="1"/>
  <c r="AZ105" i="1"/>
  <c r="AZ169" i="1"/>
  <c r="AZ207" i="1"/>
  <c r="AZ295" i="1"/>
  <c r="AZ359" i="1"/>
  <c r="AZ1026" i="1"/>
  <c r="AX1026" i="1"/>
  <c r="AZ994" i="1"/>
  <c r="AZ986" i="1"/>
  <c r="AX986" i="1"/>
  <c r="AZ970" i="1"/>
  <c r="AX970" i="1"/>
  <c r="AZ962" i="1"/>
  <c r="AZ954" i="1"/>
  <c r="AX954" i="1"/>
  <c r="AZ946" i="1"/>
  <c r="AX946" i="1"/>
  <c r="AX922" i="1"/>
  <c r="AX95" i="1"/>
  <c r="AX111" i="1"/>
  <c r="AX119" i="1"/>
  <c r="AX135" i="1"/>
  <c r="AX159" i="1"/>
  <c r="AX175" i="1"/>
  <c r="AX183" i="1"/>
  <c r="AX199" i="1"/>
  <c r="AX223" i="1"/>
  <c r="AX255" i="1"/>
  <c r="AX263" i="1"/>
  <c r="AX279" i="1"/>
  <c r="AX327" i="1"/>
  <c r="AX343" i="1"/>
  <c r="AX383" i="1"/>
  <c r="AX391" i="1"/>
  <c r="AX407" i="1"/>
  <c r="AX423" i="1"/>
  <c r="AX431" i="1"/>
  <c r="AX439" i="1"/>
  <c r="AX447" i="1"/>
  <c r="AX455" i="1"/>
  <c r="AX463" i="1"/>
  <c r="AX471" i="1"/>
  <c r="AX479" i="1"/>
  <c r="AX503" i="1"/>
  <c r="AX511" i="1"/>
  <c r="AX527" i="1"/>
  <c r="AX535" i="1"/>
  <c r="AX543" i="1"/>
  <c r="AX551" i="1"/>
  <c r="AX559" i="1"/>
  <c r="AX567" i="1"/>
  <c r="AX575" i="1"/>
  <c r="AX591" i="1"/>
  <c r="AX599" i="1"/>
  <c r="AX607" i="1"/>
  <c r="AX615" i="1"/>
  <c r="AX623" i="1"/>
  <c r="AX631" i="1"/>
  <c r="AX639" i="1"/>
  <c r="AX647" i="1"/>
  <c r="AX655" i="1"/>
  <c r="AX663" i="1"/>
  <c r="AX671" i="1"/>
  <c r="AX679" i="1"/>
  <c r="AX687" i="1"/>
  <c r="AX695" i="1"/>
  <c r="AX711" i="1"/>
  <c r="AX727" i="1"/>
  <c r="AX735" i="1"/>
  <c r="AX743" i="1"/>
  <c r="AX751" i="1"/>
  <c r="AX759" i="1"/>
  <c r="AX767" i="1"/>
  <c r="AX831" i="1"/>
  <c r="AX839" i="1"/>
  <c r="AX847" i="1"/>
  <c r="AX879" i="1"/>
  <c r="AX887" i="1"/>
  <c r="AX919" i="1"/>
  <c r="AX929" i="1"/>
  <c r="AX961" i="1"/>
  <c r="AX1004" i="1"/>
  <c r="AX1047" i="1"/>
  <c r="AX1073" i="1"/>
  <c r="AZ15" i="1"/>
  <c r="AZ80" i="1"/>
  <c r="AZ145" i="1"/>
  <c r="AZ209" i="1"/>
  <c r="AX6" i="1"/>
  <c r="AX30" i="1"/>
  <c r="AX38" i="1"/>
  <c r="AX46" i="1"/>
  <c r="AX54" i="1"/>
  <c r="AX62" i="1"/>
  <c r="AX70" i="1"/>
  <c r="AX79" i="1"/>
  <c r="AX88" i="1"/>
  <c r="AX96" i="1"/>
  <c r="AX112" i="1"/>
  <c r="AX120" i="1"/>
  <c r="AX128" i="1"/>
  <c r="AX136" i="1"/>
  <c r="AX144" i="1"/>
  <c r="AX152" i="1"/>
  <c r="AX160" i="1"/>
  <c r="AX176" i="1"/>
  <c r="AX184" i="1"/>
  <c r="AX192" i="1"/>
  <c r="AX200" i="1"/>
  <c r="AX208" i="1"/>
  <c r="AX216" i="1"/>
  <c r="AX224" i="1"/>
  <c r="AX240" i="1"/>
  <c r="AX248" i="1"/>
  <c r="AX272" i="1"/>
  <c r="AX280" i="1"/>
  <c r="AX304" i="1"/>
  <c r="AX312" i="1"/>
  <c r="AX320" i="1"/>
  <c r="AX328" i="1"/>
  <c r="AX336" i="1"/>
  <c r="AX344" i="1"/>
  <c r="AX352" i="1"/>
  <c r="AX368" i="1"/>
  <c r="AX376" i="1"/>
  <c r="AX384" i="1"/>
  <c r="AX392" i="1"/>
  <c r="AX400" i="1"/>
  <c r="AX408" i="1"/>
  <c r="AX416" i="1"/>
  <c r="AX440" i="1"/>
  <c r="AX448" i="1"/>
  <c r="AX456" i="1"/>
  <c r="AX464" i="1"/>
  <c r="AX472" i="1"/>
  <c r="AX480" i="1"/>
  <c r="AX488" i="1"/>
  <c r="AX504" i="1"/>
  <c r="AX552" i="1"/>
  <c r="AX632" i="1"/>
  <c r="AX688" i="1"/>
  <c r="AX704" i="1"/>
  <c r="AX720" i="1"/>
  <c r="AX728" i="1"/>
  <c r="AX744" i="1"/>
  <c r="AX752" i="1"/>
  <c r="AX768" i="1"/>
  <c r="AX792" i="1"/>
  <c r="AX800" i="1"/>
  <c r="AX808" i="1"/>
  <c r="AX816" i="1"/>
  <c r="AX824" i="1"/>
  <c r="AX832" i="1"/>
  <c r="AX848" i="1"/>
  <c r="AX880" i="1"/>
  <c r="AZ55" i="1"/>
  <c r="AZ185" i="1"/>
  <c r="AZ1096" i="1"/>
  <c r="AX1088" i="1"/>
  <c r="AZ1080" i="1"/>
  <c r="AX1080" i="1"/>
  <c r="AZ1072" i="1"/>
  <c r="AX1072" i="1"/>
  <c r="AZ1064" i="1"/>
  <c r="AX1064" i="1"/>
  <c r="AX1056" i="1"/>
  <c r="AZ1048" i="1"/>
  <c r="AX1048" i="1"/>
  <c r="AX31" i="1"/>
  <c r="AX71" i="1"/>
  <c r="AX97" i="1"/>
  <c r="AX137" i="1"/>
  <c r="AX161" i="1"/>
  <c r="AX201" i="1"/>
  <c r="AX249" i="1"/>
  <c r="AX257" i="1"/>
  <c r="AX265" i="1"/>
  <c r="AX273" i="1"/>
  <c r="AX281" i="1"/>
  <c r="AX289" i="1"/>
  <c r="AX297" i="1"/>
  <c r="AX305" i="1"/>
  <c r="AX313" i="1"/>
  <c r="AX321" i="1"/>
  <c r="AX329" i="1"/>
  <c r="AX337" i="1"/>
  <c r="AX345" i="1"/>
  <c r="AX353" i="1"/>
  <c r="AX361" i="1"/>
  <c r="AX385" i="1"/>
  <c r="AX393" i="1"/>
  <c r="AX401" i="1"/>
  <c r="AX409" i="1"/>
  <c r="AX425" i="1"/>
  <c r="AX433" i="1"/>
  <c r="AX441" i="1"/>
  <c r="AX449" i="1"/>
  <c r="AX457" i="1"/>
  <c r="AX465" i="1"/>
  <c r="AX473" i="1"/>
  <c r="AX481" i="1"/>
  <c r="AX489" i="1"/>
  <c r="AX497" i="1"/>
  <c r="AX521" i="1"/>
  <c r="AX529" i="1"/>
  <c r="AX537" i="1"/>
  <c r="AX545" i="1"/>
  <c r="AX553" i="1"/>
  <c r="AX561" i="1"/>
  <c r="AX569" i="1"/>
  <c r="AX585" i="1"/>
  <c r="AX593" i="1"/>
  <c r="AX601" i="1"/>
  <c r="AX609" i="1"/>
  <c r="AX625" i="1"/>
  <c r="AX641" i="1"/>
  <c r="AX649" i="1"/>
  <c r="AX665" i="1"/>
  <c r="AX681" i="1"/>
  <c r="AX697" i="1"/>
  <c r="AX705" i="1"/>
  <c r="AX713" i="1"/>
  <c r="AX729" i="1"/>
  <c r="AX737" i="1"/>
  <c r="AX753" i="1"/>
  <c r="AX777" i="1"/>
  <c r="AX785" i="1"/>
  <c r="AX793" i="1"/>
  <c r="AX801" i="1"/>
  <c r="AX825" i="1"/>
  <c r="AX833" i="1"/>
  <c r="AX841" i="1"/>
  <c r="AX857" i="1"/>
  <c r="AX865" i="1"/>
  <c r="AX881" i="1"/>
  <c r="AX889" i="1"/>
  <c r="AX897" i="1"/>
  <c r="AX921" i="1"/>
  <c r="AX975" i="1"/>
  <c r="AX996" i="1"/>
  <c r="AX1017" i="1"/>
  <c r="AX1063" i="1"/>
  <c r="AX1089" i="1"/>
  <c r="AX8" i="1"/>
  <c r="AX16" i="1"/>
  <c r="AX24" i="1"/>
  <c r="AX32" i="1"/>
  <c r="AX40" i="1"/>
  <c r="AX48" i="1"/>
  <c r="AX56" i="1"/>
  <c r="AX64" i="1"/>
  <c r="AX72" i="1"/>
  <c r="AX81" i="1"/>
  <c r="AX90" i="1"/>
  <c r="AX98" i="1"/>
  <c r="AX106" i="1"/>
  <c r="AX114" i="1"/>
  <c r="AX122" i="1"/>
  <c r="AX130" i="1"/>
  <c r="AX138" i="1"/>
  <c r="AX146" i="1"/>
  <c r="AX210" i="1"/>
  <c r="AX218" i="1"/>
  <c r="AX226" i="1"/>
  <c r="AX234"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514" i="1"/>
  <c r="AX530" i="1"/>
  <c r="AX538" i="1"/>
  <c r="AX546" i="1"/>
  <c r="AX554" i="1"/>
  <c r="AX562" i="1"/>
  <c r="AX578" i="1"/>
  <c r="AX594" i="1"/>
  <c r="AX602" i="1"/>
  <c r="AX610" i="1"/>
  <c r="AX618" i="1"/>
  <c r="AX626" i="1"/>
  <c r="AX642" i="1"/>
  <c r="AX658" i="1"/>
  <c r="AX666" i="1"/>
  <c r="AX674" i="1"/>
  <c r="AX690" i="1"/>
  <c r="AX698" i="1"/>
  <c r="AX706" i="1"/>
  <c r="AX714" i="1"/>
  <c r="AX722" i="1"/>
  <c r="AX730" i="1"/>
  <c r="AX738" i="1"/>
  <c r="AX762" i="1"/>
  <c r="AX770" i="1"/>
  <c r="AX778" i="1"/>
  <c r="AX786" i="1"/>
  <c r="AX794" i="1"/>
  <c r="AX802" i="1"/>
  <c r="AX818" i="1"/>
  <c r="AX834" i="1"/>
  <c r="AX858" i="1"/>
  <c r="AX906" i="1"/>
  <c r="AX987" i="1"/>
  <c r="AX1019" i="1"/>
  <c r="AX1040" i="1"/>
  <c r="AX1065" i="1"/>
  <c r="AZ82" i="1"/>
  <c r="AP1099" i="1"/>
  <c r="Y100" i="7"/>
  <c r="AZ100" i="7" s="1"/>
  <c r="X100" i="7"/>
  <c r="AY100" i="7" s="1"/>
  <c r="W100" i="7"/>
  <c r="AX100" i="7" s="1"/>
  <c r="V100" i="7"/>
  <c r="AW100" i="7" s="1"/>
  <c r="Y99" i="7"/>
  <c r="AZ99" i="7" s="1"/>
  <c r="X99" i="7"/>
  <c r="AY99" i="7" s="1"/>
  <c r="W99" i="7"/>
  <c r="AX99" i="7" s="1"/>
  <c r="V99" i="7"/>
  <c r="AW99" i="7" s="1"/>
  <c r="Y98" i="7"/>
  <c r="AZ98" i="7" s="1"/>
  <c r="X98" i="7"/>
  <c r="AY98" i="7" s="1"/>
  <c r="W98" i="7"/>
  <c r="AX98" i="7" s="1"/>
  <c r="V98" i="7"/>
  <c r="AW98" i="7" s="1"/>
  <c r="Y97" i="7"/>
  <c r="AZ97" i="7" s="1"/>
  <c r="X97" i="7"/>
  <c r="AY97" i="7" s="1"/>
  <c r="W97" i="7"/>
  <c r="AX97" i="7" s="1"/>
  <c r="V97" i="7"/>
  <c r="AW97" i="7" s="1"/>
  <c r="Y96" i="7"/>
  <c r="AZ96" i="7" s="1"/>
  <c r="X96" i="7"/>
  <c r="AY96" i="7" s="1"/>
  <c r="W96" i="7"/>
  <c r="AX96" i="7" s="1"/>
  <c r="V96" i="7"/>
  <c r="AW96" i="7" s="1"/>
  <c r="Y95" i="7"/>
  <c r="AZ95" i="7" s="1"/>
  <c r="X95" i="7"/>
  <c r="AY95" i="7" s="1"/>
  <c r="W95" i="7"/>
  <c r="AX95" i="7" s="1"/>
  <c r="V95" i="7"/>
  <c r="AW95" i="7" s="1"/>
  <c r="Y94" i="7"/>
  <c r="AZ94" i="7" s="1"/>
  <c r="X94" i="7"/>
  <c r="AY94" i="7" s="1"/>
  <c r="W94" i="7"/>
  <c r="AX94" i="7" s="1"/>
  <c r="V94" i="7"/>
  <c r="AW94" i="7" s="1"/>
  <c r="Y93" i="7"/>
  <c r="AZ93" i="7" s="1"/>
  <c r="X93" i="7"/>
  <c r="AY93" i="7" s="1"/>
  <c r="W93" i="7"/>
  <c r="AX93" i="7" s="1"/>
  <c r="V93" i="7"/>
  <c r="AW93" i="7" s="1"/>
  <c r="Y92" i="7"/>
  <c r="AZ92" i="7" s="1"/>
  <c r="X92" i="7"/>
  <c r="AY92" i="7" s="1"/>
  <c r="W92" i="7"/>
  <c r="AX92" i="7" s="1"/>
  <c r="V92" i="7"/>
  <c r="AW92" i="7" s="1"/>
  <c r="Y91" i="7"/>
  <c r="AZ91" i="7" s="1"/>
  <c r="X91" i="7"/>
  <c r="AY91" i="7" s="1"/>
  <c r="W91" i="7"/>
  <c r="AX91" i="7" s="1"/>
  <c r="V91" i="7"/>
  <c r="AW91" i="7" s="1"/>
  <c r="Y90" i="7"/>
  <c r="AZ90" i="7" s="1"/>
  <c r="X90" i="7"/>
  <c r="AY90" i="7" s="1"/>
  <c r="W90" i="7"/>
  <c r="AX90" i="7" s="1"/>
  <c r="V90" i="7"/>
  <c r="AW90" i="7" s="1"/>
  <c r="Y89" i="7"/>
  <c r="AZ89" i="7" s="1"/>
  <c r="X89" i="7"/>
  <c r="AY89" i="7" s="1"/>
  <c r="W89" i="7"/>
  <c r="AX89" i="7" s="1"/>
  <c r="V89" i="7"/>
  <c r="AW89" i="7" s="1"/>
  <c r="Y88" i="7"/>
  <c r="AZ88" i="7" s="1"/>
  <c r="X88" i="7"/>
  <c r="AY88" i="7" s="1"/>
  <c r="W88" i="7"/>
  <c r="AX88" i="7" s="1"/>
  <c r="V88" i="7"/>
  <c r="AW88" i="7" s="1"/>
  <c r="Y87" i="7"/>
  <c r="AZ87" i="7" s="1"/>
  <c r="X87" i="7"/>
  <c r="AY87" i="7" s="1"/>
  <c r="W87" i="7"/>
  <c r="AX87" i="7" s="1"/>
  <c r="V87" i="7"/>
  <c r="AW87" i="7"/>
  <c r="Y86" i="7"/>
  <c r="AZ86" i="7" s="1"/>
  <c r="X86" i="7"/>
  <c r="AY86" i="7" s="1"/>
  <c r="W86" i="7"/>
  <c r="AX86" i="7" s="1"/>
  <c r="V86" i="7"/>
  <c r="AW86" i="7" s="1"/>
  <c r="Y85" i="7"/>
  <c r="AZ85" i="7" s="1"/>
  <c r="X85" i="7"/>
  <c r="AY85" i="7" s="1"/>
  <c r="W85" i="7"/>
  <c r="AX85" i="7" s="1"/>
  <c r="V85" i="7"/>
  <c r="AW85" i="7" s="1"/>
  <c r="Y84" i="7"/>
  <c r="AZ84" i="7" s="1"/>
  <c r="X84" i="7"/>
  <c r="AY84" i="7" s="1"/>
  <c r="W84" i="7"/>
  <c r="AX84" i="7" s="1"/>
  <c r="V84" i="7"/>
  <c r="AW84" i="7" s="1"/>
  <c r="Y83" i="7"/>
  <c r="AZ83" i="7" s="1"/>
  <c r="X83" i="7"/>
  <c r="AY83" i="7" s="1"/>
  <c r="W83" i="7"/>
  <c r="AX83" i="7" s="1"/>
  <c r="V83" i="7"/>
  <c r="AW83" i="7" s="1"/>
  <c r="Y82" i="7"/>
  <c r="AZ82" i="7" s="1"/>
  <c r="X82" i="7"/>
  <c r="AY82" i="7" s="1"/>
  <c r="W82" i="7"/>
  <c r="AX82" i="7" s="1"/>
  <c r="V82" i="7"/>
  <c r="AW82" i="7" s="1"/>
  <c r="Y81" i="7"/>
  <c r="AZ81" i="7" s="1"/>
  <c r="X81" i="7"/>
  <c r="AY81" i="7" s="1"/>
  <c r="W81" i="7"/>
  <c r="AX81" i="7" s="1"/>
  <c r="V81" i="7"/>
  <c r="AW81" i="7" s="1"/>
  <c r="Y80" i="7"/>
  <c r="AZ80" i="7" s="1"/>
  <c r="X80" i="7"/>
  <c r="AY80" i="7" s="1"/>
  <c r="W80" i="7"/>
  <c r="AX80" i="7" s="1"/>
  <c r="V80" i="7"/>
  <c r="AW80" i="7" s="1"/>
  <c r="Y79" i="7"/>
  <c r="AZ79" i="7" s="1"/>
  <c r="X79" i="7"/>
  <c r="AY79" i="7" s="1"/>
  <c r="W79" i="7"/>
  <c r="AX79" i="7" s="1"/>
  <c r="V79" i="7"/>
  <c r="AW79" i="7" s="1"/>
  <c r="Y78" i="7"/>
  <c r="AZ78" i="7" s="1"/>
  <c r="X78" i="7"/>
  <c r="AY78" i="7" s="1"/>
  <c r="W78" i="7"/>
  <c r="AX78" i="7" s="1"/>
  <c r="V78" i="7"/>
  <c r="AW78" i="7" s="1"/>
  <c r="Y77" i="7"/>
  <c r="AZ77" i="7" s="1"/>
  <c r="X77" i="7"/>
  <c r="AY77" i="7" s="1"/>
  <c r="W77" i="7"/>
  <c r="AX77" i="7" s="1"/>
  <c r="V77" i="7"/>
  <c r="AW77" i="7" s="1"/>
  <c r="Y76" i="7"/>
  <c r="AZ76" i="7" s="1"/>
  <c r="X76" i="7"/>
  <c r="AY76" i="7" s="1"/>
  <c r="W76" i="7"/>
  <c r="AX76" i="7" s="1"/>
  <c r="V76" i="7"/>
  <c r="AW76" i="7" s="1"/>
  <c r="Y75" i="7"/>
  <c r="AZ75" i="7" s="1"/>
  <c r="X75" i="7"/>
  <c r="AY75" i="7" s="1"/>
  <c r="W75" i="7"/>
  <c r="AX75" i="7" s="1"/>
  <c r="V75" i="7"/>
  <c r="AW75" i="7" s="1"/>
  <c r="Y74" i="7"/>
  <c r="AZ74" i="7" s="1"/>
  <c r="X74" i="7"/>
  <c r="AY74" i="7" s="1"/>
  <c r="W74" i="7"/>
  <c r="AX74" i="7" s="1"/>
  <c r="V74" i="7"/>
  <c r="AW74" i="7" s="1"/>
  <c r="Y73" i="7"/>
  <c r="AZ73" i="7" s="1"/>
  <c r="X73" i="7"/>
  <c r="AY73" i="7" s="1"/>
  <c r="W73" i="7"/>
  <c r="AX73" i="7" s="1"/>
  <c r="V73" i="7"/>
  <c r="AW73" i="7" s="1"/>
  <c r="Y72" i="7"/>
  <c r="AZ72" i="7" s="1"/>
  <c r="X72" i="7"/>
  <c r="AY72" i="7" s="1"/>
  <c r="W72" i="7"/>
  <c r="AX72" i="7" s="1"/>
  <c r="V72" i="7"/>
  <c r="AW72" i="7" s="1"/>
  <c r="Y71" i="7"/>
  <c r="AZ71" i="7" s="1"/>
  <c r="X71" i="7"/>
  <c r="AY71" i="7" s="1"/>
  <c r="W71" i="7"/>
  <c r="AX71" i="7" s="1"/>
  <c r="V71" i="7"/>
  <c r="AW71" i="7" s="1"/>
  <c r="Y70" i="7"/>
  <c r="AZ70" i="7" s="1"/>
  <c r="X70" i="7"/>
  <c r="AY70" i="7" s="1"/>
  <c r="W70" i="7"/>
  <c r="AX70" i="7" s="1"/>
  <c r="V70" i="7"/>
  <c r="AW70" i="7" s="1"/>
  <c r="Y69" i="7"/>
  <c r="AZ69" i="7" s="1"/>
  <c r="X69" i="7"/>
  <c r="AY69" i="7" s="1"/>
  <c r="W69" i="7"/>
  <c r="AX69" i="7" s="1"/>
  <c r="V69" i="7"/>
  <c r="AW69" i="7" s="1"/>
  <c r="Y68" i="7"/>
  <c r="AZ68" i="7" s="1"/>
  <c r="X68" i="7"/>
  <c r="AY68" i="7" s="1"/>
  <c r="W68" i="7"/>
  <c r="AX68" i="7" s="1"/>
  <c r="V68" i="7"/>
  <c r="AW68" i="7" s="1"/>
  <c r="Y67" i="7"/>
  <c r="AZ67" i="7" s="1"/>
  <c r="X67" i="7"/>
  <c r="AY67" i="7" s="1"/>
  <c r="W67" i="7"/>
  <c r="AX67" i="7" s="1"/>
  <c r="V67" i="7"/>
  <c r="AW67" i="7" s="1"/>
  <c r="Y66" i="7"/>
  <c r="AZ66" i="7" s="1"/>
  <c r="X66" i="7"/>
  <c r="AY66" i="7" s="1"/>
  <c r="W66" i="7"/>
  <c r="AX66" i="7" s="1"/>
  <c r="V66" i="7"/>
  <c r="AW66" i="7" s="1"/>
  <c r="Y65" i="7"/>
  <c r="AZ65" i="7" s="1"/>
  <c r="X65" i="7"/>
  <c r="AY65" i="7" s="1"/>
  <c r="W65" i="7"/>
  <c r="AX65" i="7" s="1"/>
  <c r="V65" i="7"/>
  <c r="AW65" i="7" s="1"/>
  <c r="Y64" i="7"/>
  <c r="AZ64" i="7" s="1"/>
  <c r="X64" i="7"/>
  <c r="AY64" i="7" s="1"/>
  <c r="W64" i="7"/>
  <c r="AX64" i="7" s="1"/>
  <c r="V64" i="7"/>
  <c r="AW64" i="7" s="1"/>
  <c r="Y63" i="7"/>
  <c r="AZ63" i="7" s="1"/>
  <c r="X63" i="7"/>
  <c r="AY63" i="7" s="1"/>
  <c r="W63" i="7"/>
  <c r="AX63" i="7" s="1"/>
  <c r="V63" i="7"/>
  <c r="AW63" i="7" s="1"/>
  <c r="Y62" i="7"/>
  <c r="AZ62" i="7" s="1"/>
  <c r="X62" i="7"/>
  <c r="AY62" i="7" s="1"/>
  <c r="W62" i="7"/>
  <c r="AX62" i="7" s="1"/>
  <c r="V62" i="7"/>
  <c r="AW62" i="7" s="1"/>
  <c r="Y61" i="7"/>
  <c r="AZ61" i="7" s="1"/>
  <c r="X61" i="7"/>
  <c r="AY61" i="7" s="1"/>
  <c r="W61" i="7"/>
  <c r="AX61" i="7" s="1"/>
  <c r="V61" i="7"/>
  <c r="AW61" i="7" s="1"/>
  <c r="Y60" i="7"/>
  <c r="AZ60" i="7" s="1"/>
  <c r="X60" i="7"/>
  <c r="AY60" i="7" s="1"/>
  <c r="W60" i="7"/>
  <c r="AX60" i="7" s="1"/>
  <c r="V60" i="7"/>
  <c r="AW60" i="7" s="1"/>
  <c r="Y59" i="7"/>
  <c r="AZ59" i="7" s="1"/>
  <c r="X59" i="7"/>
  <c r="AY59" i="7" s="1"/>
  <c r="W59" i="7"/>
  <c r="AX59" i="7" s="1"/>
  <c r="V59" i="7"/>
  <c r="AW59" i="7" s="1"/>
  <c r="Y58" i="7"/>
  <c r="AZ58" i="7" s="1"/>
  <c r="X58" i="7"/>
  <c r="AY58" i="7" s="1"/>
  <c r="W58" i="7"/>
  <c r="AX58" i="7" s="1"/>
  <c r="V58" i="7"/>
  <c r="AW58" i="7" s="1"/>
  <c r="Y57" i="7"/>
  <c r="AZ57" i="7" s="1"/>
  <c r="X57" i="7"/>
  <c r="AY57" i="7" s="1"/>
  <c r="W57" i="7"/>
  <c r="AX57" i="7" s="1"/>
  <c r="V57" i="7"/>
  <c r="AW57" i="7" s="1"/>
  <c r="Y56" i="7"/>
  <c r="AZ56" i="7" s="1"/>
  <c r="X56" i="7"/>
  <c r="AY56" i="7" s="1"/>
  <c r="W56" i="7"/>
  <c r="AX56" i="7" s="1"/>
  <c r="V56" i="7"/>
  <c r="AW56" i="7" s="1"/>
  <c r="Y55" i="7"/>
  <c r="AZ55" i="7" s="1"/>
  <c r="X55" i="7"/>
  <c r="AY55" i="7" s="1"/>
  <c r="W55" i="7"/>
  <c r="AX55" i="7" s="1"/>
  <c r="V55" i="7"/>
  <c r="AW55" i="7" s="1"/>
  <c r="Y54" i="7"/>
  <c r="AZ54" i="7" s="1"/>
  <c r="X54" i="7"/>
  <c r="AY54" i="7" s="1"/>
  <c r="W54" i="7"/>
  <c r="AX54" i="7" s="1"/>
  <c r="V54" i="7"/>
  <c r="AW54" i="7" s="1"/>
  <c r="Y53" i="7"/>
  <c r="AZ53" i="7" s="1"/>
  <c r="X53" i="7"/>
  <c r="AY53" i="7" s="1"/>
  <c r="W53" i="7"/>
  <c r="AX53" i="7" s="1"/>
  <c r="V53" i="7"/>
  <c r="AW53" i="7" s="1"/>
  <c r="Y52" i="7"/>
  <c r="AZ52" i="7" s="1"/>
  <c r="X52" i="7"/>
  <c r="AY52" i="7" s="1"/>
  <c r="W52" i="7"/>
  <c r="AX52" i="7" s="1"/>
  <c r="V52" i="7"/>
  <c r="AW52" i="7" s="1"/>
  <c r="Y51" i="7"/>
  <c r="AZ51" i="7" s="1"/>
  <c r="X51" i="7"/>
  <c r="AY51" i="7" s="1"/>
  <c r="W51" i="7"/>
  <c r="AX51" i="7" s="1"/>
  <c r="V51" i="7"/>
  <c r="AW51" i="7" s="1"/>
  <c r="Y50" i="7"/>
  <c r="AZ50" i="7" s="1"/>
  <c r="X50" i="7"/>
  <c r="AY50" i="7" s="1"/>
  <c r="W50" i="7"/>
  <c r="AX50" i="7" s="1"/>
  <c r="V50" i="7"/>
  <c r="AW50" i="7" s="1"/>
  <c r="Y49" i="7"/>
  <c r="AZ49" i="7" s="1"/>
  <c r="X49" i="7"/>
  <c r="AY49" i="7" s="1"/>
  <c r="W49" i="7"/>
  <c r="AX49" i="7" s="1"/>
  <c r="V49" i="7"/>
  <c r="AW49" i="7" s="1"/>
  <c r="Y48" i="7"/>
  <c r="AZ48" i="7" s="1"/>
  <c r="X48" i="7"/>
  <c r="AY48" i="7" s="1"/>
  <c r="W48" i="7"/>
  <c r="AX48" i="7" s="1"/>
  <c r="V48" i="7"/>
  <c r="AW48" i="7" s="1"/>
  <c r="Y47" i="7"/>
  <c r="AZ47" i="7" s="1"/>
  <c r="X47" i="7"/>
  <c r="AY47" i="7" s="1"/>
  <c r="W47" i="7"/>
  <c r="AX47" i="7" s="1"/>
  <c r="V47" i="7"/>
  <c r="AW47" i="7" s="1"/>
  <c r="Y46" i="7"/>
  <c r="AZ46" i="7" s="1"/>
  <c r="X46" i="7"/>
  <c r="AY46" i="7" s="1"/>
  <c r="W46" i="7"/>
  <c r="AX46" i="7" s="1"/>
  <c r="V46" i="7"/>
  <c r="AW46" i="7" s="1"/>
  <c r="Y45" i="7"/>
  <c r="AZ45" i="7" s="1"/>
  <c r="X45" i="7"/>
  <c r="AY45" i="7" s="1"/>
  <c r="W45" i="7"/>
  <c r="AX45" i="7" s="1"/>
  <c r="V45" i="7"/>
  <c r="AW45" i="7" s="1"/>
  <c r="Y44" i="7"/>
  <c r="AZ44" i="7" s="1"/>
  <c r="X44" i="7"/>
  <c r="AY44" i="7" s="1"/>
  <c r="W44" i="7"/>
  <c r="AX44" i="7" s="1"/>
  <c r="V44" i="7"/>
  <c r="AW44" i="7" s="1"/>
  <c r="Y43" i="7"/>
  <c r="AZ43" i="7" s="1"/>
  <c r="X43" i="7"/>
  <c r="AY43" i="7" s="1"/>
  <c r="W43" i="7"/>
  <c r="AX43" i="7" s="1"/>
  <c r="V43" i="7"/>
  <c r="AW43" i="7" s="1"/>
  <c r="Y42" i="7"/>
  <c r="AZ42" i="7" s="1"/>
  <c r="X42" i="7"/>
  <c r="AY42" i="7" s="1"/>
  <c r="W42" i="7"/>
  <c r="AX42" i="7" s="1"/>
  <c r="V42" i="7"/>
  <c r="AW42" i="7" s="1"/>
  <c r="Y41" i="7"/>
  <c r="AZ41" i="7" s="1"/>
  <c r="X41" i="7"/>
  <c r="AY41" i="7" s="1"/>
  <c r="W41" i="7"/>
  <c r="AX41" i="7" s="1"/>
  <c r="V41" i="7"/>
  <c r="AW41" i="7" s="1"/>
  <c r="Y40" i="7"/>
  <c r="AZ40" i="7" s="1"/>
  <c r="X40" i="7"/>
  <c r="AY40" i="7" s="1"/>
  <c r="W40" i="7"/>
  <c r="AX40" i="7" s="1"/>
  <c r="V40" i="7"/>
  <c r="AW40" i="7" s="1"/>
  <c r="Y39" i="7"/>
  <c r="AZ39" i="7" s="1"/>
  <c r="X39" i="7"/>
  <c r="AY39" i="7" s="1"/>
  <c r="W39" i="7"/>
  <c r="AX39" i="7" s="1"/>
  <c r="V39" i="7"/>
  <c r="AW39" i="7" s="1"/>
  <c r="Y38" i="7"/>
  <c r="AZ38" i="7" s="1"/>
  <c r="X38" i="7"/>
  <c r="AY38" i="7" s="1"/>
  <c r="W38" i="7"/>
  <c r="AX38" i="7" s="1"/>
  <c r="V38" i="7"/>
  <c r="AW38" i="7" s="1"/>
  <c r="Y37" i="7"/>
  <c r="AZ37" i="7" s="1"/>
  <c r="X37" i="7"/>
  <c r="AY37" i="7" s="1"/>
  <c r="W37" i="7"/>
  <c r="AX37" i="7" s="1"/>
  <c r="V37" i="7"/>
  <c r="AW37" i="7" s="1"/>
  <c r="Y36" i="7"/>
  <c r="AZ36" i="7" s="1"/>
  <c r="X36" i="7"/>
  <c r="AY36" i="7" s="1"/>
  <c r="W36" i="7"/>
  <c r="AX36" i="7" s="1"/>
  <c r="V36" i="7"/>
  <c r="AW36" i="7" s="1"/>
  <c r="Y35" i="7"/>
  <c r="AZ35" i="7" s="1"/>
  <c r="X35" i="7"/>
  <c r="AY35" i="7" s="1"/>
  <c r="W35" i="7"/>
  <c r="AX35" i="7" s="1"/>
  <c r="V35" i="7"/>
  <c r="AW35" i="7" s="1"/>
  <c r="Y34" i="7"/>
  <c r="AZ34" i="7" s="1"/>
  <c r="X34" i="7"/>
  <c r="AY34" i="7" s="1"/>
  <c r="W34" i="7"/>
  <c r="AX34" i="7" s="1"/>
  <c r="V34" i="7"/>
  <c r="AW34" i="7" s="1"/>
  <c r="Y33" i="7"/>
  <c r="AZ33" i="7" s="1"/>
  <c r="X33" i="7"/>
  <c r="AY33" i="7" s="1"/>
  <c r="W33" i="7"/>
  <c r="AX33" i="7" s="1"/>
  <c r="V33" i="7"/>
  <c r="AW33" i="7" s="1"/>
  <c r="Y32" i="7"/>
  <c r="AZ32" i="7" s="1"/>
  <c r="X32" i="7"/>
  <c r="AY32" i="7" s="1"/>
  <c r="W32" i="7"/>
  <c r="AX32" i="7" s="1"/>
  <c r="V32" i="7"/>
  <c r="AW32" i="7" s="1"/>
  <c r="Y31" i="7"/>
  <c r="AZ31" i="7" s="1"/>
  <c r="X31" i="7"/>
  <c r="AY31" i="7" s="1"/>
  <c r="W31" i="7"/>
  <c r="AX31" i="7" s="1"/>
  <c r="V31" i="7"/>
  <c r="AW31" i="7" s="1"/>
  <c r="Y30" i="7"/>
  <c r="AZ30" i="7" s="1"/>
  <c r="X30" i="7"/>
  <c r="AY30" i="7" s="1"/>
  <c r="W30" i="7"/>
  <c r="AX30" i="7" s="1"/>
  <c r="V30" i="7"/>
  <c r="AW30" i="7"/>
  <c r="Y29" i="7"/>
  <c r="AZ29" i="7" s="1"/>
  <c r="X29" i="7"/>
  <c r="AY29" i="7" s="1"/>
  <c r="W29" i="7"/>
  <c r="AX29" i="7" s="1"/>
  <c r="V29" i="7"/>
  <c r="AW29" i="7" s="1"/>
  <c r="Y28" i="7"/>
  <c r="AZ28" i="7" s="1"/>
  <c r="X28" i="7"/>
  <c r="AY28" i="7" s="1"/>
  <c r="W28" i="7"/>
  <c r="AX28" i="7" s="1"/>
  <c r="V28" i="7"/>
  <c r="AW28" i="7" s="1"/>
  <c r="Y27" i="7"/>
  <c r="AZ27" i="7" s="1"/>
  <c r="X27" i="7"/>
  <c r="AY27" i="7" s="1"/>
  <c r="W27" i="7"/>
  <c r="AX27" i="7" s="1"/>
  <c r="V27" i="7"/>
  <c r="AW27" i="7" s="1"/>
  <c r="Y26" i="7"/>
  <c r="AZ26" i="7" s="1"/>
  <c r="X26" i="7"/>
  <c r="AY26" i="7" s="1"/>
  <c r="W26" i="7"/>
  <c r="AX26" i="7" s="1"/>
  <c r="V26" i="7"/>
  <c r="AW26" i="7" s="1"/>
  <c r="Y25" i="7"/>
  <c r="AZ25" i="7" s="1"/>
  <c r="X25" i="7"/>
  <c r="AY25" i="7" s="1"/>
  <c r="W25" i="7"/>
  <c r="AX25" i="7" s="1"/>
  <c r="V25" i="7"/>
  <c r="AW25" i="7" s="1"/>
  <c r="Y24" i="7"/>
  <c r="AZ24" i="7" s="1"/>
  <c r="X24" i="7"/>
  <c r="AY24" i="7" s="1"/>
  <c r="W24" i="7"/>
  <c r="AX24" i="7" s="1"/>
  <c r="V24" i="7"/>
  <c r="AW24" i="7" s="1"/>
  <c r="Y23" i="7"/>
  <c r="AZ23" i="7" s="1"/>
  <c r="X23" i="7"/>
  <c r="AY23" i="7" s="1"/>
  <c r="W23" i="7"/>
  <c r="AX23" i="7" s="1"/>
  <c r="V23" i="7"/>
  <c r="AW23" i="7" s="1"/>
  <c r="Y22" i="7"/>
  <c r="AZ22" i="7" s="1"/>
  <c r="X22" i="7"/>
  <c r="AY22" i="7" s="1"/>
  <c r="W22" i="7"/>
  <c r="AX22" i="7" s="1"/>
  <c r="V22" i="7"/>
  <c r="AW22" i="7" s="1"/>
  <c r="Y21" i="7"/>
  <c r="AZ21" i="7" s="1"/>
  <c r="X21" i="7"/>
  <c r="AY21" i="7" s="1"/>
  <c r="V21" i="7"/>
  <c r="AW21" i="7" s="1"/>
  <c r="Y20" i="7"/>
  <c r="AZ20" i="7" s="1"/>
  <c r="X20" i="7"/>
  <c r="AY20" i="7" s="1"/>
  <c r="V20" i="7"/>
  <c r="AW20" i="7" s="1"/>
  <c r="Y19" i="7"/>
  <c r="AZ19" i="7" s="1"/>
  <c r="X19" i="7"/>
  <c r="AY19" i="7" s="1"/>
  <c r="V19" i="7"/>
  <c r="AW19" i="7" s="1"/>
  <c r="Y18" i="7"/>
  <c r="AZ18" i="7" s="1"/>
  <c r="X18" i="7"/>
  <c r="AY18" i="7" s="1"/>
  <c r="V18" i="7"/>
  <c r="AW18" i="7" s="1"/>
  <c r="Y17" i="7"/>
  <c r="AZ17" i="7" s="1"/>
  <c r="X17" i="7"/>
  <c r="AY17" i="7" s="1"/>
  <c r="V17" i="7"/>
  <c r="AW17" i="7" s="1"/>
  <c r="Y16" i="7"/>
  <c r="AZ16" i="7" s="1"/>
  <c r="X16" i="7"/>
  <c r="AY16" i="7" s="1"/>
  <c r="V16" i="7"/>
  <c r="AW16" i="7" s="1"/>
  <c r="Y15" i="7"/>
  <c r="AZ15" i="7" s="1"/>
  <c r="X15" i="7"/>
  <c r="AY15" i="7" s="1"/>
  <c r="V15" i="7"/>
  <c r="AW15" i="7" s="1"/>
  <c r="Y14" i="7"/>
  <c r="AZ14" i="7" s="1"/>
  <c r="X14" i="7"/>
  <c r="AY14" i="7" s="1"/>
  <c r="V14" i="7"/>
  <c r="AW14" i="7" s="1"/>
  <c r="Y13" i="7"/>
  <c r="AZ13" i="7" s="1"/>
  <c r="X13" i="7"/>
  <c r="AY13" i="7" s="1"/>
  <c r="V13" i="7"/>
  <c r="AW13" i="7" s="1"/>
  <c r="Y12" i="7"/>
  <c r="AZ12" i="7" s="1"/>
  <c r="X12" i="7"/>
  <c r="AY12" i="7" s="1"/>
  <c r="V12" i="7"/>
  <c r="AW12" i="7" s="1"/>
  <c r="Y11" i="7"/>
  <c r="AZ11" i="7" s="1"/>
  <c r="X11" i="7"/>
  <c r="AY11" i="7" s="1"/>
  <c r="V11" i="7"/>
  <c r="AW11" i="7" s="1"/>
  <c r="Y10" i="7"/>
  <c r="AZ10" i="7" s="1"/>
  <c r="X10" i="7"/>
  <c r="AY10" i="7" s="1"/>
  <c r="V10" i="7"/>
  <c r="AW10" i="7" s="1"/>
  <c r="Y9" i="7"/>
  <c r="AZ9" i="7" s="1"/>
  <c r="X9" i="7"/>
  <c r="AY9" i="7" s="1"/>
  <c r="V9" i="7"/>
  <c r="AW9" i="7" s="1"/>
  <c r="Y8" i="7"/>
  <c r="AZ8" i="7" s="1"/>
  <c r="X8" i="7"/>
  <c r="AY8" i="7" s="1"/>
  <c r="V8" i="7"/>
  <c r="AW8" i="7" s="1"/>
  <c r="Y7" i="7"/>
  <c r="AZ7" i="7" s="1"/>
  <c r="X7" i="7"/>
  <c r="AY7" i="7" s="1"/>
  <c r="V7" i="7"/>
  <c r="AW7" i="7" s="1"/>
  <c r="I150" i="7"/>
  <c r="BA150" i="7" s="1"/>
  <c r="I149" i="7"/>
  <c r="BA149" i="7" s="1"/>
  <c r="I148" i="7"/>
  <c r="BA148" i="7" s="1"/>
  <c r="I147" i="7"/>
  <c r="BA147" i="7" s="1"/>
  <c r="I146" i="7"/>
  <c r="BA146" i="7" s="1"/>
  <c r="I145" i="7"/>
  <c r="BA145" i="7" s="1"/>
  <c r="I144" i="7"/>
  <c r="BA144" i="7" s="1"/>
  <c r="I143" i="7"/>
  <c r="BA143" i="7" s="1"/>
  <c r="I142" i="7"/>
  <c r="BA142" i="7" s="1"/>
  <c r="I141" i="7"/>
  <c r="BA141" i="7" s="1"/>
  <c r="I140" i="7"/>
  <c r="BA140" i="7" s="1"/>
  <c r="I139" i="7"/>
  <c r="BA139" i="7" s="1"/>
  <c r="I138" i="7"/>
  <c r="BA138" i="7" s="1"/>
  <c r="I137" i="7"/>
  <c r="BA137" i="7" s="1"/>
  <c r="I136" i="7"/>
  <c r="BA136" i="7" s="1"/>
  <c r="I135" i="7"/>
  <c r="BA135" i="7" s="1"/>
  <c r="I134" i="7"/>
  <c r="BA134" i="7" s="1"/>
  <c r="I133" i="7"/>
  <c r="BA133" i="7" s="1"/>
  <c r="I132" i="7"/>
  <c r="BA132" i="7" s="1"/>
  <c r="I131" i="7"/>
  <c r="BA131" i="7" s="1"/>
  <c r="I130" i="7"/>
  <c r="BA130" i="7" s="1"/>
  <c r="I129" i="7"/>
  <c r="BA129" i="7" s="1"/>
  <c r="I128" i="7"/>
  <c r="BA128" i="7" s="1"/>
  <c r="I127" i="7"/>
  <c r="BA127" i="7" s="1"/>
  <c r="I126" i="7"/>
  <c r="BA126" i="7" s="1"/>
  <c r="I125" i="7"/>
  <c r="BA125" i="7" s="1"/>
  <c r="I124" i="7"/>
  <c r="BA124" i="7" s="1"/>
  <c r="I123" i="7"/>
  <c r="BA123" i="7" s="1"/>
  <c r="I122" i="7"/>
  <c r="BA122" i="7" s="1"/>
  <c r="I121" i="7"/>
  <c r="BA121" i="7" s="1"/>
  <c r="I120" i="7"/>
  <c r="BA120" i="7" s="1"/>
  <c r="I119" i="7"/>
  <c r="BA119" i="7" s="1"/>
  <c r="I118" i="7"/>
  <c r="BA118" i="7" s="1"/>
  <c r="I117" i="7"/>
  <c r="BA117" i="7" s="1"/>
  <c r="I116" i="7"/>
  <c r="BA116" i="7" s="1"/>
  <c r="I115" i="7"/>
  <c r="BA115" i="7" s="1"/>
  <c r="I114" i="7"/>
  <c r="BA114" i="7" s="1"/>
  <c r="I113" i="7"/>
  <c r="BA113" i="7" s="1"/>
  <c r="I112" i="7"/>
  <c r="BA112" i="7" s="1"/>
  <c r="I111" i="7"/>
  <c r="BA111" i="7" s="1"/>
  <c r="I110" i="7"/>
  <c r="BA110" i="7" s="1"/>
  <c r="I109" i="7"/>
  <c r="BA109" i="7" s="1"/>
  <c r="I108" i="7"/>
  <c r="BA108" i="7" s="1"/>
  <c r="I107" i="7"/>
  <c r="BA107" i="7" s="1"/>
  <c r="I106" i="7"/>
  <c r="BA106" i="7" s="1"/>
  <c r="I105" i="7"/>
  <c r="BA105" i="7" s="1"/>
  <c r="I104" i="7"/>
  <c r="BA104" i="7" s="1"/>
  <c r="I103" i="7"/>
  <c r="BA103" i="7" s="1"/>
  <c r="I102" i="7"/>
  <c r="BA102" i="7" s="1"/>
  <c r="I101" i="7"/>
  <c r="BA101" i="7" s="1"/>
  <c r="I100" i="7"/>
  <c r="BA100" i="7" s="1"/>
  <c r="I99" i="7"/>
  <c r="BA99" i="7" s="1"/>
  <c r="I98" i="7"/>
  <c r="BA98" i="7" s="1"/>
  <c r="I97" i="7"/>
  <c r="BA97" i="7" s="1"/>
  <c r="I96" i="7"/>
  <c r="BA96" i="7" s="1"/>
  <c r="I95" i="7"/>
  <c r="BA95" i="7" s="1"/>
  <c r="I94" i="7"/>
  <c r="BA94" i="7" s="1"/>
  <c r="I93" i="7"/>
  <c r="BA93" i="7" s="1"/>
  <c r="I92" i="7"/>
  <c r="BA92" i="7" s="1"/>
  <c r="I91" i="7"/>
  <c r="BA91" i="7" s="1"/>
  <c r="I90" i="7"/>
  <c r="BA90" i="7" s="1"/>
  <c r="I89" i="7"/>
  <c r="BA89" i="7" s="1"/>
  <c r="I88" i="7"/>
  <c r="BA88" i="7" s="1"/>
  <c r="I87" i="7"/>
  <c r="BA87" i="7" s="1"/>
  <c r="I86" i="7"/>
  <c r="BA86" i="7" s="1"/>
  <c r="I85" i="7"/>
  <c r="BA85" i="7" s="1"/>
  <c r="I84" i="7"/>
  <c r="BA84" i="7" s="1"/>
  <c r="I83" i="7"/>
  <c r="BA83" i="7" s="1"/>
  <c r="I82" i="7"/>
  <c r="BA82" i="7" s="1"/>
  <c r="I81" i="7"/>
  <c r="BA81" i="7" s="1"/>
  <c r="I80" i="7"/>
  <c r="BA80" i="7" s="1"/>
  <c r="I79" i="7"/>
  <c r="BA79" i="7" s="1"/>
  <c r="I78" i="7"/>
  <c r="BA78" i="7" s="1"/>
  <c r="I77" i="7"/>
  <c r="BA77" i="7" s="1"/>
  <c r="I76" i="7"/>
  <c r="BA76" i="7" s="1"/>
  <c r="I75" i="7"/>
  <c r="BA75" i="7" s="1"/>
  <c r="I74" i="7"/>
  <c r="BA74" i="7" s="1"/>
  <c r="I73" i="7"/>
  <c r="BA73" i="7" s="1"/>
  <c r="I72" i="7"/>
  <c r="BA72" i="7" s="1"/>
  <c r="I71" i="7"/>
  <c r="BA71" i="7" s="1"/>
  <c r="I70" i="7"/>
  <c r="BA70" i="7" s="1"/>
  <c r="I69" i="7"/>
  <c r="BA69" i="7" s="1"/>
  <c r="I68" i="7"/>
  <c r="BA68" i="7" s="1"/>
  <c r="I67" i="7"/>
  <c r="BA67" i="7" s="1"/>
  <c r="I66" i="7"/>
  <c r="BA66" i="7" s="1"/>
  <c r="I65" i="7"/>
  <c r="BA65" i="7" s="1"/>
  <c r="I64" i="7"/>
  <c r="BA64" i="7" s="1"/>
  <c r="I63" i="7"/>
  <c r="BA63" i="7" s="1"/>
  <c r="I62" i="7"/>
  <c r="BA62" i="7" s="1"/>
  <c r="I61" i="7"/>
  <c r="BA61" i="7" s="1"/>
  <c r="I60" i="7"/>
  <c r="BA60" i="7" s="1"/>
  <c r="I59" i="7"/>
  <c r="BA59" i="7" s="1"/>
  <c r="I58" i="7"/>
  <c r="BA58" i="7" s="1"/>
  <c r="I57" i="7"/>
  <c r="BA57" i="7" s="1"/>
  <c r="I56" i="7"/>
  <c r="BA56" i="7" s="1"/>
  <c r="I55" i="7"/>
  <c r="BA55" i="7" s="1"/>
  <c r="I54" i="7"/>
  <c r="BA54" i="7" s="1"/>
  <c r="I53" i="7"/>
  <c r="BA53" i="7" s="1"/>
  <c r="I52" i="7"/>
  <c r="BA52" i="7" s="1"/>
  <c r="I51" i="7"/>
  <c r="BA51" i="7" s="1"/>
  <c r="I50" i="7"/>
  <c r="BA50" i="7" s="1"/>
  <c r="I49" i="7"/>
  <c r="BA49" i="7" s="1"/>
  <c r="I48" i="7"/>
  <c r="BA48" i="7"/>
  <c r="I47" i="7"/>
  <c r="BA47" i="7" s="1"/>
  <c r="I46" i="7"/>
  <c r="BA46" i="7" s="1"/>
  <c r="I45" i="7"/>
  <c r="BA45" i="7" s="1"/>
  <c r="I44" i="7"/>
  <c r="BA44" i="7" s="1"/>
  <c r="I43" i="7"/>
  <c r="BA43" i="7" s="1"/>
  <c r="I42" i="7"/>
  <c r="BA42" i="7" s="1"/>
  <c r="I41" i="7"/>
  <c r="BA41" i="7" s="1"/>
  <c r="I40" i="7"/>
  <c r="BA40" i="7" s="1"/>
  <c r="I39" i="7"/>
  <c r="BA39" i="7" s="1"/>
  <c r="I38" i="7"/>
  <c r="BA38" i="7" s="1"/>
  <c r="I37" i="7"/>
  <c r="BA37" i="7" s="1"/>
  <c r="I36" i="7"/>
  <c r="BA36" i="7" s="1"/>
  <c r="I35" i="7"/>
  <c r="BA35" i="7" s="1"/>
  <c r="I34" i="7"/>
  <c r="BA34" i="7" s="1"/>
  <c r="I33" i="7"/>
  <c r="BA33" i="7" s="1"/>
  <c r="I32" i="7"/>
  <c r="BA32" i="7" s="1"/>
  <c r="I31" i="7"/>
  <c r="BA31" i="7" s="1"/>
  <c r="I30" i="7"/>
  <c r="BA30" i="7" s="1"/>
  <c r="I29" i="7"/>
  <c r="BA29" i="7" s="1"/>
  <c r="I28" i="7"/>
  <c r="BA28" i="7" s="1"/>
  <c r="I27" i="7"/>
  <c r="BA27" i="7" s="1"/>
  <c r="I26" i="7"/>
  <c r="BA26" i="7" s="1"/>
  <c r="I25" i="7"/>
  <c r="BA25" i="7" s="1"/>
  <c r="I24" i="7"/>
  <c r="BA24" i="7" s="1"/>
  <c r="I23" i="7"/>
  <c r="BA23" i="7" s="1"/>
  <c r="I22" i="7"/>
  <c r="BA22" i="7" s="1"/>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s="1"/>
  <c r="T150" i="7"/>
  <c r="AU150" i="7" s="1"/>
  <c r="S150" i="7"/>
  <c r="AT150" i="7" s="1"/>
  <c r="R150" i="7"/>
  <c r="AS150" i="7" s="1"/>
  <c r="Q150" i="7"/>
  <c r="AR150" i="7" s="1"/>
  <c r="P150" i="7"/>
  <c r="AQ150" i="7" s="1"/>
  <c r="O150" i="7"/>
  <c r="AP150" i="7" s="1"/>
  <c r="N150" i="7"/>
  <c r="AO150" i="7" s="1"/>
  <c r="M150" i="7"/>
  <c r="AN150" i="7" s="1"/>
  <c r="L150" i="7"/>
  <c r="AM150" i="7" s="1"/>
  <c r="K150" i="7"/>
  <c r="AL150" i="7" s="1"/>
  <c r="J150" i="7"/>
  <c r="AK150" i="7" s="1"/>
  <c r="U149" i="7"/>
  <c r="AV149" i="7" s="1"/>
  <c r="T149" i="7"/>
  <c r="AU149" i="7" s="1"/>
  <c r="S149" i="7"/>
  <c r="AT149" i="7" s="1"/>
  <c r="R149" i="7"/>
  <c r="AS149" i="7" s="1"/>
  <c r="Q149" i="7"/>
  <c r="AR149" i="7" s="1"/>
  <c r="P149" i="7"/>
  <c r="AQ149" i="7" s="1"/>
  <c r="O149" i="7"/>
  <c r="AP149" i="7" s="1"/>
  <c r="N149" i="7"/>
  <c r="AO149" i="7" s="1"/>
  <c r="M149" i="7"/>
  <c r="AN149" i="7" s="1"/>
  <c r="L149" i="7"/>
  <c r="AM149" i="7" s="1"/>
  <c r="K149" i="7"/>
  <c r="AL149" i="7" s="1"/>
  <c r="J149" i="7"/>
  <c r="AK149" i="7" s="1"/>
  <c r="U148" i="7"/>
  <c r="AV148" i="7" s="1"/>
  <c r="T148" i="7"/>
  <c r="AU148" i="7" s="1"/>
  <c r="S148" i="7"/>
  <c r="AT148" i="7" s="1"/>
  <c r="R148" i="7"/>
  <c r="AS148" i="7" s="1"/>
  <c r="Q148" i="7"/>
  <c r="AR148" i="7" s="1"/>
  <c r="P148" i="7"/>
  <c r="AQ148" i="7" s="1"/>
  <c r="O148" i="7"/>
  <c r="AP148" i="7" s="1"/>
  <c r="N148" i="7"/>
  <c r="AO148" i="7" s="1"/>
  <c r="M148" i="7"/>
  <c r="AN148" i="7" s="1"/>
  <c r="L148" i="7"/>
  <c r="AM148" i="7" s="1"/>
  <c r="K148" i="7"/>
  <c r="AL148" i="7" s="1"/>
  <c r="J148" i="7"/>
  <c r="AK148" i="7" s="1"/>
  <c r="U147" i="7"/>
  <c r="AV147" i="7" s="1"/>
  <c r="T147" i="7"/>
  <c r="AU147" i="7" s="1"/>
  <c r="S147" i="7"/>
  <c r="AT147" i="7" s="1"/>
  <c r="R147" i="7"/>
  <c r="AS147" i="7" s="1"/>
  <c r="Q147" i="7"/>
  <c r="AR147" i="7" s="1"/>
  <c r="P147" i="7"/>
  <c r="AQ147" i="7" s="1"/>
  <c r="O147" i="7"/>
  <c r="AP147" i="7" s="1"/>
  <c r="N147" i="7"/>
  <c r="AO147" i="7" s="1"/>
  <c r="M147" i="7"/>
  <c r="AN147" i="7" s="1"/>
  <c r="L147" i="7"/>
  <c r="AM147" i="7" s="1"/>
  <c r="K147" i="7"/>
  <c r="AL147" i="7" s="1"/>
  <c r="J147" i="7"/>
  <c r="AK147" i="7" s="1"/>
  <c r="U146" i="7"/>
  <c r="AV146" i="7" s="1"/>
  <c r="T146" i="7"/>
  <c r="AU146" i="7" s="1"/>
  <c r="S146" i="7"/>
  <c r="AT146" i="7" s="1"/>
  <c r="R146" i="7"/>
  <c r="AS146" i="7" s="1"/>
  <c r="Q146" i="7"/>
  <c r="AR146" i="7" s="1"/>
  <c r="P146" i="7"/>
  <c r="AQ146" i="7" s="1"/>
  <c r="O146" i="7"/>
  <c r="AP146" i="7" s="1"/>
  <c r="N146" i="7"/>
  <c r="AO146" i="7" s="1"/>
  <c r="M146" i="7"/>
  <c r="AN146" i="7" s="1"/>
  <c r="L146" i="7"/>
  <c r="AM146" i="7" s="1"/>
  <c r="K146" i="7"/>
  <c r="AL146" i="7" s="1"/>
  <c r="J146" i="7"/>
  <c r="AK146" i="7" s="1"/>
  <c r="U145" i="7"/>
  <c r="AV145" i="7" s="1"/>
  <c r="T145" i="7"/>
  <c r="AU145" i="7" s="1"/>
  <c r="S145" i="7"/>
  <c r="AT145" i="7" s="1"/>
  <c r="R145" i="7"/>
  <c r="AS145" i="7" s="1"/>
  <c r="Q145" i="7"/>
  <c r="AR145" i="7" s="1"/>
  <c r="P145" i="7"/>
  <c r="AQ145" i="7" s="1"/>
  <c r="O145" i="7"/>
  <c r="AP145" i="7" s="1"/>
  <c r="N145" i="7"/>
  <c r="AO145" i="7" s="1"/>
  <c r="M145" i="7"/>
  <c r="AN145" i="7" s="1"/>
  <c r="L145" i="7"/>
  <c r="AM145" i="7" s="1"/>
  <c r="K145" i="7"/>
  <c r="AL145" i="7" s="1"/>
  <c r="J145" i="7"/>
  <c r="AK145" i="7" s="1"/>
  <c r="U144" i="7"/>
  <c r="AV144" i="7" s="1"/>
  <c r="T144" i="7"/>
  <c r="AU144" i="7" s="1"/>
  <c r="S144" i="7"/>
  <c r="AT144" i="7" s="1"/>
  <c r="R144" i="7"/>
  <c r="AS144" i="7" s="1"/>
  <c r="Q144" i="7"/>
  <c r="AR144" i="7" s="1"/>
  <c r="P144" i="7"/>
  <c r="AQ144" i="7" s="1"/>
  <c r="O144" i="7"/>
  <c r="AP144" i="7" s="1"/>
  <c r="N144" i="7"/>
  <c r="AO144" i="7" s="1"/>
  <c r="M144" i="7"/>
  <c r="AN144" i="7" s="1"/>
  <c r="L144" i="7"/>
  <c r="AM144" i="7" s="1"/>
  <c r="K144" i="7"/>
  <c r="AL144" i="7" s="1"/>
  <c r="J144" i="7"/>
  <c r="AK144" i="7" s="1"/>
  <c r="U143" i="7"/>
  <c r="AV143" i="7" s="1"/>
  <c r="T143" i="7"/>
  <c r="AU143" i="7" s="1"/>
  <c r="S143" i="7"/>
  <c r="AT143" i="7" s="1"/>
  <c r="R143" i="7"/>
  <c r="AS143" i="7" s="1"/>
  <c r="Q143" i="7"/>
  <c r="AR143" i="7" s="1"/>
  <c r="P143" i="7"/>
  <c r="AQ143" i="7" s="1"/>
  <c r="O143" i="7"/>
  <c r="AP143" i="7" s="1"/>
  <c r="N143" i="7"/>
  <c r="AO143" i="7" s="1"/>
  <c r="M143" i="7"/>
  <c r="AN143" i="7" s="1"/>
  <c r="L143" i="7"/>
  <c r="AM143" i="7" s="1"/>
  <c r="K143" i="7"/>
  <c r="AL143" i="7" s="1"/>
  <c r="J143" i="7"/>
  <c r="AK143" i="7" s="1"/>
  <c r="U142" i="7"/>
  <c r="AV142" i="7" s="1"/>
  <c r="T142" i="7"/>
  <c r="AU142" i="7" s="1"/>
  <c r="S142" i="7"/>
  <c r="AT142" i="7" s="1"/>
  <c r="R142" i="7"/>
  <c r="AS142" i="7" s="1"/>
  <c r="Q142" i="7"/>
  <c r="AR142" i="7" s="1"/>
  <c r="P142" i="7"/>
  <c r="AQ142" i="7" s="1"/>
  <c r="O142" i="7"/>
  <c r="AP142" i="7" s="1"/>
  <c r="N142" i="7"/>
  <c r="AO142" i="7" s="1"/>
  <c r="M142" i="7"/>
  <c r="AN142" i="7" s="1"/>
  <c r="L142" i="7"/>
  <c r="AM142" i="7" s="1"/>
  <c r="K142" i="7"/>
  <c r="AL142" i="7" s="1"/>
  <c r="J142" i="7"/>
  <c r="AK142" i="7" s="1"/>
  <c r="U141" i="7"/>
  <c r="AV141" i="7" s="1"/>
  <c r="T141" i="7"/>
  <c r="AU141" i="7" s="1"/>
  <c r="S141" i="7"/>
  <c r="AT141" i="7" s="1"/>
  <c r="R141" i="7"/>
  <c r="AS141" i="7" s="1"/>
  <c r="Q141" i="7"/>
  <c r="AR141" i="7" s="1"/>
  <c r="P141" i="7"/>
  <c r="AQ141" i="7" s="1"/>
  <c r="O141" i="7"/>
  <c r="AP141" i="7"/>
  <c r="N141" i="7"/>
  <c r="AO141" i="7" s="1"/>
  <c r="M141" i="7"/>
  <c r="AN141" i="7" s="1"/>
  <c r="L141" i="7"/>
  <c r="AM141" i="7" s="1"/>
  <c r="K141" i="7"/>
  <c r="AL141" i="7" s="1"/>
  <c r="J141" i="7"/>
  <c r="AK141" i="7" s="1"/>
  <c r="U140" i="7"/>
  <c r="AV140" i="7" s="1"/>
  <c r="T140" i="7"/>
  <c r="AU140" i="7" s="1"/>
  <c r="S140" i="7"/>
  <c r="AT140" i="7" s="1"/>
  <c r="R140" i="7"/>
  <c r="AS140" i="7" s="1"/>
  <c r="Q140" i="7"/>
  <c r="AR140" i="7" s="1"/>
  <c r="P140" i="7"/>
  <c r="AQ140" i="7" s="1"/>
  <c r="O140" i="7"/>
  <c r="AP140" i="7" s="1"/>
  <c r="N140" i="7"/>
  <c r="AO140" i="7" s="1"/>
  <c r="M140" i="7"/>
  <c r="AN140" i="7" s="1"/>
  <c r="L140" i="7"/>
  <c r="AM140" i="7" s="1"/>
  <c r="K140" i="7"/>
  <c r="AL140" i="7" s="1"/>
  <c r="J140" i="7"/>
  <c r="AK140" i="7" s="1"/>
  <c r="U139" i="7"/>
  <c r="AV139" i="7" s="1"/>
  <c r="T139" i="7"/>
  <c r="AU139" i="7" s="1"/>
  <c r="S139" i="7"/>
  <c r="AT139" i="7" s="1"/>
  <c r="R139" i="7"/>
  <c r="AS139" i="7" s="1"/>
  <c r="Q139" i="7"/>
  <c r="AR139" i="7" s="1"/>
  <c r="P139" i="7"/>
  <c r="AQ139" i="7" s="1"/>
  <c r="O139" i="7"/>
  <c r="AP139" i="7" s="1"/>
  <c r="N139" i="7"/>
  <c r="AO139" i="7" s="1"/>
  <c r="M139" i="7"/>
  <c r="AN139" i="7" s="1"/>
  <c r="L139" i="7"/>
  <c r="AM139" i="7" s="1"/>
  <c r="K139" i="7"/>
  <c r="AL139" i="7" s="1"/>
  <c r="J139" i="7"/>
  <c r="AK139" i="7" s="1"/>
  <c r="U138" i="7"/>
  <c r="AV138" i="7" s="1"/>
  <c r="T138" i="7"/>
  <c r="AU138" i="7" s="1"/>
  <c r="S138" i="7"/>
  <c r="AT138" i="7" s="1"/>
  <c r="R138" i="7"/>
  <c r="AS138" i="7" s="1"/>
  <c r="Q138" i="7"/>
  <c r="AR138" i="7" s="1"/>
  <c r="P138" i="7"/>
  <c r="AQ138" i="7" s="1"/>
  <c r="O138" i="7"/>
  <c r="AP138" i="7" s="1"/>
  <c r="N138" i="7"/>
  <c r="AO138" i="7" s="1"/>
  <c r="M138" i="7"/>
  <c r="AN138" i="7" s="1"/>
  <c r="L138" i="7"/>
  <c r="AM138" i="7" s="1"/>
  <c r="K138" i="7"/>
  <c r="AL138" i="7" s="1"/>
  <c r="J138" i="7"/>
  <c r="AK138" i="7" s="1"/>
  <c r="U137" i="7"/>
  <c r="AV137" i="7" s="1"/>
  <c r="T137" i="7"/>
  <c r="AU137" i="7" s="1"/>
  <c r="S137" i="7"/>
  <c r="AT137" i="7" s="1"/>
  <c r="R137" i="7"/>
  <c r="AS137" i="7" s="1"/>
  <c r="Q137" i="7"/>
  <c r="AR137" i="7" s="1"/>
  <c r="P137" i="7"/>
  <c r="AQ137" i="7" s="1"/>
  <c r="O137" i="7"/>
  <c r="AP137" i="7" s="1"/>
  <c r="N137" i="7"/>
  <c r="AO137" i="7" s="1"/>
  <c r="M137" i="7"/>
  <c r="AN137" i="7" s="1"/>
  <c r="L137" i="7"/>
  <c r="AM137" i="7" s="1"/>
  <c r="K137" i="7"/>
  <c r="AL137" i="7" s="1"/>
  <c r="J137" i="7"/>
  <c r="AK137" i="7" s="1"/>
  <c r="U136" i="7"/>
  <c r="AV136" i="7" s="1"/>
  <c r="T136" i="7"/>
  <c r="AU136" i="7" s="1"/>
  <c r="S136" i="7"/>
  <c r="AT136" i="7" s="1"/>
  <c r="R136" i="7"/>
  <c r="AS136" i="7" s="1"/>
  <c r="Q136" i="7"/>
  <c r="AR136" i="7" s="1"/>
  <c r="P136" i="7"/>
  <c r="AQ136" i="7" s="1"/>
  <c r="O136" i="7"/>
  <c r="AP136" i="7" s="1"/>
  <c r="N136" i="7"/>
  <c r="AO136" i="7" s="1"/>
  <c r="M136" i="7"/>
  <c r="AN136" i="7" s="1"/>
  <c r="L136" i="7"/>
  <c r="AM136" i="7" s="1"/>
  <c r="K136" i="7"/>
  <c r="AL136" i="7" s="1"/>
  <c r="J136" i="7"/>
  <c r="AK136" i="7" s="1"/>
  <c r="U135" i="7"/>
  <c r="AV135" i="7" s="1"/>
  <c r="T135" i="7"/>
  <c r="AU135" i="7" s="1"/>
  <c r="S135" i="7"/>
  <c r="AT135" i="7" s="1"/>
  <c r="R135" i="7"/>
  <c r="AS135" i="7" s="1"/>
  <c r="Q135" i="7"/>
  <c r="AR135" i="7" s="1"/>
  <c r="P135" i="7"/>
  <c r="AQ135" i="7" s="1"/>
  <c r="O135" i="7"/>
  <c r="AP135" i="7" s="1"/>
  <c r="N135" i="7"/>
  <c r="AO135" i="7" s="1"/>
  <c r="M135" i="7"/>
  <c r="AN135" i="7" s="1"/>
  <c r="L135" i="7"/>
  <c r="AM135" i="7" s="1"/>
  <c r="K135" i="7"/>
  <c r="AL135" i="7" s="1"/>
  <c r="J135" i="7"/>
  <c r="AK135" i="7" s="1"/>
  <c r="U134" i="7"/>
  <c r="AV134" i="7" s="1"/>
  <c r="T134" i="7"/>
  <c r="AU134" i="7" s="1"/>
  <c r="S134" i="7"/>
  <c r="AT134" i="7" s="1"/>
  <c r="R134" i="7"/>
  <c r="AS134" i="7" s="1"/>
  <c r="Q134" i="7"/>
  <c r="AR134" i="7" s="1"/>
  <c r="P134" i="7"/>
  <c r="AQ134" i="7" s="1"/>
  <c r="O134" i="7"/>
  <c r="AP134" i="7" s="1"/>
  <c r="N134" i="7"/>
  <c r="AO134" i="7" s="1"/>
  <c r="M134" i="7"/>
  <c r="AN134" i="7" s="1"/>
  <c r="L134" i="7"/>
  <c r="AM134" i="7" s="1"/>
  <c r="K134" i="7"/>
  <c r="AL134" i="7" s="1"/>
  <c r="J134" i="7"/>
  <c r="AK134" i="7" s="1"/>
  <c r="U133" i="7"/>
  <c r="AV133" i="7" s="1"/>
  <c r="T133" i="7"/>
  <c r="AU133" i="7" s="1"/>
  <c r="S133" i="7"/>
  <c r="AT133" i="7" s="1"/>
  <c r="R133" i="7"/>
  <c r="AS133" i="7" s="1"/>
  <c r="Q133" i="7"/>
  <c r="AR133" i="7" s="1"/>
  <c r="P133" i="7"/>
  <c r="AQ133" i="7" s="1"/>
  <c r="O133" i="7"/>
  <c r="AP133" i="7" s="1"/>
  <c r="N133" i="7"/>
  <c r="AO133" i="7" s="1"/>
  <c r="M133" i="7"/>
  <c r="AN133" i="7" s="1"/>
  <c r="L133" i="7"/>
  <c r="AM133" i="7" s="1"/>
  <c r="K133" i="7"/>
  <c r="AL133" i="7" s="1"/>
  <c r="J133" i="7"/>
  <c r="AK133" i="7" s="1"/>
  <c r="U132" i="7"/>
  <c r="AV132" i="7" s="1"/>
  <c r="T132" i="7"/>
  <c r="AU132" i="7" s="1"/>
  <c r="S132" i="7"/>
  <c r="AT132" i="7" s="1"/>
  <c r="R132" i="7"/>
  <c r="AS132" i="7" s="1"/>
  <c r="Q132" i="7"/>
  <c r="AR132" i="7" s="1"/>
  <c r="P132" i="7"/>
  <c r="AQ132" i="7" s="1"/>
  <c r="O132" i="7"/>
  <c r="AP132" i="7" s="1"/>
  <c r="N132" i="7"/>
  <c r="AO132" i="7" s="1"/>
  <c r="M132" i="7"/>
  <c r="AN132" i="7" s="1"/>
  <c r="L132" i="7"/>
  <c r="AM132" i="7" s="1"/>
  <c r="K132" i="7"/>
  <c r="AL132" i="7" s="1"/>
  <c r="J132" i="7"/>
  <c r="AK132" i="7" s="1"/>
  <c r="U131" i="7"/>
  <c r="AV131" i="7" s="1"/>
  <c r="T131" i="7"/>
  <c r="AU131" i="7" s="1"/>
  <c r="S131" i="7"/>
  <c r="AT131" i="7" s="1"/>
  <c r="R131" i="7"/>
  <c r="AS131" i="7" s="1"/>
  <c r="Q131" i="7"/>
  <c r="AR131" i="7" s="1"/>
  <c r="P131" i="7"/>
  <c r="AQ131" i="7" s="1"/>
  <c r="O131" i="7"/>
  <c r="AP131" i="7" s="1"/>
  <c r="N131" i="7"/>
  <c r="AO131" i="7" s="1"/>
  <c r="M131" i="7"/>
  <c r="AN131" i="7" s="1"/>
  <c r="L131" i="7"/>
  <c r="AM131" i="7" s="1"/>
  <c r="K131" i="7"/>
  <c r="AL131" i="7" s="1"/>
  <c r="J131" i="7"/>
  <c r="AK131" i="7" s="1"/>
  <c r="U130" i="7"/>
  <c r="AV130" i="7" s="1"/>
  <c r="T130" i="7"/>
  <c r="AU130" i="7" s="1"/>
  <c r="S130" i="7"/>
  <c r="AT130" i="7" s="1"/>
  <c r="R130" i="7"/>
  <c r="AS130" i="7" s="1"/>
  <c r="Q130" i="7"/>
  <c r="AR130" i="7" s="1"/>
  <c r="P130" i="7"/>
  <c r="AQ130" i="7" s="1"/>
  <c r="O130" i="7"/>
  <c r="AP130" i="7" s="1"/>
  <c r="N130" i="7"/>
  <c r="AO130" i="7" s="1"/>
  <c r="M130" i="7"/>
  <c r="AN130" i="7" s="1"/>
  <c r="L130" i="7"/>
  <c r="AM130" i="7" s="1"/>
  <c r="K130" i="7"/>
  <c r="AL130" i="7" s="1"/>
  <c r="J130" i="7"/>
  <c r="AK130" i="7" s="1"/>
  <c r="U129" i="7"/>
  <c r="AV129" i="7" s="1"/>
  <c r="T129" i="7"/>
  <c r="AU129" i="7" s="1"/>
  <c r="S129" i="7"/>
  <c r="AT129" i="7" s="1"/>
  <c r="R129" i="7"/>
  <c r="AS129" i="7" s="1"/>
  <c r="Q129" i="7"/>
  <c r="AR129" i="7" s="1"/>
  <c r="P129" i="7"/>
  <c r="AQ129" i="7" s="1"/>
  <c r="O129" i="7"/>
  <c r="AP129" i="7" s="1"/>
  <c r="N129" i="7"/>
  <c r="AO129" i="7" s="1"/>
  <c r="M129" i="7"/>
  <c r="AN129" i="7" s="1"/>
  <c r="L129" i="7"/>
  <c r="AM129" i="7" s="1"/>
  <c r="K129" i="7"/>
  <c r="AL129" i="7" s="1"/>
  <c r="J129" i="7"/>
  <c r="AK129" i="7" s="1"/>
  <c r="U128" i="7"/>
  <c r="AV128" i="7" s="1"/>
  <c r="T128" i="7"/>
  <c r="AU128" i="7" s="1"/>
  <c r="S128" i="7"/>
  <c r="AT128" i="7" s="1"/>
  <c r="R128" i="7"/>
  <c r="AS128" i="7" s="1"/>
  <c r="Q128" i="7"/>
  <c r="AR128" i="7" s="1"/>
  <c r="P128" i="7"/>
  <c r="AQ128" i="7" s="1"/>
  <c r="O128" i="7"/>
  <c r="AP128" i="7" s="1"/>
  <c r="N128" i="7"/>
  <c r="AO128" i="7" s="1"/>
  <c r="M128" i="7"/>
  <c r="AN128" i="7" s="1"/>
  <c r="L128" i="7"/>
  <c r="AM128" i="7"/>
  <c r="K128" i="7"/>
  <c r="AL128" i="7" s="1"/>
  <c r="J128" i="7"/>
  <c r="AK128" i="7" s="1"/>
  <c r="U127" i="7"/>
  <c r="AV127" i="7" s="1"/>
  <c r="T127" i="7"/>
  <c r="AU127" i="7" s="1"/>
  <c r="S127" i="7"/>
  <c r="AT127" i="7" s="1"/>
  <c r="R127" i="7"/>
  <c r="AS127" i="7" s="1"/>
  <c r="Q127" i="7"/>
  <c r="AR127" i="7" s="1"/>
  <c r="P127" i="7"/>
  <c r="AQ127" i="7" s="1"/>
  <c r="O127" i="7"/>
  <c r="AP127" i="7" s="1"/>
  <c r="N127" i="7"/>
  <c r="AO127" i="7" s="1"/>
  <c r="M127" i="7"/>
  <c r="AN127" i="7" s="1"/>
  <c r="L127" i="7"/>
  <c r="AM127" i="7" s="1"/>
  <c r="K127" i="7"/>
  <c r="AL127" i="7" s="1"/>
  <c r="J127" i="7"/>
  <c r="AK127" i="7" s="1"/>
  <c r="U126" i="7"/>
  <c r="AV126" i="7" s="1"/>
  <c r="T126" i="7"/>
  <c r="AU126" i="7" s="1"/>
  <c r="S126" i="7"/>
  <c r="AT126" i="7" s="1"/>
  <c r="R126" i="7"/>
  <c r="AS126" i="7" s="1"/>
  <c r="Q126" i="7"/>
  <c r="AR126" i="7" s="1"/>
  <c r="P126" i="7"/>
  <c r="AQ126" i="7" s="1"/>
  <c r="O126" i="7"/>
  <c r="AP126" i="7" s="1"/>
  <c r="N126" i="7"/>
  <c r="AO126" i="7" s="1"/>
  <c r="M126" i="7"/>
  <c r="AN126" i="7" s="1"/>
  <c r="L126" i="7"/>
  <c r="AM126" i="7" s="1"/>
  <c r="K126" i="7"/>
  <c r="AL126" i="7" s="1"/>
  <c r="J126" i="7"/>
  <c r="AK126" i="7" s="1"/>
  <c r="U125" i="7"/>
  <c r="AV125" i="7" s="1"/>
  <c r="T125" i="7"/>
  <c r="AU125" i="7" s="1"/>
  <c r="S125" i="7"/>
  <c r="AT125" i="7" s="1"/>
  <c r="R125" i="7"/>
  <c r="AS125" i="7" s="1"/>
  <c r="Q125" i="7"/>
  <c r="AR125" i="7" s="1"/>
  <c r="P125" i="7"/>
  <c r="AQ125" i="7" s="1"/>
  <c r="O125" i="7"/>
  <c r="AP125" i="7" s="1"/>
  <c r="N125" i="7"/>
  <c r="AO125" i="7" s="1"/>
  <c r="M125" i="7"/>
  <c r="AN125" i="7" s="1"/>
  <c r="L125" i="7"/>
  <c r="AM125" i="7" s="1"/>
  <c r="K125" i="7"/>
  <c r="AL125" i="7" s="1"/>
  <c r="J125" i="7"/>
  <c r="AK125" i="7" s="1"/>
  <c r="U124" i="7"/>
  <c r="AV124" i="7" s="1"/>
  <c r="T124" i="7"/>
  <c r="AU124" i="7" s="1"/>
  <c r="S124" i="7"/>
  <c r="AT124" i="7" s="1"/>
  <c r="R124" i="7"/>
  <c r="AS124" i="7" s="1"/>
  <c r="Q124" i="7"/>
  <c r="AR124" i="7" s="1"/>
  <c r="P124" i="7"/>
  <c r="AQ124" i="7" s="1"/>
  <c r="O124" i="7"/>
  <c r="AP124" i="7" s="1"/>
  <c r="N124" i="7"/>
  <c r="AO124" i="7" s="1"/>
  <c r="M124" i="7"/>
  <c r="AN124" i="7" s="1"/>
  <c r="L124" i="7"/>
  <c r="AM124" i="7" s="1"/>
  <c r="K124" i="7"/>
  <c r="AL124" i="7" s="1"/>
  <c r="J124" i="7"/>
  <c r="AK124" i="7" s="1"/>
  <c r="U123" i="7"/>
  <c r="AV123" i="7" s="1"/>
  <c r="T123" i="7"/>
  <c r="AU123" i="7" s="1"/>
  <c r="S123" i="7"/>
  <c r="AT123" i="7" s="1"/>
  <c r="R123" i="7"/>
  <c r="AS123" i="7" s="1"/>
  <c r="Q123" i="7"/>
  <c r="AR123" i="7" s="1"/>
  <c r="P123" i="7"/>
  <c r="AQ123" i="7" s="1"/>
  <c r="O123" i="7"/>
  <c r="AP123" i="7" s="1"/>
  <c r="N123" i="7"/>
  <c r="AO123" i="7" s="1"/>
  <c r="M123" i="7"/>
  <c r="AN123" i="7" s="1"/>
  <c r="L123" i="7"/>
  <c r="AM123" i="7" s="1"/>
  <c r="K123" i="7"/>
  <c r="AL123" i="7" s="1"/>
  <c r="J123" i="7"/>
  <c r="AK123" i="7" s="1"/>
  <c r="U122" i="7"/>
  <c r="AV122" i="7" s="1"/>
  <c r="T122" i="7"/>
  <c r="AU122" i="7" s="1"/>
  <c r="S122" i="7"/>
  <c r="AT122" i="7" s="1"/>
  <c r="R122" i="7"/>
  <c r="AS122" i="7" s="1"/>
  <c r="Q122" i="7"/>
  <c r="AR122" i="7" s="1"/>
  <c r="P122" i="7"/>
  <c r="AQ122" i="7" s="1"/>
  <c r="O122" i="7"/>
  <c r="AP122" i="7" s="1"/>
  <c r="N122" i="7"/>
  <c r="AO122" i="7" s="1"/>
  <c r="M122" i="7"/>
  <c r="AN122" i="7" s="1"/>
  <c r="L122" i="7"/>
  <c r="AM122" i="7" s="1"/>
  <c r="K122" i="7"/>
  <c r="AL122" i="7" s="1"/>
  <c r="J122" i="7"/>
  <c r="AK122" i="7" s="1"/>
  <c r="U121" i="7"/>
  <c r="AV121" i="7" s="1"/>
  <c r="T121" i="7"/>
  <c r="AU121" i="7" s="1"/>
  <c r="S121" i="7"/>
  <c r="AT121" i="7" s="1"/>
  <c r="R121" i="7"/>
  <c r="AS121" i="7" s="1"/>
  <c r="Q121" i="7"/>
  <c r="AR121" i="7" s="1"/>
  <c r="P121" i="7"/>
  <c r="AQ121" i="7" s="1"/>
  <c r="O121" i="7"/>
  <c r="AP121" i="7" s="1"/>
  <c r="N121" i="7"/>
  <c r="AO121" i="7" s="1"/>
  <c r="M121" i="7"/>
  <c r="AN121" i="7" s="1"/>
  <c r="L121" i="7"/>
  <c r="AM121" i="7" s="1"/>
  <c r="K121" i="7"/>
  <c r="AL121" i="7" s="1"/>
  <c r="J121" i="7"/>
  <c r="AK121" i="7" s="1"/>
  <c r="U120" i="7"/>
  <c r="AV120" i="7" s="1"/>
  <c r="T120" i="7"/>
  <c r="AU120" i="7" s="1"/>
  <c r="S120" i="7"/>
  <c r="AT120" i="7" s="1"/>
  <c r="R120" i="7"/>
  <c r="AS120" i="7" s="1"/>
  <c r="Q120" i="7"/>
  <c r="AR120" i="7" s="1"/>
  <c r="P120" i="7"/>
  <c r="AQ120" i="7" s="1"/>
  <c r="O120" i="7"/>
  <c r="AP120" i="7" s="1"/>
  <c r="N120" i="7"/>
  <c r="AO120" i="7" s="1"/>
  <c r="M120" i="7"/>
  <c r="AN120" i="7" s="1"/>
  <c r="L120" i="7"/>
  <c r="AM120" i="7" s="1"/>
  <c r="K120" i="7"/>
  <c r="AL120" i="7" s="1"/>
  <c r="J120" i="7"/>
  <c r="AK120" i="7" s="1"/>
  <c r="U119" i="7"/>
  <c r="AV119" i="7" s="1"/>
  <c r="T119" i="7"/>
  <c r="AU119" i="7" s="1"/>
  <c r="S119" i="7"/>
  <c r="AT119" i="7" s="1"/>
  <c r="R119" i="7"/>
  <c r="AS119" i="7" s="1"/>
  <c r="Q119" i="7"/>
  <c r="AR119" i="7" s="1"/>
  <c r="P119" i="7"/>
  <c r="AQ119" i="7" s="1"/>
  <c r="O119" i="7"/>
  <c r="AP119" i="7" s="1"/>
  <c r="N119" i="7"/>
  <c r="AO119" i="7" s="1"/>
  <c r="M119" i="7"/>
  <c r="AN119" i="7" s="1"/>
  <c r="L119" i="7"/>
  <c r="AM119" i="7" s="1"/>
  <c r="K119" i="7"/>
  <c r="AL119" i="7" s="1"/>
  <c r="J119" i="7"/>
  <c r="AK119" i="7" s="1"/>
  <c r="U118" i="7"/>
  <c r="AV118" i="7" s="1"/>
  <c r="T118" i="7"/>
  <c r="AU118" i="7" s="1"/>
  <c r="S118" i="7"/>
  <c r="AT118" i="7" s="1"/>
  <c r="R118" i="7"/>
  <c r="AS118" i="7" s="1"/>
  <c r="Q118" i="7"/>
  <c r="AR118" i="7" s="1"/>
  <c r="P118" i="7"/>
  <c r="AQ118" i="7" s="1"/>
  <c r="O118" i="7"/>
  <c r="AP118" i="7" s="1"/>
  <c r="N118" i="7"/>
  <c r="AO118" i="7" s="1"/>
  <c r="M118" i="7"/>
  <c r="AN118" i="7" s="1"/>
  <c r="L118" i="7"/>
  <c r="AM118" i="7" s="1"/>
  <c r="K118" i="7"/>
  <c r="AL118" i="7" s="1"/>
  <c r="J118" i="7"/>
  <c r="AK118" i="7" s="1"/>
  <c r="U117" i="7"/>
  <c r="AV117" i="7" s="1"/>
  <c r="T117" i="7"/>
  <c r="AU117" i="7" s="1"/>
  <c r="S117" i="7"/>
  <c r="AT117" i="7" s="1"/>
  <c r="R117" i="7"/>
  <c r="AS117" i="7" s="1"/>
  <c r="Q117" i="7"/>
  <c r="AR117" i="7" s="1"/>
  <c r="P117" i="7"/>
  <c r="AQ117" i="7" s="1"/>
  <c r="O117" i="7"/>
  <c r="AP117" i="7" s="1"/>
  <c r="N117" i="7"/>
  <c r="AO117" i="7" s="1"/>
  <c r="M117" i="7"/>
  <c r="AN117" i="7" s="1"/>
  <c r="L117" i="7"/>
  <c r="AM117" i="7" s="1"/>
  <c r="K117" i="7"/>
  <c r="AL117" i="7" s="1"/>
  <c r="J117" i="7"/>
  <c r="AK117" i="7" s="1"/>
  <c r="U116" i="7"/>
  <c r="AV116" i="7" s="1"/>
  <c r="T116" i="7"/>
  <c r="AU116" i="7" s="1"/>
  <c r="S116" i="7"/>
  <c r="AT116" i="7" s="1"/>
  <c r="R116" i="7"/>
  <c r="AS116" i="7" s="1"/>
  <c r="Q116" i="7"/>
  <c r="AR116" i="7" s="1"/>
  <c r="P116" i="7"/>
  <c r="AQ116" i="7" s="1"/>
  <c r="O116" i="7"/>
  <c r="AP116" i="7" s="1"/>
  <c r="N116" i="7"/>
  <c r="AO116" i="7" s="1"/>
  <c r="M116" i="7"/>
  <c r="AN116" i="7" s="1"/>
  <c r="L116" i="7"/>
  <c r="AM116" i="7" s="1"/>
  <c r="K116" i="7"/>
  <c r="AL116" i="7" s="1"/>
  <c r="J116" i="7"/>
  <c r="AK116" i="7" s="1"/>
  <c r="U115" i="7"/>
  <c r="AV115" i="7" s="1"/>
  <c r="T115" i="7"/>
  <c r="AU115" i="7" s="1"/>
  <c r="S115" i="7"/>
  <c r="AT115" i="7"/>
  <c r="R115" i="7"/>
  <c r="AS115" i="7" s="1"/>
  <c r="Q115" i="7"/>
  <c r="AR115" i="7" s="1"/>
  <c r="P115" i="7"/>
  <c r="AQ115" i="7" s="1"/>
  <c r="O115" i="7"/>
  <c r="AP115" i="7" s="1"/>
  <c r="N115" i="7"/>
  <c r="AO115" i="7" s="1"/>
  <c r="M115" i="7"/>
  <c r="AN115" i="7" s="1"/>
  <c r="L115" i="7"/>
  <c r="AM115" i="7" s="1"/>
  <c r="K115" i="7"/>
  <c r="AL115" i="7" s="1"/>
  <c r="J115" i="7"/>
  <c r="AK115" i="7" s="1"/>
  <c r="U114" i="7"/>
  <c r="AV114" i="7" s="1"/>
  <c r="T114" i="7"/>
  <c r="AU114" i="7" s="1"/>
  <c r="S114" i="7"/>
  <c r="AT114" i="7" s="1"/>
  <c r="R114" i="7"/>
  <c r="AS114" i="7" s="1"/>
  <c r="Q114" i="7"/>
  <c r="AR114" i="7" s="1"/>
  <c r="P114" i="7"/>
  <c r="AQ114" i="7"/>
  <c r="O114" i="7"/>
  <c r="AP114" i="7" s="1"/>
  <c r="N114" i="7"/>
  <c r="AO114" i="7" s="1"/>
  <c r="M114" i="7"/>
  <c r="AN114" i="7" s="1"/>
  <c r="L114" i="7"/>
  <c r="AM114" i="7" s="1"/>
  <c r="K114" i="7"/>
  <c r="AL114" i="7" s="1"/>
  <c r="J114" i="7"/>
  <c r="AK114" i="7" s="1"/>
  <c r="U113" i="7"/>
  <c r="AV113" i="7" s="1"/>
  <c r="T113" i="7"/>
  <c r="AU113" i="7" s="1"/>
  <c r="S113" i="7"/>
  <c r="AT113" i="7" s="1"/>
  <c r="R113" i="7"/>
  <c r="AS113" i="7" s="1"/>
  <c r="Q113" i="7"/>
  <c r="AR113" i="7" s="1"/>
  <c r="P113" i="7"/>
  <c r="AQ113" i="7" s="1"/>
  <c r="O113" i="7"/>
  <c r="AP113" i="7" s="1"/>
  <c r="N113" i="7"/>
  <c r="AO113" i="7" s="1"/>
  <c r="M113" i="7"/>
  <c r="AN113" i="7" s="1"/>
  <c r="L113" i="7"/>
  <c r="AM113" i="7" s="1"/>
  <c r="K113" i="7"/>
  <c r="AL113" i="7" s="1"/>
  <c r="J113" i="7"/>
  <c r="AK113" i="7" s="1"/>
  <c r="U112" i="7"/>
  <c r="AV112" i="7" s="1"/>
  <c r="T112" i="7"/>
  <c r="AU112" i="7" s="1"/>
  <c r="S112" i="7"/>
  <c r="AT112" i="7" s="1"/>
  <c r="R112" i="7"/>
  <c r="AS112" i="7" s="1"/>
  <c r="Q112" i="7"/>
  <c r="AR112" i="7" s="1"/>
  <c r="P112" i="7"/>
  <c r="AQ112" i="7" s="1"/>
  <c r="O112" i="7"/>
  <c r="AP112" i="7" s="1"/>
  <c r="N112" i="7"/>
  <c r="AO112" i="7" s="1"/>
  <c r="M112" i="7"/>
  <c r="AN112" i="7" s="1"/>
  <c r="L112" i="7"/>
  <c r="AM112" i="7" s="1"/>
  <c r="K112" i="7"/>
  <c r="AL112" i="7" s="1"/>
  <c r="J112" i="7"/>
  <c r="AK112" i="7" s="1"/>
  <c r="U111" i="7"/>
  <c r="AV111" i="7" s="1"/>
  <c r="T111" i="7"/>
  <c r="AU111" i="7" s="1"/>
  <c r="S111" i="7"/>
  <c r="AT111" i="7" s="1"/>
  <c r="R111" i="7"/>
  <c r="AS111" i="7" s="1"/>
  <c r="Q111" i="7"/>
  <c r="AR111" i="7" s="1"/>
  <c r="P111" i="7"/>
  <c r="AQ111" i="7" s="1"/>
  <c r="O111" i="7"/>
  <c r="AP111" i="7" s="1"/>
  <c r="N111" i="7"/>
  <c r="AO111" i="7" s="1"/>
  <c r="M111" i="7"/>
  <c r="AN111" i="7" s="1"/>
  <c r="L111" i="7"/>
  <c r="AM111" i="7" s="1"/>
  <c r="K111" i="7"/>
  <c r="AL111" i="7" s="1"/>
  <c r="J111" i="7"/>
  <c r="AK111" i="7" s="1"/>
  <c r="U110" i="7"/>
  <c r="AV110" i="7" s="1"/>
  <c r="T110" i="7"/>
  <c r="AU110" i="7" s="1"/>
  <c r="S110" i="7"/>
  <c r="AT110" i="7" s="1"/>
  <c r="R110" i="7"/>
  <c r="AS110" i="7" s="1"/>
  <c r="Q110" i="7"/>
  <c r="AR110" i="7" s="1"/>
  <c r="P110" i="7"/>
  <c r="AQ110" i="7" s="1"/>
  <c r="O110" i="7"/>
  <c r="AP110" i="7" s="1"/>
  <c r="N110" i="7"/>
  <c r="AO110" i="7" s="1"/>
  <c r="M110" i="7"/>
  <c r="AN110" i="7" s="1"/>
  <c r="L110" i="7"/>
  <c r="AM110" i="7" s="1"/>
  <c r="K110" i="7"/>
  <c r="AL110" i="7" s="1"/>
  <c r="J110" i="7"/>
  <c r="AK110" i="7" s="1"/>
  <c r="U109" i="7"/>
  <c r="AV109" i="7" s="1"/>
  <c r="T109" i="7"/>
  <c r="AU109" i="7" s="1"/>
  <c r="S109" i="7"/>
  <c r="AT109" i="7" s="1"/>
  <c r="R109" i="7"/>
  <c r="AS109" i="7" s="1"/>
  <c r="Q109" i="7"/>
  <c r="AR109" i="7" s="1"/>
  <c r="P109" i="7"/>
  <c r="AQ109" i="7" s="1"/>
  <c r="O109" i="7"/>
  <c r="AP109" i="7" s="1"/>
  <c r="N109" i="7"/>
  <c r="AO109" i="7" s="1"/>
  <c r="M109" i="7"/>
  <c r="AN109" i="7" s="1"/>
  <c r="L109" i="7"/>
  <c r="AM109" i="7" s="1"/>
  <c r="K109" i="7"/>
  <c r="AL109" i="7" s="1"/>
  <c r="J109" i="7"/>
  <c r="AK109" i="7" s="1"/>
  <c r="U108" i="7"/>
  <c r="AV108" i="7" s="1"/>
  <c r="T108" i="7"/>
  <c r="AU108" i="7" s="1"/>
  <c r="S108" i="7"/>
  <c r="AT108" i="7" s="1"/>
  <c r="R108" i="7"/>
  <c r="AS108" i="7" s="1"/>
  <c r="Q108" i="7"/>
  <c r="AR108" i="7" s="1"/>
  <c r="P108" i="7"/>
  <c r="AQ108" i="7" s="1"/>
  <c r="O108" i="7"/>
  <c r="AP108" i="7" s="1"/>
  <c r="N108" i="7"/>
  <c r="AO108" i="7" s="1"/>
  <c r="M108" i="7"/>
  <c r="AN108" i="7" s="1"/>
  <c r="L108" i="7"/>
  <c r="AM108" i="7" s="1"/>
  <c r="K108" i="7"/>
  <c r="AL108" i="7" s="1"/>
  <c r="J108" i="7"/>
  <c r="AK108" i="7" s="1"/>
  <c r="U107" i="7"/>
  <c r="AV107" i="7" s="1"/>
  <c r="T107" i="7"/>
  <c r="AU107" i="7" s="1"/>
  <c r="S107" i="7"/>
  <c r="AT107" i="7" s="1"/>
  <c r="R107" i="7"/>
  <c r="AS107" i="7" s="1"/>
  <c r="Q107" i="7"/>
  <c r="AR107" i="7" s="1"/>
  <c r="P107" i="7"/>
  <c r="AQ107" i="7" s="1"/>
  <c r="O107" i="7"/>
  <c r="AP107" i="7" s="1"/>
  <c r="N107" i="7"/>
  <c r="AO107" i="7" s="1"/>
  <c r="M107" i="7"/>
  <c r="AN107" i="7" s="1"/>
  <c r="L107" i="7"/>
  <c r="AM107" i="7" s="1"/>
  <c r="K107" i="7"/>
  <c r="AL107" i="7" s="1"/>
  <c r="J107" i="7"/>
  <c r="AK107" i="7" s="1"/>
  <c r="U106" i="7"/>
  <c r="AV106" i="7" s="1"/>
  <c r="T106" i="7"/>
  <c r="AU106" i="7" s="1"/>
  <c r="S106" i="7"/>
  <c r="AT106" i="7" s="1"/>
  <c r="R106" i="7"/>
  <c r="AS106" i="7" s="1"/>
  <c r="Q106" i="7"/>
  <c r="AR106" i="7" s="1"/>
  <c r="P106" i="7"/>
  <c r="AQ106" i="7" s="1"/>
  <c r="O106" i="7"/>
  <c r="AP106" i="7" s="1"/>
  <c r="N106" i="7"/>
  <c r="AO106" i="7" s="1"/>
  <c r="M106" i="7"/>
  <c r="AN106" i="7" s="1"/>
  <c r="L106" i="7"/>
  <c r="AM106" i="7" s="1"/>
  <c r="K106" i="7"/>
  <c r="AL106" i="7" s="1"/>
  <c r="J106" i="7"/>
  <c r="AK106" i="7" s="1"/>
  <c r="U105" i="7"/>
  <c r="AV105" i="7" s="1"/>
  <c r="T105" i="7"/>
  <c r="AU105" i="7" s="1"/>
  <c r="S105" i="7"/>
  <c r="AT105" i="7" s="1"/>
  <c r="R105" i="7"/>
  <c r="AS105" i="7" s="1"/>
  <c r="Q105" i="7"/>
  <c r="AR105" i="7" s="1"/>
  <c r="P105" i="7"/>
  <c r="AQ105" i="7" s="1"/>
  <c r="O105" i="7"/>
  <c r="AP105" i="7" s="1"/>
  <c r="N105" i="7"/>
  <c r="AO105" i="7" s="1"/>
  <c r="M105" i="7"/>
  <c r="AN105" i="7" s="1"/>
  <c r="L105" i="7"/>
  <c r="AM105" i="7" s="1"/>
  <c r="K105" i="7"/>
  <c r="AL105" i="7" s="1"/>
  <c r="J105" i="7"/>
  <c r="AK105" i="7" s="1"/>
  <c r="U104" i="7"/>
  <c r="AV104" i="7" s="1"/>
  <c r="T104" i="7"/>
  <c r="AU104" i="7" s="1"/>
  <c r="S104" i="7"/>
  <c r="AT104" i="7" s="1"/>
  <c r="R104" i="7"/>
  <c r="AS104" i="7" s="1"/>
  <c r="Q104" i="7"/>
  <c r="AR104" i="7" s="1"/>
  <c r="P104" i="7"/>
  <c r="AQ104" i="7" s="1"/>
  <c r="O104" i="7"/>
  <c r="AP104" i="7" s="1"/>
  <c r="N104" i="7"/>
  <c r="AO104" i="7" s="1"/>
  <c r="M104" i="7"/>
  <c r="AN104" i="7" s="1"/>
  <c r="L104" i="7"/>
  <c r="AM104" i="7" s="1"/>
  <c r="K104" i="7"/>
  <c r="AL104" i="7"/>
  <c r="J104" i="7"/>
  <c r="AK104" i="7" s="1"/>
  <c r="U103" i="7"/>
  <c r="AV103" i="7" s="1"/>
  <c r="T103" i="7"/>
  <c r="AU103" i="7" s="1"/>
  <c r="S103" i="7"/>
  <c r="AT103" i="7" s="1"/>
  <c r="R103" i="7"/>
  <c r="AS103" i="7" s="1"/>
  <c r="Q103" i="7"/>
  <c r="AR103" i="7" s="1"/>
  <c r="P103" i="7"/>
  <c r="AQ103" i="7" s="1"/>
  <c r="O103" i="7"/>
  <c r="AP103" i="7" s="1"/>
  <c r="N103" i="7"/>
  <c r="AO103" i="7" s="1"/>
  <c r="M103" i="7"/>
  <c r="AN103" i="7" s="1"/>
  <c r="L103" i="7"/>
  <c r="AM103" i="7" s="1"/>
  <c r="K103" i="7"/>
  <c r="AL103" i="7" s="1"/>
  <c r="J103" i="7"/>
  <c r="AK103" i="7" s="1"/>
  <c r="U102" i="7"/>
  <c r="AV102" i="7" s="1"/>
  <c r="T102" i="7"/>
  <c r="AU102" i="7" s="1"/>
  <c r="S102" i="7"/>
  <c r="AT102" i="7" s="1"/>
  <c r="R102" i="7"/>
  <c r="AS102" i="7" s="1"/>
  <c r="Q102" i="7"/>
  <c r="AR102" i="7" s="1"/>
  <c r="P102" i="7"/>
  <c r="AQ102" i="7" s="1"/>
  <c r="O102" i="7"/>
  <c r="AP102" i="7" s="1"/>
  <c r="N102" i="7"/>
  <c r="AO102" i="7" s="1"/>
  <c r="M102" i="7"/>
  <c r="AN102" i="7" s="1"/>
  <c r="L102" i="7"/>
  <c r="AM102" i="7" s="1"/>
  <c r="K102" i="7"/>
  <c r="AL102" i="7" s="1"/>
  <c r="J102" i="7"/>
  <c r="AK102" i="7" s="1"/>
  <c r="U101" i="7"/>
  <c r="AV101" i="7" s="1"/>
  <c r="T101" i="7"/>
  <c r="AU101" i="7" s="1"/>
  <c r="S101" i="7"/>
  <c r="AT101" i="7" s="1"/>
  <c r="R101" i="7"/>
  <c r="AS101" i="7" s="1"/>
  <c r="Q101" i="7"/>
  <c r="AR101" i="7" s="1"/>
  <c r="P101" i="7"/>
  <c r="AQ101" i="7" s="1"/>
  <c r="O101" i="7"/>
  <c r="AP101" i="7" s="1"/>
  <c r="N101" i="7"/>
  <c r="AO101" i="7" s="1"/>
  <c r="M101" i="7"/>
  <c r="AN101" i="7" s="1"/>
  <c r="L101" i="7"/>
  <c r="AM101" i="7" s="1"/>
  <c r="K101" i="7"/>
  <c r="AL101" i="7" s="1"/>
  <c r="J101" i="7"/>
  <c r="AK101" i="7" s="1"/>
  <c r="U100" i="7"/>
  <c r="AV100" i="7" s="1"/>
  <c r="T100" i="7"/>
  <c r="AU100" i="7" s="1"/>
  <c r="S100" i="7"/>
  <c r="AT100" i="7" s="1"/>
  <c r="R100" i="7"/>
  <c r="AS100" i="7" s="1"/>
  <c r="Q100" i="7"/>
  <c r="AR100" i="7" s="1"/>
  <c r="P100" i="7"/>
  <c r="AQ100" i="7" s="1"/>
  <c r="O100" i="7"/>
  <c r="AP100" i="7" s="1"/>
  <c r="N100" i="7"/>
  <c r="AO100" i="7" s="1"/>
  <c r="M100" i="7"/>
  <c r="AN100" i="7" s="1"/>
  <c r="L100" i="7"/>
  <c r="AM100" i="7" s="1"/>
  <c r="K100" i="7"/>
  <c r="AL100" i="7" s="1"/>
  <c r="J100" i="7"/>
  <c r="AK100" i="7" s="1"/>
  <c r="U99" i="7"/>
  <c r="AV99" i="7" s="1"/>
  <c r="T99" i="7"/>
  <c r="AU99" i="7" s="1"/>
  <c r="S99" i="7"/>
  <c r="AT99" i="7" s="1"/>
  <c r="R99" i="7"/>
  <c r="AS99" i="7" s="1"/>
  <c r="Q99" i="7"/>
  <c r="AR99" i="7" s="1"/>
  <c r="P99" i="7"/>
  <c r="AQ99" i="7" s="1"/>
  <c r="O99" i="7"/>
  <c r="AP99" i="7" s="1"/>
  <c r="N99" i="7"/>
  <c r="AO99" i="7" s="1"/>
  <c r="M99" i="7"/>
  <c r="AN99" i="7" s="1"/>
  <c r="L99" i="7"/>
  <c r="AM99" i="7" s="1"/>
  <c r="K99" i="7"/>
  <c r="AL99" i="7" s="1"/>
  <c r="J99" i="7"/>
  <c r="AK99" i="7" s="1"/>
  <c r="U98" i="7"/>
  <c r="AV98" i="7" s="1"/>
  <c r="T98" i="7"/>
  <c r="AU98" i="7" s="1"/>
  <c r="S98" i="7"/>
  <c r="AT98" i="7" s="1"/>
  <c r="R98" i="7"/>
  <c r="AS98" i="7" s="1"/>
  <c r="Q98" i="7"/>
  <c r="AR98" i="7" s="1"/>
  <c r="P98" i="7"/>
  <c r="AQ98" i="7" s="1"/>
  <c r="O98" i="7"/>
  <c r="AP98" i="7" s="1"/>
  <c r="N98" i="7"/>
  <c r="AO98" i="7" s="1"/>
  <c r="M98" i="7"/>
  <c r="AN98" i="7" s="1"/>
  <c r="L98" i="7"/>
  <c r="AM98" i="7" s="1"/>
  <c r="K98" i="7"/>
  <c r="AL98" i="7" s="1"/>
  <c r="J98" i="7"/>
  <c r="AK98" i="7" s="1"/>
  <c r="U97" i="7"/>
  <c r="AV97" i="7" s="1"/>
  <c r="T97" i="7"/>
  <c r="AU97" i="7" s="1"/>
  <c r="S97" i="7"/>
  <c r="AT97" i="7" s="1"/>
  <c r="R97" i="7"/>
  <c r="AS97" i="7" s="1"/>
  <c r="Q97" i="7"/>
  <c r="AR97" i="7" s="1"/>
  <c r="P97" i="7"/>
  <c r="AQ97" i="7" s="1"/>
  <c r="O97" i="7"/>
  <c r="AP97" i="7" s="1"/>
  <c r="N97" i="7"/>
  <c r="AO97" i="7" s="1"/>
  <c r="M97" i="7"/>
  <c r="AN97" i="7" s="1"/>
  <c r="L97" i="7"/>
  <c r="AM97" i="7" s="1"/>
  <c r="K97" i="7"/>
  <c r="AL97" i="7" s="1"/>
  <c r="J97" i="7"/>
  <c r="AK97" i="7" s="1"/>
  <c r="U96" i="7"/>
  <c r="AV96" i="7" s="1"/>
  <c r="T96" i="7"/>
  <c r="AU96" i="7" s="1"/>
  <c r="S96" i="7"/>
  <c r="AT96" i="7" s="1"/>
  <c r="R96" i="7"/>
  <c r="AS96" i="7" s="1"/>
  <c r="Q96" i="7"/>
  <c r="AR96" i="7" s="1"/>
  <c r="P96" i="7"/>
  <c r="AQ96" i="7" s="1"/>
  <c r="O96" i="7"/>
  <c r="AP96" i="7" s="1"/>
  <c r="N96" i="7"/>
  <c r="AO96" i="7" s="1"/>
  <c r="M96" i="7"/>
  <c r="AN96" i="7" s="1"/>
  <c r="L96" i="7"/>
  <c r="AM96" i="7" s="1"/>
  <c r="K96" i="7"/>
  <c r="AL96" i="7" s="1"/>
  <c r="J96" i="7"/>
  <c r="AK96" i="7" s="1"/>
  <c r="U95" i="7"/>
  <c r="AV95" i="7" s="1"/>
  <c r="T95" i="7"/>
  <c r="AU95" i="7" s="1"/>
  <c r="S95" i="7"/>
  <c r="AT95" i="7" s="1"/>
  <c r="R95" i="7"/>
  <c r="AS95" i="7" s="1"/>
  <c r="Q95" i="7"/>
  <c r="AR95" i="7" s="1"/>
  <c r="P95" i="7"/>
  <c r="AQ95" i="7" s="1"/>
  <c r="O95" i="7"/>
  <c r="AP95" i="7" s="1"/>
  <c r="N95" i="7"/>
  <c r="AO95" i="7" s="1"/>
  <c r="M95" i="7"/>
  <c r="AN95" i="7" s="1"/>
  <c r="L95" i="7"/>
  <c r="AM95" i="7" s="1"/>
  <c r="K95" i="7"/>
  <c r="AL95" i="7" s="1"/>
  <c r="J95" i="7"/>
  <c r="AK95" i="7" s="1"/>
  <c r="U94" i="7"/>
  <c r="AV94" i="7" s="1"/>
  <c r="T94" i="7"/>
  <c r="AU94" i="7" s="1"/>
  <c r="S94" i="7"/>
  <c r="AT94" i="7" s="1"/>
  <c r="R94" i="7"/>
  <c r="AS94" i="7" s="1"/>
  <c r="Q94" i="7"/>
  <c r="AR94" i="7" s="1"/>
  <c r="P94" i="7"/>
  <c r="AQ94" i="7" s="1"/>
  <c r="O94" i="7"/>
  <c r="AP94" i="7" s="1"/>
  <c r="N94" i="7"/>
  <c r="AO94" i="7" s="1"/>
  <c r="M94" i="7"/>
  <c r="AN94" i="7" s="1"/>
  <c r="L94" i="7"/>
  <c r="AM94" i="7" s="1"/>
  <c r="K94" i="7"/>
  <c r="AL94" i="7" s="1"/>
  <c r="J94" i="7"/>
  <c r="AK94" i="7" s="1"/>
  <c r="U93" i="7"/>
  <c r="AV93" i="7" s="1"/>
  <c r="T93" i="7"/>
  <c r="AU93" i="7" s="1"/>
  <c r="S93" i="7"/>
  <c r="AT93" i="7" s="1"/>
  <c r="R93" i="7"/>
  <c r="AS93" i="7" s="1"/>
  <c r="Q93" i="7"/>
  <c r="AR93" i="7" s="1"/>
  <c r="P93" i="7"/>
  <c r="AQ93" i="7" s="1"/>
  <c r="O93" i="7"/>
  <c r="AP93" i="7" s="1"/>
  <c r="N93" i="7"/>
  <c r="AO93" i="7" s="1"/>
  <c r="M93" i="7"/>
  <c r="AN93" i="7" s="1"/>
  <c r="L93" i="7"/>
  <c r="AM93" i="7" s="1"/>
  <c r="K93" i="7"/>
  <c r="AL93" i="7" s="1"/>
  <c r="J93" i="7"/>
  <c r="AK93" i="7" s="1"/>
  <c r="U92" i="7"/>
  <c r="AV92" i="7" s="1"/>
  <c r="T92" i="7"/>
  <c r="AU92" i="7" s="1"/>
  <c r="S92" i="7"/>
  <c r="AT92" i="7" s="1"/>
  <c r="R92" i="7"/>
  <c r="AS92" i="7" s="1"/>
  <c r="Q92" i="7"/>
  <c r="AR92" i="7" s="1"/>
  <c r="P92" i="7"/>
  <c r="AQ92" i="7" s="1"/>
  <c r="O92" i="7"/>
  <c r="AP92" i="7" s="1"/>
  <c r="N92" i="7"/>
  <c r="AO92" i="7" s="1"/>
  <c r="M92" i="7"/>
  <c r="AN92" i="7" s="1"/>
  <c r="L92" i="7"/>
  <c r="AM92" i="7" s="1"/>
  <c r="K92" i="7"/>
  <c r="AL92" i="7" s="1"/>
  <c r="J92" i="7"/>
  <c r="AK92" i="7" s="1"/>
  <c r="U91" i="7"/>
  <c r="AV91" i="7" s="1"/>
  <c r="T91" i="7"/>
  <c r="AU91" i="7" s="1"/>
  <c r="S91" i="7"/>
  <c r="AT91" i="7" s="1"/>
  <c r="R91" i="7"/>
  <c r="AS91" i="7" s="1"/>
  <c r="Q91" i="7"/>
  <c r="AR91" i="7" s="1"/>
  <c r="P91" i="7"/>
  <c r="AQ91" i="7" s="1"/>
  <c r="O91" i="7"/>
  <c r="AP91" i="7" s="1"/>
  <c r="N91" i="7"/>
  <c r="AO91" i="7" s="1"/>
  <c r="M91" i="7"/>
  <c r="AN91" i="7" s="1"/>
  <c r="L91" i="7"/>
  <c r="AM91" i="7" s="1"/>
  <c r="K91" i="7"/>
  <c r="AL91" i="7" s="1"/>
  <c r="J91" i="7"/>
  <c r="AK91" i="7" s="1"/>
  <c r="U90" i="7"/>
  <c r="AV90" i="7" s="1"/>
  <c r="T90" i="7"/>
  <c r="AU90" i="7" s="1"/>
  <c r="S90" i="7"/>
  <c r="AT90" i="7" s="1"/>
  <c r="R90" i="7"/>
  <c r="AS90" i="7" s="1"/>
  <c r="Q90" i="7"/>
  <c r="AR90" i="7" s="1"/>
  <c r="P90" i="7"/>
  <c r="AQ90" i="7" s="1"/>
  <c r="O90" i="7"/>
  <c r="AP90" i="7" s="1"/>
  <c r="N90" i="7"/>
  <c r="AO90" i="7" s="1"/>
  <c r="M90" i="7"/>
  <c r="AN90" i="7" s="1"/>
  <c r="L90" i="7"/>
  <c r="AM90" i="7" s="1"/>
  <c r="K90" i="7"/>
  <c r="AL90" i="7" s="1"/>
  <c r="J90" i="7"/>
  <c r="AK90" i="7" s="1"/>
  <c r="U89" i="7"/>
  <c r="AV89" i="7" s="1"/>
  <c r="T89" i="7"/>
  <c r="AU89" i="7" s="1"/>
  <c r="S89" i="7"/>
  <c r="AT89" i="7" s="1"/>
  <c r="R89" i="7"/>
  <c r="AS89" i="7" s="1"/>
  <c r="Q89" i="7"/>
  <c r="AR89" i="7" s="1"/>
  <c r="P89" i="7"/>
  <c r="AQ89" i="7" s="1"/>
  <c r="O89" i="7"/>
  <c r="AP89" i="7" s="1"/>
  <c r="N89" i="7"/>
  <c r="AO89" i="7" s="1"/>
  <c r="M89" i="7"/>
  <c r="AN89" i="7" s="1"/>
  <c r="L89" i="7"/>
  <c r="AM89" i="7" s="1"/>
  <c r="K89" i="7"/>
  <c r="AL89" i="7" s="1"/>
  <c r="J89" i="7"/>
  <c r="AK89" i="7" s="1"/>
  <c r="U88" i="7"/>
  <c r="AV88" i="7" s="1"/>
  <c r="T88" i="7"/>
  <c r="AU88" i="7" s="1"/>
  <c r="S88" i="7"/>
  <c r="AT88" i="7" s="1"/>
  <c r="R88" i="7"/>
  <c r="AS88" i="7" s="1"/>
  <c r="Q88" i="7"/>
  <c r="AR88" i="7" s="1"/>
  <c r="P88" i="7"/>
  <c r="AQ88" i="7" s="1"/>
  <c r="O88" i="7"/>
  <c r="AP88" i="7" s="1"/>
  <c r="N88" i="7"/>
  <c r="AO88" i="7" s="1"/>
  <c r="M88" i="7"/>
  <c r="AN88" i="7" s="1"/>
  <c r="L88" i="7"/>
  <c r="AM88" i="7" s="1"/>
  <c r="K88" i="7"/>
  <c r="AL88" i="7" s="1"/>
  <c r="J88" i="7"/>
  <c r="AK88" i="7" s="1"/>
  <c r="U87" i="7"/>
  <c r="AV87" i="7" s="1"/>
  <c r="T87" i="7"/>
  <c r="AU87" i="7" s="1"/>
  <c r="S87" i="7"/>
  <c r="AT87" i="7" s="1"/>
  <c r="R87" i="7"/>
  <c r="AS87" i="7" s="1"/>
  <c r="Q87" i="7"/>
  <c r="AR87" i="7" s="1"/>
  <c r="P87" i="7"/>
  <c r="AQ87" i="7" s="1"/>
  <c r="O87" i="7"/>
  <c r="AP87" i="7" s="1"/>
  <c r="N87" i="7"/>
  <c r="AO87" i="7" s="1"/>
  <c r="M87" i="7"/>
  <c r="AN87" i="7" s="1"/>
  <c r="L87" i="7"/>
  <c r="AM87" i="7" s="1"/>
  <c r="K87" i="7"/>
  <c r="AL87" i="7" s="1"/>
  <c r="J87" i="7"/>
  <c r="AK87" i="7" s="1"/>
  <c r="U86" i="7"/>
  <c r="AV86" i="7" s="1"/>
  <c r="T86" i="7"/>
  <c r="AU86" i="7" s="1"/>
  <c r="S86" i="7"/>
  <c r="AT86" i="7" s="1"/>
  <c r="R86" i="7"/>
  <c r="AS86" i="7" s="1"/>
  <c r="Q86" i="7"/>
  <c r="AR86" i="7"/>
  <c r="P86" i="7"/>
  <c r="AQ86" i="7" s="1"/>
  <c r="O86" i="7"/>
  <c r="AP86" i="7" s="1"/>
  <c r="N86" i="7"/>
  <c r="AO86" i="7" s="1"/>
  <c r="M86" i="7"/>
  <c r="AN86" i="7" s="1"/>
  <c r="L86" i="7"/>
  <c r="AM86" i="7" s="1"/>
  <c r="K86" i="7"/>
  <c r="AL86" i="7" s="1"/>
  <c r="J86" i="7"/>
  <c r="AK86" i="7" s="1"/>
  <c r="U85" i="7"/>
  <c r="AV85" i="7" s="1"/>
  <c r="T85" i="7"/>
  <c r="AU85" i="7" s="1"/>
  <c r="S85" i="7"/>
  <c r="AT85" i="7" s="1"/>
  <c r="R85" i="7"/>
  <c r="AS85" i="7" s="1"/>
  <c r="Q85" i="7"/>
  <c r="AR85" i="7" s="1"/>
  <c r="P85" i="7"/>
  <c r="AQ85" i="7" s="1"/>
  <c r="O85" i="7"/>
  <c r="AP85" i="7" s="1"/>
  <c r="N85" i="7"/>
  <c r="AO85" i="7" s="1"/>
  <c r="M85" i="7"/>
  <c r="AN85" i="7" s="1"/>
  <c r="L85" i="7"/>
  <c r="AM85" i="7" s="1"/>
  <c r="K85" i="7"/>
  <c r="AL85" i="7" s="1"/>
  <c r="J85" i="7"/>
  <c r="AK85" i="7" s="1"/>
  <c r="U84" i="7"/>
  <c r="AV84" i="7" s="1"/>
  <c r="T84" i="7"/>
  <c r="AU84" i="7" s="1"/>
  <c r="S84" i="7"/>
  <c r="AT84" i="7" s="1"/>
  <c r="R84" i="7"/>
  <c r="AS84" i="7" s="1"/>
  <c r="Q84" i="7"/>
  <c r="AR84" i="7" s="1"/>
  <c r="P84" i="7"/>
  <c r="AQ84" i="7" s="1"/>
  <c r="O84" i="7"/>
  <c r="AP84" i="7" s="1"/>
  <c r="N84" i="7"/>
  <c r="AO84" i="7" s="1"/>
  <c r="M84" i="7"/>
  <c r="AN84" i="7" s="1"/>
  <c r="L84" i="7"/>
  <c r="AM84" i="7" s="1"/>
  <c r="K84" i="7"/>
  <c r="AL84" i="7" s="1"/>
  <c r="J84" i="7"/>
  <c r="AK84" i="7" s="1"/>
  <c r="U83" i="7"/>
  <c r="AV83" i="7" s="1"/>
  <c r="T83" i="7"/>
  <c r="AU83" i="7" s="1"/>
  <c r="S83" i="7"/>
  <c r="AT83" i="7" s="1"/>
  <c r="R83" i="7"/>
  <c r="AS83" i="7" s="1"/>
  <c r="Q83" i="7"/>
  <c r="AR83" i="7" s="1"/>
  <c r="P83" i="7"/>
  <c r="AQ83" i="7" s="1"/>
  <c r="O83" i="7"/>
  <c r="AP83" i="7" s="1"/>
  <c r="N83" i="7"/>
  <c r="AO83" i="7" s="1"/>
  <c r="M83" i="7"/>
  <c r="AN83" i="7" s="1"/>
  <c r="L83" i="7"/>
  <c r="AM83" i="7" s="1"/>
  <c r="K83" i="7"/>
  <c r="AL83" i="7" s="1"/>
  <c r="J83" i="7"/>
  <c r="AK83" i="7" s="1"/>
  <c r="U82" i="7"/>
  <c r="AV82" i="7" s="1"/>
  <c r="T82" i="7"/>
  <c r="AU82" i="7" s="1"/>
  <c r="S82" i="7"/>
  <c r="AT82" i="7" s="1"/>
  <c r="R82" i="7"/>
  <c r="AS82" i="7" s="1"/>
  <c r="Q82" i="7"/>
  <c r="AR82" i="7" s="1"/>
  <c r="P82" i="7"/>
  <c r="AQ82" i="7" s="1"/>
  <c r="O82" i="7"/>
  <c r="AP82" i="7" s="1"/>
  <c r="N82" i="7"/>
  <c r="AO82" i="7" s="1"/>
  <c r="M82" i="7"/>
  <c r="AN82" i="7" s="1"/>
  <c r="L82" i="7"/>
  <c r="AM82" i="7" s="1"/>
  <c r="K82" i="7"/>
  <c r="AL82" i="7" s="1"/>
  <c r="J82" i="7"/>
  <c r="AK82" i="7" s="1"/>
  <c r="U81" i="7"/>
  <c r="AV81" i="7" s="1"/>
  <c r="T81" i="7"/>
  <c r="AU81" i="7" s="1"/>
  <c r="S81" i="7"/>
  <c r="AT81" i="7" s="1"/>
  <c r="R81" i="7"/>
  <c r="AS81" i="7" s="1"/>
  <c r="Q81" i="7"/>
  <c r="AR81" i="7" s="1"/>
  <c r="P81" i="7"/>
  <c r="AQ81" i="7" s="1"/>
  <c r="O81" i="7"/>
  <c r="AP81" i="7" s="1"/>
  <c r="N81" i="7"/>
  <c r="AO81" i="7" s="1"/>
  <c r="M81" i="7"/>
  <c r="AN81" i="7" s="1"/>
  <c r="L81" i="7"/>
  <c r="AM81" i="7" s="1"/>
  <c r="K81" i="7"/>
  <c r="AL81" i="7"/>
  <c r="J81" i="7"/>
  <c r="AK81" i="7" s="1"/>
  <c r="U80" i="7"/>
  <c r="AV80" i="7" s="1"/>
  <c r="T80" i="7"/>
  <c r="AU80" i="7" s="1"/>
  <c r="S80" i="7"/>
  <c r="AT80" i="7" s="1"/>
  <c r="R80" i="7"/>
  <c r="AS80" i="7" s="1"/>
  <c r="Q80" i="7"/>
  <c r="AR80" i="7" s="1"/>
  <c r="P80" i="7"/>
  <c r="AQ80" i="7" s="1"/>
  <c r="O80" i="7"/>
  <c r="AP80" i="7" s="1"/>
  <c r="N80" i="7"/>
  <c r="AO80" i="7" s="1"/>
  <c r="M80" i="7"/>
  <c r="AN80" i="7" s="1"/>
  <c r="L80" i="7"/>
  <c r="AM80" i="7" s="1"/>
  <c r="K80" i="7"/>
  <c r="AL80" i="7" s="1"/>
  <c r="J80" i="7"/>
  <c r="AK80" i="7" s="1"/>
  <c r="U79" i="7"/>
  <c r="AV79" i="7" s="1"/>
  <c r="T79" i="7"/>
  <c r="AU79" i="7" s="1"/>
  <c r="S79" i="7"/>
  <c r="AT79" i="7" s="1"/>
  <c r="R79" i="7"/>
  <c r="AS79" i="7" s="1"/>
  <c r="Q79" i="7"/>
  <c r="AR79" i="7" s="1"/>
  <c r="P79" i="7"/>
  <c r="AQ79" i="7" s="1"/>
  <c r="O79" i="7"/>
  <c r="AP79" i="7" s="1"/>
  <c r="N79" i="7"/>
  <c r="AO79" i="7" s="1"/>
  <c r="M79" i="7"/>
  <c r="AN79" i="7" s="1"/>
  <c r="L79" i="7"/>
  <c r="AM79" i="7" s="1"/>
  <c r="K79" i="7"/>
  <c r="AL79" i="7" s="1"/>
  <c r="J79" i="7"/>
  <c r="AK79" i="7" s="1"/>
  <c r="U78" i="7"/>
  <c r="AV78" i="7" s="1"/>
  <c r="T78" i="7"/>
  <c r="AU78" i="7" s="1"/>
  <c r="S78" i="7"/>
  <c r="AT78" i="7" s="1"/>
  <c r="R78" i="7"/>
  <c r="AS78" i="7" s="1"/>
  <c r="Q78" i="7"/>
  <c r="AR78" i="7" s="1"/>
  <c r="P78" i="7"/>
  <c r="AQ78" i="7" s="1"/>
  <c r="O78" i="7"/>
  <c r="AP78" i="7" s="1"/>
  <c r="N78" i="7"/>
  <c r="AO78" i="7" s="1"/>
  <c r="M78" i="7"/>
  <c r="AN78" i="7" s="1"/>
  <c r="L78" i="7"/>
  <c r="AM78" i="7" s="1"/>
  <c r="K78" i="7"/>
  <c r="AL78" i="7" s="1"/>
  <c r="J78" i="7"/>
  <c r="AK78" i="7" s="1"/>
  <c r="U77" i="7"/>
  <c r="AV77" i="7" s="1"/>
  <c r="T77" i="7"/>
  <c r="AU77" i="7" s="1"/>
  <c r="S77" i="7"/>
  <c r="AT77" i="7" s="1"/>
  <c r="R77" i="7"/>
  <c r="AS77" i="7" s="1"/>
  <c r="Q77" i="7"/>
  <c r="AR77" i="7" s="1"/>
  <c r="P77" i="7"/>
  <c r="AQ77" i="7" s="1"/>
  <c r="O77" i="7"/>
  <c r="AP77" i="7" s="1"/>
  <c r="N77" i="7"/>
  <c r="AO77" i="7" s="1"/>
  <c r="M77" i="7"/>
  <c r="AN77" i="7" s="1"/>
  <c r="L77" i="7"/>
  <c r="AM77" i="7" s="1"/>
  <c r="K77" i="7"/>
  <c r="AL77" i="7" s="1"/>
  <c r="J77" i="7"/>
  <c r="AK77" i="7" s="1"/>
  <c r="U76" i="7"/>
  <c r="AV76" i="7" s="1"/>
  <c r="T76" i="7"/>
  <c r="AU76" i="7" s="1"/>
  <c r="S76" i="7"/>
  <c r="AT76" i="7" s="1"/>
  <c r="R76" i="7"/>
  <c r="AS76" i="7" s="1"/>
  <c r="Q76" i="7"/>
  <c r="AR76" i="7" s="1"/>
  <c r="P76" i="7"/>
  <c r="AQ76" i="7" s="1"/>
  <c r="O76" i="7"/>
  <c r="AP76" i="7" s="1"/>
  <c r="N76" i="7"/>
  <c r="AO76" i="7" s="1"/>
  <c r="M76" i="7"/>
  <c r="AN76" i="7" s="1"/>
  <c r="L76" i="7"/>
  <c r="AM76" i="7" s="1"/>
  <c r="K76" i="7"/>
  <c r="AL76" i="7" s="1"/>
  <c r="J76" i="7"/>
  <c r="AK76" i="7" s="1"/>
  <c r="U75" i="7"/>
  <c r="AV75" i="7" s="1"/>
  <c r="T75" i="7"/>
  <c r="AU75" i="7" s="1"/>
  <c r="S75" i="7"/>
  <c r="AT75" i="7" s="1"/>
  <c r="R75" i="7"/>
  <c r="AS75" i="7" s="1"/>
  <c r="Q75" i="7"/>
  <c r="AR75" i="7" s="1"/>
  <c r="P75" i="7"/>
  <c r="AQ75" i="7" s="1"/>
  <c r="O75" i="7"/>
  <c r="AP75" i="7" s="1"/>
  <c r="N75" i="7"/>
  <c r="AO75" i="7" s="1"/>
  <c r="M75" i="7"/>
  <c r="AN75" i="7" s="1"/>
  <c r="L75" i="7"/>
  <c r="AM75" i="7" s="1"/>
  <c r="K75" i="7"/>
  <c r="AL75" i="7" s="1"/>
  <c r="J75" i="7"/>
  <c r="AK75" i="7" s="1"/>
  <c r="U74" i="7"/>
  <c r="AV74" i="7" s="1"/>
  <c r="T74" i="7"/>
  <c r="AU74" i="7" s="1"/>
  <c r="S74" i="7"/>
  <c r="AT74" i="7" s="1"/>
  <c r="R74" i="7"/>
  <c r="AS74" i="7" s="1"/>
  <c r="Q74" i="7"/>
  <c r="AR74" i="7" s="1"/>
  <c r="P74" i="7"/>
  <c r="AQ74" i="7" s="1"/>
  <c r="O74" i="7"/>
  <c r="AP74" i="7" s="1"/>
  <c r="N74" i="7"/>
  <c r="AO74" i="7" s="1"/>
  <c r="M74" i="7"/>
  <c r="AN74" i="7" s="1"/>
  <c r="L74" i="7"/>
  <c r="AM74" i="7" s="1"/>
  <c r="K74" i="7"/>
  <c r="AL74" i="7" s="1"/>
  <c r="J74" i="7"/>
  <c r="AK74" i="7" s="1"/>
  <c r="U73" i="7"/>
  <c r="AV73" i="7" s="1"/>
  <c r="T73" i="7"/>
  <c r="AU73" i="7" s="1"/>
  <c r="S73" i="7"/>
  <c r="AT73" i="7" s="1"/>
  <c r="R73" i="7"/>
  <c r="AS73" i="7" s="1"/>
  <c r="Q73" i="7"/>
  <c r="AR73" i="7" s="1"/>
  <c r="P73" i="7"/>
  <c r="AQ73" i="7"/>
  <c r="O73" i="7"/>
  <c r="AP73" i="7" s="1"/>
  <c r="N73" i="7"/>
  <c r="AO73" i="7" s="1"/>
  <c r="M73" i="7"/>
  <c r="AN73" i="7" s="1"/>
  <c r="L73" i="7"/>
  <c r="AM73" i="7" s="1"/>
  <c r="K73" i="7"/>
  <c r="AL73" i="7" s="1"/>
  <c r="J73" i="7"/>
  <c r="AK73" i="7" s="1"/>
  <c r="U72" i="7"/>
  <c r="AV72" i="7"/>
  <c r="T72" i="7"/>
  <c r="AU72" i="7" s="1"/>
  <c r="S72" i="7"/>
  <c r="AT72" i="7" s="1"/>
  <c r="R72" i="7"/>
  <c r="AS72" i="7" s="1"/>
  <c r="Q72" i="7"/>
  <c r="AR72" i="7" s="1"/>
  <c r="P72" i="7"/>
  <c r="AQ72" i="7" s="1"/>
  <c r="O72" i="7"/>
  <c r="AP72" i="7" s="1"/>
  <c r="N72" i="7"/>
  <c r="AO72" i="7" s="1"/>
  <c r="M72" i="7"/>
  <c r="AN72" i="7" s="1"/>
  <c r="L72" i="7"/>
  <c r="AM72" i="7" s="1"/>
  <c r="K72" i="7"/>
  <c r="AL72" i="7" s="1"/>
  <c r="J72" i="7"/>
  <c r="AK72" i="7" s="1"/>
  <c r="U71" i="7"/>
  <c r="AV71" i="7" s="1"/>
  <c r="T71" i="7"/>
  <c r="AU71" i="7" s="1"/>
  <c r="S71" i="7"/>
  <c r="AT71" i="7" s="1"/>
  <c r="R71" i="7"/>
  <c r="AS71" i="7" s="1"/>
  <c r="Q71" i="7"/>
  <c r="AR71" i="7" s="1"/>
  <c r="P71" i="7"/>
  <c r="AQ71" i="7" s="1"/>
  <c r="O71" i="7"/>
  <c r="AP71" i="7" s="1"/>
  <c r="N71" i="7"/>
  <c r="AO71" i="7" s="1"/>
  <c r="M71" i="7"/>
  <c r="AN71" i="7" s="1"/>
  <c r="L71" i="7"/>
  <c r="AM71" i="7" s="1"/>
  <c r="K71" i="7"/>
  <c r="AL71" i="7" s="1"/>
  <c r="J71" i="7"/>
  <c r="AK71" i="7" s="1"/>
  <c r="U70" i="7"/>
  <c r="AV70" i="7" s="1"/>
  <c r="T70" i="7"/>
  <c r="AU70" i="7" s="1"/>
  <c r="S70" i="7"/>
  <c r="AT70" i="7" s="1"/>
  <c r="R70" i="7"/>
  <c r="AS70" i="7" s="1"/>
  <c r="Q70" i="7"/>
  <c r="AR70" i="7" s="1"/>
  <c r="P70" i="7"/>
  <c r="AQ70" i="7" s="1"/>
  <c r="O70" i="7"/>
  <c r="AP70" i="7" s="1"/>
  <c r="N70" i="7"/>
  <c r="AO70" i="7" s="1"/>
  <c r="M70" i="7"/>
  <c r="AN70" i="7" s="1"/>
  <c r="L70" i="7"/>
  <c r="AM70" i="7" s="1"/>
  <c r="K70" i="7"/>
  <c r="AL70" i="7" s="1"/>
  <c r="J70" i="7"/>
  <c r="AK70" i="7" s="1"/>
  <c r="U69" i="7"/>
  <c r="AV69" i="7" s="1"/>
  <c r="T69" i="7"/>
  <c r="AU69" i="7" s="1"/>
  <c r="S69" i="7"/>
  <c r="AT69" i="7" s="1"/>
  <c r="R69" i="7"/>
  <c r="AS69" i="7" s="1"/>
  <c r="Q69" i="7"/>
  <c r="AR69" i="7" s="1"/>
  <c r="P69" i="7"/>
  <c r="AQ69" i="7" s="1"/>
  <c r="O69" i="7"/>
  <c r="AP69" i="7" s="1"/>
  <c r="N69" i="7"/>
  <c r="AO69" i="7" s="1"/>
  <c r="M69" i="7"/>
  <c r="AN69" i="7" s="1"/>
  <c r="L69" i="7"/>
  <c r="AM69" i="7" s="1"/>
  <c r="K69" i="7"/>
  <c r="AL69" i="7" s="1"/>
  <c r="J69" i="7"/>
  <c r="AK69" i="7" s="1"/>
  <c r="U68" i="7"/>
  <c r="AV68" i="7" s="1"/>
  <c r="T68" i="7"/>
  <c r="AU68" i="7" s="1"/>
  <c r="S68" i="7"/>
  <c r="AT68" i="7" s="1"/>
  <c r="R68" i="7"/>
  <c r="AS68" i="7" s="1"/>
  <c r="Q68" i="7"/>
  <c r="AR68" i="7" s="1"/>
  <c r="P68" i="7"/>
  <c r="AQ68" i="7" s="1"/>
  <c r="O68" i="7"/>
  <c r="AP68" i="7" s="1"/>
  <c r="N68" i="7"/>
  <c r="AO68" i="7" s="1"/>
  <c r="M68" i="7"/>
  <c r="AN68" i="7" s="1"/>
  <c r="L68" i="7"/>
  <c r="AM68" i="7" s="1"/>
  <c r="K68" i="7"/>
  <c r="AL68" i="7" s="1"/>
  <c r="J68" i="7"/>
  <c r="AK68" i="7" s="1"/>
  <c r="U67" i="7"/>
  <c r="AV67" i="7" s="1"/>
  <c r="T67" i="7"/>
  <c r="AU67" i="7" s="1"/>
  <c r="S67" i="7"/>
  <c r="AT67" i="7" s="1"/>
  <c r="R67" i="7"/>
  <c r="AS67" i="7" s="1"/>
  <c r="Q67" i="7"/>
  <c r="AR67" i="7" s="1"/>
  <c r="P67" i="7"/>
  <c r="AQ67" i="7" s="1"/>
  <c r="O67" i="7"/>
  <c r="AP67" i="7" s="1"/>
  <c r="N67" i="7"/>
  <c r="AO67" i="7"/>
  <c r="M67" i="7"/>
  <c r="AN67" i="7" s="1"/>
  <c r="L67" i="7"/>
  <c r="AM67" i="7" s="1"/>
  <c r="K67" i="7"/>
  <c r="AL67" i="7" s="1"/>
  <c r="J67" i="7"/>
  <c r="AK67" i="7" s="1"/>
  <c r="U66" i="7"/>
  <c r="AV66" i="7" s="1"/>
  <c r="T66" i="7"/>
  <c r="AU66" i="7" s="1"/>
  <c r="S66" i="7"/>
  <c r="AT66" i="7" s="1"/>
  <c r="R66" i="7"/>
  <c r="AS66" i="7" s="1"/>
  <c r="Q66" i="7"/>
  <c r="AR66" i="7" s="1"/>
  <c r="P66" i="7"/>
  <c r="AQ66" i="7" s="1"/>
  <c r="O66" i="7"/>
  <c r="AP66" i="7" s="1"/>
  <c r="N66" i="7"/>
  <c r="AO66" i="7" s="1"/>
  <c r="M66" i="7"/>
  <c r="AN66" i="7" s="1"/>
  <c r="L66" i="7"/>
  <c r="AM66" i="7" s="1"/>
  <c r="K66" i="7"/>
  <c r="AL66" i="7" s="1"/>
  <c r="J66" i="7"/>
  <c r="AK66" i="7" s="1"/>
  <c r="U65" i="7"/>
  <c r="AV65" i="7" s="1"/>
  <c r="T65" i="7"/>
  <c r="AU65" i="7" s="1"/>
  <c r="S65" i="7"/>
  <c r="AT65" i="7" s="1"/>
  <c r="R65" i="7"/>
  <c r="AS65" i="7" s="1"/>
  <c r="Q65" i="7"/>
  <c r="AR65" i="7" s="1"/>
  <c r="P65" i="7"/>
  <c r="AQ65" i="7" s="1"/>
  <c r="O65" i="7"/>
  <c r="AP65" i="7" s="1"/>
  <c r="N65" i="7"/>
  <c r="AO65" i="7" s="1"/>
  <c r="M65" i="7"/>
  <c r="AN65" i="7" s="1"/>
  <c r="L65" i="7"/>
  <c r="AM65" i="7" s="1"/>
  <c r="K65" i="7"/>
  <c r="AL65" i="7" s="1"/>
  <c r="J65" i="7"/>
  <c r="AK65" i="7" s="1"/>
  <c r="U64" i="7"/>
  <c r="AV64" i="7" s="1"/>
  <c r="T64" i="7"/>
  <c r="AU64" i="7" s="1"/>
  <c r="S64" i="7"/>
  <c r="AT64" i="7" s="1"/>
  <c r="R64" i="7"/>
  <c r="AS64" i="7" s="1"/>
  <c r="Q64" i="7"/>
  <c r="AR64" i="7" s="1"/>
  <c r="P64" i="7"/>
  <c r="AQ64" i="7" s="1"/>
  <c r="O64" i="7"/>
  <c r="AP64" i="7" s="1"/>
  <c r="N64" i="7"/>
  <c r="AO64" i="7" s="1"/>
  <c r="M64" i="7"/>
  <c r="AN64" i="7" s="1"/>
  <c r="L64" i="7"/>
  <c r="AM64" i="7" s="1"/>
  <c r="K64" i="7"/>
  <c r="AL64" i="7" s="1"/>
  <c r="J64" i="7"/>
  <c r="AK64" i="7" s="1"/>
  <c r="U63" i="7"/>
  <c r="AV63" i="7" s="1"/>
  <c r="T63" i="7"/>
  <c r="AU63" i="7" s="1"/>
  <c r="S63" i="7"/>
  <c r="AT63" i="7" s="1"/>
  <c r="R63" i="7"/>
  <c r="AS63" i="7" s="1"/>
  <c r="Q63" i="7"/>
  <c r="AR63" i="7" s="1"/>
  <c r="P63" i="7"/>
  <c r="AQ63" i="7" s="1"/>
  <c r="O63" i="7"/>
  <c r="AP63" i="7" s="1"/>
  <c r="N63" i="7"/>
  <c r="AO63" i="7" s="1"/>
  <c r="M63" i="7"/>
  <c r="AN63" i="7" s="1"/>
  <c r="L63" i="7"/>
  <c r="AM63" i="7" s="1"/>
  <c r="K63" i="7"/>
  <c r="AL63" i="7" s="1"/>
  <c r="J63" i="7"/>
  <c r="AK63" i="7" s="1"/>
  <c r="U62" i="7"/>
  <c r="AV62" i="7" s="1"/>
  <c r="T62" i="7"/>
  <c r="AU62" i="7" s="1"/>
  <c r="S62" i="7"/>
  <c r="AT62" i="7" s="1"/>
  <c r="R62" i="7"/>
  <c r="AS62" i="7" s="1"/>
  <c r="Q62" i="7"/>
  <c r="AR62" i="7" s="1"/>
  <c r="P62" i="7"/>
  <c r="AQ62" i="7" s="1"/>
  <c r="O62" i="7"/>
  <c r="AP62" i="7" s="1"/>
  <c r="N62" i="7"/>
  <c r="AO62" i="7" s="1"/>
  <c r="M62" i="7"/>
  <c r="AN62" i="7" s="1"/>
  <c r="L62" i="7"/>
  <c r="AM62" i="7" s="1"/>
  <c r="K62" i="7"/>
  <c r="AL62" i="7" s="1"/>
  <c r="J62" i="7"/>
  <c r="AK62" i="7" s="1"/>
  <c r="U61" i="7"/>
  <c r="AV61" i="7" s="1"/>
  <c r="T61" i="7"/>
  <c r="AU61" i="7" s="1"/>
  <c r="S61" i="7"/>
  <c r="AT61" i="7" s="1"/>
  <c r="R61" i="7"/>
  <c r="AS61" i="7" s="1"/>
  <c r="Q61" i="7"/>
  <c r="AR61" i="7" s="1"/>
  <c r="P61" i="7"/>
  <c r="AQ61" i="7" s="1"/>
  <c r="O61" i="7"/>
  <c r="AP61" i="7" s="1"/>
  <c r="N61" i="7"/>
  <c r="AO61" i="7" s="1"/>
  <c r="M61" i="7"/>
  <c r="AN61" i="7" s="1"/>
  <c r="L61" i="7"/>
  <c r="AM61" i="7" s="1"/>
  <c r="K61" i="7"/>
  <c r="AL61" i="7" s="1"/>
  <c r="J61" i="7"/>
  <c r="AK61" i="7" s="1"/>
  <c r="U60" i="7"/>
  <c r="AV60" i="7" s="1"/>
  <c r="T60" i="7"/>
  <c r="AU60" i="7" s="1"/>
  <c r="S60" i="7"/>
  <c r="AT60" i="7" s="1"/>
  <c r="R60" i="7"/>
  <c r="AS60" i="7" s="1"/>
  <c r="Q60" i="7"/>
  <c r="AR60" i="7" s="1"/>
  <c r="P60" i="7"/>
  <c r="AQ60" i="7" s="1"/>
  <c r="O60" i="7"/>
  <c r="AP60" i="7" s="1"/>
  <c r="N60" i="7"/>
  <c r="AO60" i="7" s="1"/>
  <c r="M60" i="7"/>
  <c r="AN60" i="7" s="1"/>
  <c r="L60" i="7"/>
  <c r="AM60" i="7" s="1"/>
  <c r="K60" i="7"/>
  <c r="AL60" i="7" s="1"/>
  <c r="J60" i="7"/>
  <c r="AK60" i="7" s="1"/>
  <c r="U59" i="7"/>
  <c r="AV59" i="7" s="1"/>
  <c r="T59" i="7"/>
  <c r="AU59" i="7" s="1"/>
  <c r="S59" i="7"/>
  <c r="AT59" i="7" s="1"/>
  <c r="R59" i="7"/>
  <c r="AS59" i="7" s="1"/>
  <c r="Q59" i="7"/>
  <c r="AR59" i="7" s="1"/>
  <c r="P59" i="7"/>
  <c r="AQ59" i="7" s="1"/>
  <c r="O59" i="7"/>
  <c r="AP59" i="7" s="1"/>
  <c r="N59" i="7"/>
  <c r="AO59" i="7" s="1"/>
  <c r="M59" i="7"/>
  <c r="AN59" i="7" s="1"/>
  <c r="L59" i="7"/>
  <c r="AM59" i="7" s="1"/>
  <c r="K59" i="7"/>
  <c r="AL59" i="7" s="1"/>
  <c r="J59" i="7"/>
  <c r="AK59" i="7" s="1"/>
  <c r="U58" i="7"/>
  <c r="AV58" i="7" s="1"/>
  <c r="T58" i="7"/>
  <c r="AU58" i="7" s="1"/>
  <c r="S58" i="7"/>
  <c r="AT58" i="7" s="1"/>
  <c r="R58" i="7"/>
  <c r="AS58" i="7" s="1"/>
  <c r="Q58" i="7"/>
  <c r="AR58" i="7" s="1"/>
  <c r="P58" i="7"/>
  <c r="AQ58" i="7" s="1"/>
  <c r="O58" i="7"/>
  <c r="AP58" i="7" s="1"/>
  <c r="N58" i="7"/>
  <c r="AO58" i="7" s="1"/>
  <c r="M58" i="7"/>
  <c r="AN58" i="7" s="1"/>
  <c r="L58" i="7"/>
  <c r="AM58" i="7" s="1"/>
  <c r="K58" i="7"/>
  <c r="AL58" i="7" s="1"/>
  <c r="J58" i="7"/>
  <c r="AK58" i="7" s="1"/>
  <c r="U57" i="7"/>
  <c r="AV57" i="7" s="1"/>
  <c r="T57" i="7"/>
  <c r="AU57" i="7" s="1"/>
  <c r="S57" i="7"/>
  <c r="AT57" i="7" s="1"/>
  <c r="R57" i="7"/>
  <c r="AS57" i="7" s="1"/>
  <c r="Q57" i="7"/>
  <c r="AR57" i="7" s="1"/>
  <c r="P57" i="7"/>
  <c r="AQ57" i="7" s="1"/>
  <c r="O57" i="7"/>
  <c r="AP57" i="7" s="1"/>
  <c r="N57" i="7"/>
  <c r="AO57" i="7" s="1"/>
  <c r="M57" i="7"/>
  <c r="AN57" i="7" s="1"/>
  <c r="L57" i="7"/>
  <c r="AM57" i="7" s="1"/>
  <c r="K57" i="7"/>
  <c r="AL57" i="7" s="1"/>
  <c r="J57" i="7"/>
  <c r="AK57" i="7" s="1"/>
  <c r="U56" i="7"/>
  <c r="AV56" i="7" s="1"/>
  <c r="T56" i="7"/>
  <c r="AU56" i="7" s="1"/>
  <c r="S56" i="7"/>
  <c r="AT56" i="7" s="1"/>
  <c r="R56" i="7"/>
  <c r="AS56" i="7" s="1"/>
  <c r="Q56" i="7"/>
  <c r="AR56" i="7" s="1"/>
  <c r="P56" i="7"/>
  <c r="AQ56" i="7" s="1"/>
  <c r="O56" i="7"/>
  <c r="AP56" i="7" s="1"/>
  <c r="N56" i="7"/>
  <c r="AO56" i="7" s="1"/>
  <c r="M56" i="7"/>
  <c r="AN56" i="7" s="1"/>
  <c r="L56" i="7"/>
  <c r="AM56" i="7" s="1"/>
  <c r="K56" i="7"/>
  <c r="AL56" i="7" s="1"/>
  <c r="J56" i="7"/>
  <c r="AK56" i="7" s="1"/>
  <c r="U55" i="7"/>
  <c r="AV55" i="7" s="1"/>
  <c r="T55" i="7"/>
  <c r="AU55" i="7" s="1"/>
  <c r="S55" i="7"/>
  <c r="AT55" i="7" s="1"/>
  <c r="R55" i="7"/>
  <c r="AS55" i="7" s="1"/>
  <c r="Q55" i="7"/>
  <c r="AR55" i="7" s="1"/>
  <c r="P55" i="7"/>
  <c r="AQ55" i="7" s="1"/>
  <c r="O55" i="7"/>
  <c r="AP55" i="7" s="1"/>
  <c r="N55" i="7"/>
  <c r="AO55" i="7" s="1"/>
  <c r="M55" i="7"/>
  <c r="AN55" i="7" s="1"/>
  <c r="L55" i="7"/>
  <c r="AM55" i="7" s="1"/>
  <c r="K55" i="7"/>
  <c r="AL55" i="7" s="1"/>
  <c r="J55" i="7"/>
  <c r="AK55" i="7" s="1"/>
  <c r="U54" i="7"/>
  <c r="AV54" i="7" s="1"/>
  <c r="T54" i="7"/>
  <c r="AU54" i="7" s="1"/>
  <c r="S54" i="7"/>
  <c r="AT54" i="7" s="1"/>
  <c r="R54" i="7"/>
  <c r="AS54" i="7" s="1"/>
  <c r="Q54" i="7"/>
  <c r="AR54" i="7" s="1"/>
  <c r="P54" i="7"/>
  <c r="AQ54" i="7" s="1"/>
  <c r="O54" i="7"/>
  <c r="AP54" i="7" s="1"/>
  <c r="N54" i="7"/>
  <c r="AO54" i="7" s="1"/>
  <c r="M54" i="7"/>
  <c r="AN54" i="7" s="1"/>
  <c r="L54" i="7"/>
  <c r="AM54" i="7" s="1"/>
  <c r="K54" i="7"/>
  <c r="AL54" i="7" s="1"/>
  <c r="J54" i="7"/>
  <c r="AK54" i="7" s="1"/>
  <c r="U53" i="7"/>
  <c r="AV53" i="7" s="1"/>
  <c r="T53" i="7"/>
  <c r="AU53" i="7" s="1"/>
  <c r="S53" i="7"/>
  <c r="AT53" i="7" s="1"/>
  <c r="R53" i="7"/>
  <c r="AS53" i="7" s="1"/>
  <c r="Q53" i="7"/>
  <c r="AR53" i="7" s="1"/>
  <c r="P53" i="7"/>
  <c r="AQ53" i="7" s="1"/>
  <c r="O53" i="7"/>
  <c r="AP53" i="7" s="1"/>
  <c r="N53" i="7"/>
  <c r="AO53" i="7" s="1"/>
  <c r="M53" i="7"/>
  <c r="AN53" i="7" s="1"/>
  <c r="L53" i="7"/>
  <c r="AM53" i="7" s="1"/>
  <c r="K53" i="7"/>
  <c r="AL53" i="7" s="1"/>
  <c r="J53" i="7"/>
  <c r="AK53" i="7" s="1"/>
  <c r="U52" i="7"/>
  <c r="AV52" i="7" s="1"/>
  <c r="T52" i="7"/>
  <c r="AU52" i="7" s="1"/>
  <c r="S52" i="7"/>
  <c r="AT52" i="7" s="1"/>
  <c r="R52" i="7"/>
  <c r="AS52" i="7" s="1"/>
  <c r="Q52" i="7"/>
  <c r="AR52" i="7" s="1"/>
  <c r="P52" i="7"/>
  <c r="AQ52" i="7" s="1"/>
  <c r="O52" i="7"/>
  <c r="AP52" i="7" s="1"/>
  <c r="N52" i="7"/>
  <c r="AO52" i="7" s="1"/>
  <c r="M52" i="7"/>
  <c r="AN52" i="7" s="1"/>
  <c r="L52" i="7"/>
  <c r="AM52" i="7" s="1"/>
  <c r="K52" i="7"/>
  <c r="AL52" i="7" s="1"/>
  <c r="J52" i="7"/>
  <c r="AK52" i="7" s="1"/>
  <c r="U51" i="7"/>
  <c r="AV51" i="7" s="1"/>
  <c r="T51" i="7"/>
  <c r="AU51" i="7" s="1"/>
  <c r="S51" i="7"/>
  <c r="AT51" i="7" s="1"/>
  <c r="R51" i="7"/>
  <c r="AS51" i="7" s="1"/>
  <c r="Q51" i="7"/>
  <c r="AR51" i="7" s="1"/>
  <c r="P51" i="7"/>
  <c r="AQ51" i="7" s="1"/>
  <c r="O51" i="7"/>
  <c r="AP51" i="7" s="1"/>
  <c r="N51" i="7"/>
  <c r="AO51" i="7" s="1"/>
  <c r="M51" i="7"/>
  <c r="AN51" i="7" s="1"/>
  <c r="L51" i="7"/>
  <c r="AM51" i="7" s="1"/>
  <c r="K51" i="7"/>
  <c r="AL51" i="7" s="1"/>
  <c r="J51" i="7"/>
  <c r="AK51" i="7" s="1"/>
  <c r="U50" i="7"/>
  <c r="AV50" i="7" s="1"/>
  <c r="T50" i="7"/>
  <c r="AU50" i="7" s="1"/>
  <c r="S50" i="7"/>
  <c r="AT50" i="7" s="1"/>
  <c r="R50" i="7"/>
  <c r="AS50" i="7" s="1"/>
  <c r="Q50" i="7"/>
  <c r="AR50" i="7" s="1"/>
  <c r="P50" i="7"/>
  <c r="AQ50" i="7" s="1"/>
  <c r="O50" i="7"/>
  <c r="AP50" i="7" s="1"/>
  <c r="N50" i="7"/>
  <c r="AO50" i="7" s="1"/>
  <c r="M50" i="7"/>
  <c r="AN50" i="7" s="1"/>
  <c r="L50" i="7"/>
  <c r="AM50" i="7" s="1"/>
  <c r="K50" i="7"/>
  <c r="AL50" i="7" s="1"/>
  <c r="J50" i="7"/>
  <c r="AK50" i="7" s="1"/>
  <c r="U49" i="7"/>
  <c r="AV49" i="7" s="1"/>
  <c r="T49" i="7"/>
  <c r="AU49" i="7" s="1"/>
  <c r="S49" i="7"/>
  <c r="AT49" i="7" s="1"/>
  <c r="R49" i="7"/>
  <c r="AS49" i="7" s="1"/>
  <c r="Q49" i="7"/>
  <c r="AR49" i="7" s="1"/>
  <c r="P49" i="7"/>
  <c r="AQ49" i="7" s="1"/>
  <c r="O49" i="7"/>
  <c r="AP49" i="7" s="1"/>
  <c r="N49" i="7"/>
  <c r="AO49" i="7" s="1"/>
  <c r="M49" i="7"/>
  <c r="AN49" i="7" s="1"/>
  <c r="L49" i="7"/>
  <c r="AM49" i="7" s="1"/>
  <c r="K49" i="7"/>
  <c r="AL49" i="7" s="1"/>
  <c r="J49" i="7"/>
  <c r="AK49" i="7" s="1"/>
  <c r="U48" i="7"/>
  <c r="AV48" i="7" s="1"/>
  <c r="T48" i="7"/>
  <c r="AU48" i="7" s="1"/>
  <c r="S48" i="7"/>
  <c r="AT48" i="7" s="1"/>
  <c r="R48" i="7"/>
  <c r="AS48" i="7" s="1"/>
  <c r="Q48" i="7"/>
  <c r="AR48" i="7" s="1"/>
  <c r="P48" i="7"/>
  <c r="AQ48" i="7" s="1"/>
  <c r="O48" i="7"/>
  <c r="AP48" i="7" s="1"/>
  <c r="N48" i="7"/>
  <c r="AO48" i="7" s="1"/>
  <c r="M48" i="7"/>
  <c r="AN48" i="7" s="1"/>
  <c r="L48" i="7"/>
  <c r="AM48" i="7" s="1"/>
  <c r="K48" i="7"/>
  <c r="AL48" i="7" s="1"/>
  <c r="J48" i="7"/>
  <c r="AK48" i="7" s="1"/>
  <c r="U47" i="7"/>
  <c r="AV47" i="7" s="1"/>
  <c r="T47" i="7"/>
  <c r="AU47" i="7" s="1"/>
  <c r="S47" i="7"/>
  <c r="AT47" i="7" s="1"/>
  <c r="R47" i="7"/>
  <c r="AS47" i="7"/>
  <c r="Q47" i="7"/>
  <c r="AR47" i="7" s="1"/>
  <c r="P47" i="7"/>
  <c r="AQ47" i="7" s="1"/>
  <c r="O47" i="7"/>
  <c r="AP47" i="7" s="1"/>
  <c r="N47" i="7"/>
  <c r="AO47" i="7" s="1"/>
  <c r="M47" i="7"/>
  <c r="AN47" i="7" s="1"/>
  <c r="L47" i="7"/>
  <c r="AM47" i="7" s="1"/>
  <c r="K47" i="7"/>
  <c r="AL47" i="7" s="1"/>
  <c r="J47" i="7"/>
  <c r="AK47" i="7" s="1"/>
  <c r="U46" i="7"/>
  <c r="AV46" i="7" s="1"/>
  <c r="T46" i="7"/>
  <c r="AU46" i="7" s="1"/>
  <c r="S46" i="7"/>
  <c r="AT46" i="7" s="1"/>
  <c r="R46" i="7"/>
  <c r="AS46" i="7" s="1"/>
  <c r="Q46" i="7"/>
  <c r="AR46" i="7" s="1"/>
  <c r="P46" i="7"/>
  <c r="AQ46" i="7" s="1"/>
  <c r="O46" i="7"/>
  <c r="AP46" i="7" s="1"/>
  <c r="N46" i="7"/>
  <c r="AO46" i="7" s="1"/>
  <c r="M46" i="7"/>
  <c r="AN46" i="7" s="1"/>
  <c r="L46" i="7"/>
  <c r="AM46" i="7" s="1"/>
  <c r="K46" i="7"/>
  <c r="AL46" i="7" s="1"/>
  <c r="J46" i="7"/>
  <c r="AK46" i="7" s="1"/>
  <c r="U45" i="7"/>
  <c r="AV45" i="7" s="1"/>
  <c r="T45" i="7"/>
  <c r="AU45" i="7" s="1"/>
  <c r="S45" i="7"/>
  <c r="AT45" i="7" s="1"/>
  <c r="R45" i="7"/>
  <c r="AS45" i="7" s="1"/>
  <c r="Q45" i="7"/>
  <c r="AR45" i="7" s="1"/>
  <c r="P45" i="7"/>
  <c r="AQ45" i="7" s="1"/>
  <c r="O45" i="7"/>
  <c r="AP45" i="7" s="1"/>
  <c r="N45" i="7"/>
  <c r="AO45" i="7" s="1"/>
  <c r="M45" i="7"/>
  <c r="AN45" i="7" s="1"/>
  <c r="L45" i="7"/>
  <c r="AM45" i="7" s="1"/>
  <c r="K45" i="7"/>
  <c r="AL45" i="7" s="1"/>
  <c r="J45" i="7"/>
  <c r="AK45" i="7" s="1"/>
  <c r="U44" i="7"/>
  <c r="AV44" i="7" s="1"/>
  <c r="T44" i="7"/>
  <c r="AU44" i="7" s="1"/>
  <c r="S44" i="7"/>
  <c r="AT44" i="7" s="1"/>
  <c r="R44" i="7"/>
  <c r="AS44" i="7" s="1"/>
  <c r="Q44" i="7"/>
  <c r="AR44" i="7" s="1"/>
  <c r="P44" i="7"/>
  <c r="AQ44" i="7" s="1"/>
  <c r="O44" i="7"/>
  <c r="AP44" i="7" s="1"/>
  <c r="N44" i="7"/>
  <c r="AO44" i="7" s="1"/>
  <c r="M44" i="7"/>
  <c r="AN44" i="7" s="1"/>
  <c r="L44" i="7"/>
  <c r="AM44" i="7" s="1"/>
  <c r="K44" i="7"/>
  <c r="AL44" i="7" s="1"/>
  <c r="J44" i="7"/>
  <c r="AK44" i="7" s="1"/>
  <c r="U43" i="7"/>
  <c r="AV43" i="7" s="1"/>
  <c r="T43" i="7"/>
  <c r="AU43" i="7" s="1"/>
  <c r="S43" i="7"/>
  <c r="AT43" i="7" s="1"/>
  <c r="R43" i="7"/>
  <c r="AS43" i="7" s="1"/>
  <c r="Q43" i="7"/>
  <c r="AR43" i="7" s="1"/>
  <c r="P43" i="7"/>
  <c r="AQ43" i="7" s="1"/>
  <c r="O43" i="7"/>
  <c r="AP43" i="7" s="1"/>
  <c r="N43" i="7"/>
  <c r="AO43" i="7" s="1"/>
  <c r="M43" i="7"/>
  <c r="AN43" i="7" s="1"/>
  <c r="L43" i="7"/>
  <c r="AM43" i="7" s="1"/>
  <c r="K43" i="7"/>
  <c r="AL43" i="7" s="1"/>
  <c r="J43" i="7"/>
  <c r="AK43" i="7" s="1"/>
  <c r="U42" i="7"/>
  <c r="AV42" i="7" s="1"/>
  <c r="T42" i="7"/>
  <c r="AU42" i="7" s="1"/>
  <c r="S42" i="7"/>
  <c r="AT42" i="7" s="1"/>
  <c r="R42" i="7"/>
  <c r="AS42" i="7" s="1"/>
  <c r="Q42" i="7"/>
  <c r="AR42" i="7" s="1"/>
  <c r="P42" i="7"/>
  <c r="AQ42" i="7"/>
  <c r="O42" i="7"/>
  <c r="AP42" i="7" s="1"/>
  <c r="N42" i="7"/>
  <c r="AO42" i="7" s="1"/>
  <c r="M42" i="7"/>
  <c r="AN42" i="7" s="1"/>
  <c r="L42" i="7"/>
  <c r="AM42" i="7" s="1"/>
  <c r="K42" i="7"/>
  <c r="AL42" i="7" s="1"/>
  <c r="J42" i="7"/>
  <c r="AK42" i="7" s="1"/>
  <c r="U41" i="7"/>
  <c r="AV41" i="7" s="1"/>
  <c r="T41" i="7"/>
  <c r="AU41" i="7" s="1"/>
  <c r="S41" i="7"/>
  <c r="AT41" i="7" s="1"/>
  <c r="R41" i="7"/>
  <c r="AS41" i="7" s="1"/>
  <c r="Q41" i="7"/>
  <c r="AR41" i="7" s="1"/>
  <c r="P41" i="7"/>
  <c r="AQ41" i="7" s="1"/>
  <c r="O41" i="7"/>
  <c r="AP41" i="7" s="1"/>
  <c r="N41" i="7"/>
  <c r="AO41" i="7" s="1"/>
  <c r="M41" i="7"/>
  <c r="AN41" i="7" s="1"/>
  <c r="L41" i="7"/>
  <c r="AM41" i="7" s="1"/>
  <c r="K41" i="7"/>
  <c r="AL41" i="7" s="1"/>
  <c r="J41" i="7"/>
  <c r="AK41" i="7" s="1"/>
  <c r="U40" i="7"/>
  <c r="AV40" i="7" s="1"/>
  <c r="T40" i="7"/>
  <c r="AU40" i="7" s="1"/>
  <c r="S40" i="7"/>
  <c r="AT40" i="7" s="1"/>
  <c r="R40" i="7"/>
  <c r="AS40" i="7" s="1"/>
  <c r="Q40" i="7"/>
  <c r="AR40" i="7" s="1"/>
  <c r="P40" i="7"/>
  <c r="AQ40" i="7" s="1"/>
  <c r="O40" i="7"/>
  <c r="AP40" i="7" s="1"/>
  <c r="N40" i="7"/>
  <c r="AO40" i="7" s="1"/>
  <c r="M40" i="7"/>
  <c r="AN40" i="7" s="1"/>
  <c r="L40" i="7"/>
  <c r="AM40" i="7" s="1"/>
  <c r="K40" i="7"/>
  <c r="AL40" i="7" s="1"/>
  <c r="J40" i="7"/>
  <c r="AK40" i="7" s="1"/>
  <c r="U39" i="7"/>
  <c r="AV39" i="7" s="1"/>
  <c r="T39" i="7"/>
  <c r="AU39" i="7" s="1"/>
  <c r="S39" i="7"/>
  <c r="AT39" i="7" s="1"/>
  <c r="R39" i="7"/>
  <c r="AS39" i="7" s="1"/>
  <c r="Q39" i="7"/>
  <c r="AR39" i="7" s="1"/>
  <c r="P39" i="7"/>
  <c r="AQ39" i="7" s="1"/>
  <c r="O39" i="7"/>
  <c r="AP39" i="7" s="1"/>
  <c r="N39" i="7"/>
  <c r="AO39" i="7" s="1"/>
  <c r="M39" i="7"/>
  <c r="AN39" i="7" s="1"/>
  <c r="L39" i="7"/>
  <c r="AM39" i="7" s="1"/>
  <c r="K39" i="7"/>
  <c r="AL39" i="7" s="1"/>
  <c r="J39" i="7"/>
  <c r="AK39" i="7" s="1"/>
  <c r="U38" i="7"/>
  <c r="AV38" i="7" s="1"/>
  <c r="T38" i="7"/>
  <c r="AU38" i="7" s="1"/>
  <c r="S38" i="7"/>
  <c r="AT38" i="7" s="1"/>
  <c r="R38" i="7"/>
  <c r="AS38" i="7" s="1"/>
  <c r="Q38" i="7"/>
  <c r="AR38" i="7" s="1"/>
  <c r="P38" i="7"/>
  <c r="AQ38" i="7" s="1"/>
  <c r="O38" i="7"/>
  <c r="AP38" i="7" s="1"/>
  <c r="N38" i="7"/>
  <c r="AO38" i="7" s="1"/>
  <c r="M38" i="7"/>
  <c r="AN38" i="7" s="1"/>
  <c r="L38" i="7"/>
  <c r="AM38" i="7" s="1"/>
  <c r="K38" i="7"/>
  <c r="AL38" i="7" s="1"/>
  <c r="J38" i="7"/>
  <c r="AK38" i="7" s="1"/>
  <c r="U37" i="7"/>
  <c r="AV37" i="7" s="1"/>
  <c r="T37" i="7"/>
  <c r="AU37" i="7" s="1"/>
  <c r="S37" i="7"/>
  <c r="AT37" i="7" s="1"/>
  <c r="R37" i="7"/>
  <c r="AS37" i="7" s="1"/>
  <c r="Q37" i="7"/>
  <c r="AR37" i="7" s="1"/>
  <c r="P37" i="7"/>
  <c r="AQ37" i="7" s="1"/>
  <c r="O37" i="7"/>
  <c r="AP37" i="7" s="1"/>
  <c r="N37" i="7"/>
  <c r="AO37" i="7" s="1"/>
  <c r="M37" i="7"/>
  <c r="AN37" i="7" s="1"/>
  <c r="L37" i="7"/>
  <c r="AM37" i="7" s="1"/>
  <c r="K37" i="7"/>
  <c r="AL37" i="7" s="1"/>
  <c r="J37" i="7"/>
  <c r="AK37" i="7" s="1"/>
  <c r="U36" i="7"/>
  <c r="AV36" i="7" s="1"/>
  <c r="T36" i="7"/>
  <c r="AU36" i="7" s="1"/>
  <c r="S36" i="7"/>
  <c r="AT36" i="7" s="1"/>
  <c r="R36" i="7"/>
  <c r="AS36" i="7" s="1"/>
  <c r="Q36" i="7"/>
  <c r="AR36" i="7" s="1"/>
  <c r="P36" i="7"/>
  <c r="AQ36" i="7" s="1"/>
  <c r="O36" i="7"/>
  <c r="AP36" i="7" s="1"/>
  <c r="N36" i="7"/>
  <c r="AO36" i="7" s="1"/>
  <c r="M36" i="7"/>
  <c r="AN36" i="7" s="1"/>
  <c r="L36" i="7"/>
  <c r="AM36" i="7" s="1"/>
  <c r="K36" i="7"/>
  <c r="AL36" i="7" s="1"/>
  <c r="J36" i="7"/>
  <c r="AK36" i="7" s="1"/>
  <c r="U35" i="7"/>
  <c r="AV35" i="7" s="1"/>
  <c r="T35" i="7"/>
  <c r="AU35" i="7" s="1"/>
  <c r="S35" i="7"/>
  <c r="AT35" i="7" s="1"/>
  <c r="R35" i="7"/>
  <c r="AS35" i="7" s="1"/>
  <c r="Q35" i="7"/>
  <c r="AR35" i="7" s="1"/>
  <c r="P35" i="7"/>
  <c r="AQ35" i="7" s="1"/>
  <c r="O35" i="7"/>
  <c r="AP35" i="7" s="1"/>
  <c r="N35" i="7"/>
  <c r="AO35" i="7" s="1"/>
  <c r="M35" i="7"/>
  <c r="AN35" i="7" s="1"/>
  <c r="L35" i="7"/>
  <c r="AM35" i="7" s="1"/>
  <c r="K35" i="7"/>
  <c r="AL35" i="7" s="1"/>
  <c r="J35" i="7"/>
  <c r="AK35" i="7" s="1"/>
  <c r="U34" i="7"/>
  <c r="AV34" i="7" s="1"/>
  <c r="T34" i="7"/>
  <c r="AU34" i="7" s="1"/>
  <c r="S34" i="7"/>
  <c r="AT34" i="7" s="1"/>
  <c r="R34" i="7"/>
  <c r="AS34" i="7" s="1"/>
  <c r="Q34" i="7"/>
  <c r="AR34" i="7" s="1"/>
  <c r="P34" i="7"/>
  <c r="AQ34" i="7" s="1"/>
  <c r="O34" i="7"/>
  <c r="AP34" i="7" s="1"/>
  <c r="N34" i="7"/>
  <c r="AO34" i="7" s="1"/>
  <c r="M34" i="7"/>
  <c r="AN34" i="7" s="1"/>
  <c r="L34" i="7"/>
  <c r="AM34" i="7" s="1"/>
  <c r="K34" i="7"/>
  <c r="AL34" i="7" s="1"/>
  <c r="J34" i="7"/>
  <c r="AK34" i="7" s="1"/>
  <c r="U33" i="7"/>
  <c r="AV33" i="7" s="1"/>
  <c r="T33" i="7"/>
  <c r="AU33" i="7" s="1"/>
  <c r="S33" i="7"/>
  <c r="AT33" i="7" s="1"/>
  <c r="R33" i="7"/>
  <c r="AS33" i="7" s="1"/>
  <c r="Q33" i="7"/>
  <c r="AR33" i="7" s="1"/>
  <c r="P33" i="7"/>
  <c r="AQ33" i="7" s="1"/>
  <c r="O33" i="7"/>
  <c r="AP33" i="7" s="1"/>
  <c r="N33" i="7"/>
  <c r="AO33" i="7" s="1"/>
  <c r="M33" i="7"/>
  <c r="AN33" i="7" s="1"/>
  <c r="L33" i="7"/>
  <c r="AM33" i="7" s="1"/>
  <c r="K33" i="7"/>
  <c r="AL33" i="7" s="1"/>
  <c r="J33" i="7"/>
  <c r="AK33" i="7" s="1"/>
  <c r="U32" i="7"/>
  <c r="AV32" i="7" s="1"/>
  <c r="T32" i="7"/>
  <c r="AU32" i="7" s="1"/>
  <c r="S32" i="7"/>
  <c r="AT32" i="7" s="1"/>
  <c r="R32" i="7"/>
  <c r="AS32" i="7" s="1"/>
  <c r="Q32" i="7"/>
  <c r="AR32" i="7" s="1"/>
  <c r="P32" i="7"/>
  <c r="AQ32" i="7" s="1"/>
  <c r="O32" i="7"/>
  <c r="AP32" i="7" s="1"/>
  <c r="N32" i="7"/>
  <c r="AO32" i="7" s="1"/>
  <c r="M32" i="7"/>
  <c r="AN32" i="7" s="1"/>
  <c r="L32" i="7"/>
  <c r="AM32" i="7" s="1"/>
  <c r="K32" i="7"/>
  <c r="AL32" i="7" s="1"/>
  <c r="J32" i="7"/>
  <c r="AK32" i="7" s="1"/>
  <c r="U31" i="7"/>
  <c r="AV31" i="7" s="1"/>
  <c r="T31" i="7"/>
  <c r="AU31" i="7" s="1"/>
  <c r="S31" i="7"/>
  <c r="AT31" i="7" s="1"/>
  <c r="R31" i="7"/>
  <c r="AS31" i="7" s="1"/>
  <c r="Q31" i="7"/>
  <c r="AR31" i="7" s="1"/>
  <c r="P31" i="7"/>
  <c r="AQ31" i="7" s="1"/>
  <c r="O31" i="7"/>
  <c r="AP31" i="7" s="1"/>
  <c r="N31" i="7"/>
  <c r="AO31" i="7" s="1"/>
  <c r="M31" i="7"/>
  <c r="AN31" i="7" s="1"/>
  <c r="L31" i="7"/>
  <c r="AM31" i="7" s="1"/>
  <c r="K31" i="7"/>
  <c r="AL31" i="7" s="1"/>
  <c r="J31" i="7"/>
  <c r="AK31" i="7" s="1"/>
  <c r="U30" i="7"/>
  <c r="AV30" i="7" s="1"/>
  <c r="T30" i="7"/>
  <c r="AU30" i="7" s="1"/>
  <c r="S30" i="7"/>
  <c r="AT30" i="7" s="1"/>
  <c r="R30" i="7"/>
  <c r="AS30" i="7" s="1"/>
  <c r="Q30" i="7"/>
  <c r="AR30" i="7" s="1"/>
  <c r="P30" i="7"/>
  <c r="AQ30" i="7" s="1"/>
  <c r="O30" i="7"/>
  <c r="AP30" i="7" s="1"/>
  <c r="N30" i="7"/>
  <c r="AO30" i="7" s="1"/>
  <c r="M30" i="7"/>
  <c r="AN30" i="7" s="1"/>
  <c r="L30" i="7"/>
  <c r="AM30" i="7" s="1"/>
  <c r="K30" i="7"/>
  <c r="AL30" i="7" s="1"/>
  <c r="J30" i="7"/>
  <c r="AK30" i="7" s="1"/>
  <c r="U29" i="7"/>
  <c r="AV29" i="7" s="1"/>
  <c r="T29" i="7"/>
  <c r="AU29" i="7" s="1"/>
  <c r="S29" i="7"/>
  <c r="AT29" i="7" s="1"/>
  <c r="R29" i="7"/>
  <c r="AS29" i="7" s="1"/>
  <c r="Q29" i="7"/>
  <c r="AR29" i="7" s="1"/>
  <c r="P29" i="7"/>
  <c r="AQ29" i="7" s="1"/>
  <c r="O29" i="7"/>
  <c r="AP29" i="7" s="1"/>
  <c r="N29" i="7"/>
  <c r="AO29" i="7" s="1"/>
  <c r="M29" i="7"/>
  <c r="AN29" i="7" s="1"/>
  <c r="L29" i="7"/>
  <c r="AM29" i="7" s="1"/>
  <c r="K29" i="7"/>
  <c r="AL29" i="7" s="1"/>
  <c r="J29" i="7"/>
  <c r="AK29" i="7" s="1"/>
  <c r="U28" i="7"/>
  <c r="AV28" i="7" s="1"/>
  <c r="T28" i="7"/>
  <c r="AU28" i="7" s="1"/>
  <c r="S28" i="7"/>
  <c r="AT28" i="7" s="1"/>
  <c r="R28" i="7"/>
  <c r="AS28" i="7" s="1"/>
  <c r="Q28" i="7"/>
  <c r="AR28" i="7" s="1"/>
  <c r="P28" i="7"/>
  <c r="AQ28" i="7" s="1"/>
  <c r="O28" i="7"/>
  <c r="AP28" i="7" s="1"/>
  <c r="N28" i="7"/>
  <c r="AO28" i="7" s="1"/>
  <c r="M28" i="7"/>
  <c r="AN28" i="7" s="1"/>
  <c r="L28" i="7"/>
  <c r="AM28" i="7" s="1"/>
  <c r="K28" i="7"/>
  <c r="AL28" i="7" s="1"/>
  <c r="J28" i="7"/>
  <c r="AK28" i="7" s="1"/>
  <c r="U27" i="7"/>
  <c r="AV27" i="7" s="1"/>
  <c r="T27" i="7"/>
  <c r="AU27" i="7" s="1"/>
  <c r="S27" i="7"/>
  <c r="AT27" i="7" s="1"/>
  <c r="R27" i="7"/>
  <c r="AS27" i="7" s="1"/>
  <c r="Q27" i="7"/>
  <c r="AR27" i="7" s="1"/>
  <c r="P27" i="7"/>
  <c r="AQ27" i="7" s="1"/>
  <c r="O27" i="7"/>
  <c r="AP27" i="7" s="1"/>
  <c r="N27" i="7"/>
  <c r="AO27" i="7" s="1"/>
  <c r="M27" i="7"/>
  <c r="AN27" i="7" s="1"/>
  <c r="L27" i="7"/>
  <c r="AM27" i="7" s="1"/>
  <c r="K27" i="7"/>
  <c r="AL27" i="7" s="1"/>
  <c r="J27" i="7"/>
  <c r="AK27" i="7" s="1"/>
  <c r="U26" i="7"/>
  <c r="AV26" i="7" s="1"/>
  <c r="T26" i="7"/>
  <c r="AU26" i="7" s="1"/>
  <c r="S26" i="7"/>
  <c r="AT26" i="7" s="1"/>
  <c r="R26" i="7"/>
  <c r="AS26" i="7" s="1"/>
  <c r="Q26" i="7"/>
  <c r="AR26" i="7" s="1"/>
  <c r="P26" i="7"/>
  <c r="AQ26" i="7" s="1"/>
  <c r="O26" i="7"/>
  <c r="AP26" i="7" s="1"/>
  <c r="N26" i="7"/>
  <c r="AO26" i="7" s="1"/>
  <c r="M26" i="7"/>
  <c r="AN26" i="7" s="1"/>
  <c r="L26" i="7"/>
  <c r="AM26" i="7" s="1"/>
  <c r="K26" i="7"/>
  <c r="AL26" i="7" s="1"/>
  <c r="J26" i="7"/>
  <c r="AK26" i="7" s="1"/>
  <c r="U25" i="7"/>
  <c r="AV25" i="7" s="1"/>
  <c r="T25" i="7"/>
  <c r="AU25" i="7" s="1"/>
  <c r="S25" i="7"/>
  <c r="AT25" i="7" s="1"/>
  <c r="R25" i="7"/>
  <c r="AS25" i="7" s="1"/>
  <c r="Q25" i="7"/>
  <c r="AR25" i="7" s="1"/>
  <c r="P25" i="7"/>
  <c r="AQ25" i="7" s="1"/>
  <c r="O25" i="7"/>
  <c r="AP25" i="7" s="1"/>
  <c r="N25" i="7"/>
  <c r="AO25" i="7" s="1"/>
  <c r="M25" i="7"/>
  <c r="AN25" i="7" s="1"/>
  <c r="L25" i="7"/>
  <c r="AM25" i="7" s="1"/>
  <c r="K25" i="7"/>
  <c r="AL25" i="7" s="1"/>
  <c r="J25" i="7"/>
  <c r="AK25" i="7" s="1"/>
  <c r="U24" i="7"/>
  <c r="AV24" i="7" s="1"/>
  <c r="T24" i="7"/>
  <c r="AU24" i="7" s="1"/>
  <c r="S24" i="7"/>
  <c r="AT24" i="7" s="1"/>
  <c r="U23" i="7"/>
  <c r="AV23" i="7" s="1"/>
  <c r="T23" i="7"/>
  <c r="AU23" i="7" s="1"/>
  <c r="S23" i="7"/>
  <c r="AT23" i="7" s="1"/>
  <c r="U22" i="7"/>
  <c r="AV22" i="7" s="1"/>
  <c r="T22" i="7"/>
  <c r="AU22" i="7" s="1"/>
  <c r="S22" i="7"/>
  <c r="AT22" i="7" s="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73"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1" i="1"/>
  <c r="N74" i="1"/>
  <c r="N73" i="1"/>
  <c r="N12" i="1"/>
  <c r="M17" i="3"/>
  <c r="M16" i="3"/>
  <c r="M15" i="3"/>
  <c r="N78" i="1"/>
  <c r="AX74"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21" i="1"/>
  <c r="BD21" i="1"/>
  <c r="AP21" i="1" s="1"/>
  <c r="N21" i="1"/>
  <c r="U21"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0" i="1"/>
  <c r="U19" i="1"/>
  <c r="U18" i="1"/>
  <c r="U17" i="1"/>
  <c r="U16" i="1"/>
  <c r="U15" i="1"/>
  <c r="U14"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0" i="1"/>
  <c r="BF19" i="1"/>
  <c r="BF18" i="1"/>
  <c r="BF17" i="1"/>
  <c r="BF16" i="1"/>
  <c r="BF15" i="1"/>
  <c r="BF14" i="1"/>
  <c r="BF13" i="1"/>
  <c r="BF12" i="1"/>
  <c r="BF11" i="1"/>
  <c r="BF10" i="1"/>
  <c r="BF9" i="1"/>
  <c r="BF8" i="1"/>
  <c r="BF7" i="1"/>
  <c r="BF6" i="1"/>
  <c r="BF5" i="1"/>
  <c r="BF4" i="1"/>
  <c r="N4" i="1"/>
  <c r="N5" i="1"/>
  <c r="N6" i="1"/>
  <c r="N7" i="1"/>
  <c r="N8" i="1"/>
  <c r="N9" i="1"/>
  <c r="N10" i="1"/>
  <c r="N11" i="1"/>
  <c r="N13" i="1"/>
  <c r="N14" i="1"/>
  <c r="N15" i="1"/>
  <c r="N16" i="1"/>
  <c r="N17" i="1"/>
  <c r="N18" i="1"/>
  <c r="N19" i="1"/>
  <c r="N20"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277"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19" i="1"/>
  <c r="AP19" i="1" s="1"/>
  <c r="BD18" i="1"/>
  <c r="AP18" i="1" s="1"/>
  <c r="BD17" i="1"/>
  <c r="AP17" i="1" s="1"/>
  <c r="BD16" i="1"/>
  <c r="AP16" i="1" s="1"/>
  <c r="BD15" i="1"/>
  <c r="AP15" i="1" s="1"/>
  <c r="BD14" i="1"/>
  <c r="AP14" i="1" s="1"/>
  <c r="BD13" i="1"/>
  <c r="AP13" i="1" s="1"/>
  <c r="BD12" i="1"/>
  <c r="AP12" i="1" s="1"/>
  <c r="BD11" i="1"/>
  <c r="AP11" i="1" s="1"/>
  <c r="BD10" i="1"/>
  <c r="AP10" i="1" s="1"/>
  <c r="BD9" i="1"/>
  <c r="AP9" i="1" s="1"/>
  <c r="BD8" i="1"/>
  <c r="AP8" i="1" s="1"/>
  <c r="BD7" i="1"/>
  <c r="AP7" i="1" s="1"/>
  <c r="BD6" i="1"/>
  <c r="AP6" i="1" s="1"/>
  <c r="BD5" i="1"/>
  <c r="AP5" i="1" s="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BD86" i="1"/>
  <c r="BD85" i="1"/>
  <c r="BD84" i="1"/>
  <c r="BD83" i="1"/>
  <c r="BD82" i="1"/>
  <c r="AP82" i="1"/>
  <c r="BD81" i="1"/>
  <c r="BD80" i="1"/>
  <c r="BD79" i="1"/>
  <c r="BD78" i="1"/>
  <c r="BD77" i="1"/>
  <c r="BD76" i="1"/>
  <c r="BD75" i="1"/>
  <c r="BD74" i="1"/>
  <c r="AP74" i="1"/>
  <c r="BD73" i="1"/>
  <c r="BD72" i="1"/>
  <c r="BD71" i="1"/>
  <c r="BD70" i="1"/>
  <c r="BD69" i="1"/>
  <c r="BD68" i="1"/>
  <c r="AP68" i="1"/>
  <c r="BD67" i="1"/>
  <c r="BD66" i="1"/>
  <c r="AP66" i="1"/>
  <c r="BD65" i="1"/>
  <c r="BD64" i="1"/>
  <c r="BD63" i="1"/>
  <c r="BD62" i="1"/>
  <c r="BD61" i="1"/>
  <c r="BD60" i="1"/>
  <c r="AP60" i="1"/>
  <c r="BD59" i="1"/>
  <c r="BD58" i="1"/>
  <c r="AP58" i="1"/>
  <c r="BD57" i="1"/>
  <c r="BD56" i="1"/>
  <c r="BD55" i="1"/>
  <c r="BD54" i="1"/>
  <c r="BD53" i="1"/>
  <c r="BD52" i="1"/>
  <c r="BD51" i="1"/>
  <c r="BD50" i="1"/>
  <c r="AP50" i="1"/>
  <c r="BD49" i="1"/>
  <c r="BD48" i="1"/>
  <c r="BD47" i="1"/>
  <c r="BD46" i="1"/>
  <c r="BD45" i="1"/>
  <c r="BD44" i="1"/>
  <c r="BD43" i="1"/>
  <c r="BD42" i="1"/>
  <c r="AP42" i="1"/>
  <c r="BD41" i="1"/>
  <c r="BD40" i="1"/>
  <c r="BD39" i="1"/>
  <c r="BD38" i="1"/>
  <c r="BD37" i="1"/>
  <c r="BD36" i="1"/>
  <c r="BD35" i="1"/>
  <c r="AP35" i="1"/>
  <c r="BD34" i="1"/>
  <c r="AP34" i="1"/>
  <c r="BD33" i="1"/>
  <c r="BD32" i="1"/>
  <c r="BD31" i="1"/>
  <c r="BD30" i="1"/>
  <c r="BD29" i="1"/>
  <c r="BD28" i="1"/>
  <c r="BD27" i="1"/>
  <c r="AP27" i="1"/>
  <c r="BD26" i="1"/>
  <c r="AP26" i="1"/>
  <c r="BD25" i="1"/>
  <c r="BD24" i="1"/>
  <c r="AP24" i="1" s="1"/>
  <c r="BD23" i="1"/>
  <c r="AP23" i="1" s="1"/>
  <c r="BD22" i="1"/>
  <c r="AP22" i="1" s="1"/>
  <c r="BD20" i="1"/>
  <c r="AP20" i="1" s="1"/>
  <c r="U13" i="1"/>
  <c r="U12" i="1"/>
  <c r="U11" i="1"/>
  <c r="U10" i="1"/>
  <c r="BD4" i="1"/>
  <c r="AP4" i="1" s="1"/>
  <c r="M14" i="3"/>
  <c r="M15" i="2"/>
  <c r="M14" i="2"/>
  <c r="M13" i="2"/>
  <c r="M13" i="3"/>
  <c r="M12" i="3"/>
  <c r="M11" i="3"/>
  <c r="M9" i="3"/>
  <c r="M8" i="3"/>
  <c r="M7" i="3"/>
  <c r="M6" i="3"/>
  <c r="M5" i="3"/>
  <c r="M4" i="3"/>
  <c r="M3" i="3"/>
  <c r="M2" i="3"/>
  <c r="M11" i="2"/>
  <c r="M10" i="2"/>
  <c r="M9" i="2"/>
  <c r="M8" i="2"/>
  <c r="M7" i="2"/>
  <c r="M6" i="2"/>
  <c r="M5" i="2"/>
  <c r="M4" i="2"/>
  <c r="R18" i="2"/>
  <c r="Q19" i="2"/>
  <c r="P4" i="2"/>
  <c r="O5" i="2"/>
  <c r="O6" i="2"/>
  <c r="O4" i="2"/>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0" i="1"/>
  <c r="AP28" i="1"/>
  <c r="AP46" i="1"/>
  <c r="AP62" i="1"/>
  <c r="AP78" i="1"/>
  <c r="AP31" i="1"/>
  <c r="AP39" i="1"/>
  <c r="AP47" i="1"/>
  <c r="AP55" i="1"/>
  <c r="AP63" i="1"/>
  <c r="AP71" i="1"/>
  <c r="AP79" i="1"/>
  <c r="AP38" i="1"/>
  <c r="AP70" i="1"/>
  <c r="AP32" i="1"/>
  <c r="AP40" i="1"/>
  <c r="AP48" i="1"/>
  <c r="AP56" i="1"/>
  <c r="AP64" i="1"/>
  <c r="AP72" i="1"/>
  <c r="AP80" i="1"/>
  <c r="AP54" i="1"/>
  <c r="AP25" i="1"/>
  <c r="AP33" i="1"/>
  <c r="AP41" i="1"/>
  <c r="AP49" i="1"/>
  <c r="AP57" i="1"/>
  <c r="AP65" i="1"/>
  <c r="AP81" i="1"/>
  <c r="AP43" i="1"/>
  <c r="AP51" i="1"/>
  <c r="AP59" i="1"/>
  <c r="AP67" i="1"/>
  <c r="AP75" i="1"/>
  <c r="AP44" i="1"/>
  <c r="AP52" i="1"/>
  <c r="AP76" i="1"/>
  <c r="AP36" i="1"/>
  <c r="AP29" i="1"/>
  <c r="AP37" i="1"/>
  <c r="AP45" i="1"/>
  <c r="AP53" i="1"/>
  <c r="AP61" i="1"/>
  <c r="AP69" i="1"/>
  <c r="AP77" i="1"/>
  <c r="N76" i="1"/>
  <c r="N77" i="1"/>
  <c r="N79" i="1"/>
  <c r="N80" i="1"/>
  <c r="N82" i="1"/>
  <c r="N75"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4" i="1"/>
  <c r="P11" i="7"/>
  <c r="AQ11" i="7" s="1"/>
  <c r="J15" i="7"/>
  <c r="AK15" i="7" s="1"/>
  <c r="U9" i="7"/>
  <c r="AV9" i="7" s="1"/>
  <c r="N9" i="7"/>
  <c r="AO9" i="7" s="1"/>
  <c r="M10" i="7"/>
  <c r="AN10" i="7" s="1"/>
  <c r="M9" i="7"/>
  <c r="AN9" i="7" s="1"/>
  <c r="L8" i="7"/>
  <c r="AM8" i="7" s="1"/>
  <c r="O10" i="7"/>
  <c r="AP10" i="7" s="1"/>
  <c r="N12" i="7"/>
  <c r="AO12" i="7" s="1"/>
  <c r="P8" i="7"/>
  <c r="AQ8" i="7" s="1"/>
  <c r="J11" i="7"/>
  <c r="AK11" i="7" s="1"/>
  <c r="Q10" i="7"/>
  <c r="AR10" i="7"/>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R24" i="7" l="1"/>
  <c r="AS24" i="7" s="1"/>
  <c r="O24" i="7"/>
  <c r="AP24" i="7" s="1"/>
  <c r="Q24" i="7"/>
  <c r="AR24" i="7" s="1"/>
  <c r="P24" i="7"/>
  <c r="AQ24" i="7" s="1"/>
  <c r="N24" i="7"/>
  <c r="AO24" i="7" s="1"/>
  <c r="M24" i="7"/>
  <c r="AN24" i="7" s="1"/>
  <c r="L24" i="7"/>
  <c r="AM24" i="7" s="1"/>
  <c r="K24" i="7"/>
  <c r="AL24" i="7" s="1"/>
  <c r="J24" i="7"/>
  <c r="AK24" i="7" s="1"/>
  <c r="F8" i="9"/>
  <c r="R23" i="7"/>
  <c r="AS23" i="7" s="1"/>
  <c r="O23" i="7"/>
  <c r="AP23" i="7" s="1"/>
  <c r="R22" i="7"/>
  <c r="AS22" i="7" s="1"/>
  <c r="O22" i="7"/>
  <c r="AP22" i="7" s="1"/>
  <c r="Q23" i="7"/>
  <c r="AR23" i="7" s="1"/>
  <c r="P23" i="7"/>
  <c r="AQ23" i="7" s="1"/>
  <c r="N23" i="7"/>
  <c r="AO23" i="7" s="1"/>
  <c r="M23" i="7"/>
  <c r="AN23" i="7" s="1"/>
  <c r="L23" i="7"/>
  <c r="AM23" i="7" s="1"/>
  <c r="K23" i="7"/>
  <c r="AL23" i="7" s="1"/>
  <c r="J23" i="7"/>
  <c r="AK23" i="7" s="1"/>
  <c r="Q22" i="7"/>
  <c r="AR22" i="7" s="1"/>
  <c r="P22" i="7"/>
  <c r="AQ22" i="7" s="1"/>
  <c r="N22" i="7"/>
  <c r="AO22" i="7" s="1"/>
  <c r="M22" i="7"/>
  <c r="AN22" i="7" s="1"/>
  <c r="L22" i="7"/>
  <c r="AM22" i="7" s="1"/>
  <c r="K22" i="7"/>
  <c r="AL22" i="7" s="1"/>
  <c r="J22" i="7"/>
  <c r="AK22" i="7" s="1"/>
  <c r="BI28" i="1"/>
  <c r="BI29" i="1"/>
  <c r="BI25" i="1"/>
  <c r="BI26" i="1"/>
  <c r="BI27" i="1"/>
  <c r="Q20" i="9"/>
  <c r="P20" i="9"/>
  <c r="O20" i="9"/>
  <c r="N20" i="9"/>
  <c r="M20" i="9"/>
  <c r="L20" i="9"/>
  <c r="K20" i="9"/>
  <c r="I20" i="9"/>
  <c r="H20" i="9"/>
  <c r="G20" i="9"/>
  <c r="Q7" i="9"/>
  <c r="P7" i="9"/>
  <c r="O7" i="9"/>
  <c r="N7" i="9"/>
  <c r="M7" i="9"/>
  <c r="L7" i="9"/>
  <c r="K7" i="9"/>
  <c r="J7" i="9"/>
  <c r="I7" i="9"/>
  <c r="H7" i="9"/>
  <c r="G7" i="9"/>
  <c r="K22" i="9"/>
  <c r="I22" i="9"/>
  <c r="G22" i="9"/>
  <c r="F24" i="9"/>
  <c r="F23" i="9"/>
  <c r="O22" i="9"/>
  <c r="L22" i="9"/>
  <c r="Q17" i="9"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F16" i="9" a="1"/>
  <c r="F16" i="9" s="1"/>
  <c r="E19" i="9" a="1"/>
  <c r="E19" i="9" s="1"/>
  <c r="AZ4" i="1"/>
  <c r="E18" i="9" a="1"/>
  <c r="E18" i="9" s="1"/>
  <c r="BI4" i="1"/>
  <c r="BI19" i="1"/>
  <c r="BI11" i="1"/>
  <c r="BI18" i="1"/>
  <c r="BI10" i="1"/>
  <c r="BI17" i="1"/>
  <c r="BI9" i="1"/>
  <c r="BI24" i="1"/>
  <c r="BI16" i="1"/>
  <c r="BI8" i="1"/>
  <c r="BI23" i="1"/>
  <c r="BI15" i="1"/>
  <c r="BI7" i="1"/>
  <c r="BI22" i="1"/>
  <c r="BI14" i="1"/>
  <c r="BI6" i="1"/>
  <c r="BI21" i="1"/>
  <c r="BI13" i="1"/>
  <c r="BI5" i="1"/>
  <c r="BI20" i="1"/>
  <c r="BI12" i="1"/>
  <c r="AX1058" i="1"/>
  <c r="AZ316" i="1"/>
  <c r="J20" i="9"/>
  <c r="M22" i="9"/>
  <c r="AX947" i="1"/>
  <c r="AZ776" i="1"/>
  <c r="Q22" i="9"/>
  <c r="AX976" i="1"/>
  <c r="AX1087" i="1"/>
  <c r="AX911" i="1"/>
  <c r="AX823" i="1"/>
  <c r="AX495" i="1"/>
  <c r="AX1034" i="1"/>
  <c r="AX939" i="1"/>
  <c r="AX686" i="1"/>
  <c r="AX606" i="1"/>
  <c r="AX534" i="1"/>
  <c r="AX803" i="1"/>
  <c r="AX765" i="1"/>
  <c r="AZ1046" i="1"/>
  <c r="AZ931" i="1"/>
  <c r="AX780" i="1"/>
  <c r="AZ850" i="1"/>
  <c r="AX955" i="1"/>
  <c r="AX1007" i="1"/>
  <c r="AX1016" i="1"/>
  <c r="AX895" i="1"/>
  <c r="AX815" i="1"/>
  <c r="AX487" i="1"/>
  <c r="AX670" i="1"/>
  <c r="AX598" i="1"/>
  <c r="AX526" i="1"/>
  <c r="AX980" i="1"/>
  <c r="AX924" i="1"/>
  <c r="AX795" i="1"/>
  <c r="AX773" i="1"/>
  <c r="AZ1078" i="1"/>
  <c r="H22" i="9"/>
  <c r="AX1042" i="1"/>
  <c r="AZ460" i="1"/>
  <c r="AX1050" i="1"/>
  <c r="H23" i="9"/>
  <c r="AX932" i="1"/>
  <c r="AX972" i="1"/>
  <c r="AX871" i="1"/>
  <c r="AX646" i="1"/>
  <c r="AX566" i="1"/>
  <c r="AX1031" i="1"/>
  <c r="AX851" i="1"/>
  <c r="AX723" i="1"/>
  <c r="AX909" i="1"/>
  <c r="AX860" i="1"/>
  <c r="AX247" i="1"/>
  <c r="J23" i="9"/>
  <c r="AX1052" i="1"/>
  <c r="AX890" i="1"/>
  <c r="AX202" i="1"/>
  <c r="AX953" i="1"/>
  <c r="AX769" i="1"/>
  <c r="AX984" i="1"/>
  <c r="AX872" i="1"/>
  <c r="AX624" i="1"/>
  <c r="AX544" i="1"/>
  <c r="AX22" i="1"/>
  <c r="AX807" i="1"/>
  <c r="AX830" i="1"/>
  <c r="AX310" i="1"/>
  <c r="AX1067" i="1"/>
  <c r="AX942" i="1"/>
  <c r="AX982" i="1"/>
  <c r="AX781" i="1"/>
  <c r="AX805" i="1"/>
  <c r="AZ437" i="1"/>
  <c r="AZ717" i="1"/>
  <c r="AX973" i="1"/>
  <c r="AX357" i="1"/>
  <c r="AZ1094" i="1"/>
  <c r="AX364" i="1"/>
  <c r="AX936" i="1"/>
  <c r="AX874" i="1"/>
  <c r="AX650" i="1"/>
  <c r="AX586" i="1"/>
  <c r="AX522" i="1"/>
  <c r="AX194" i="1"/>
  <c r="AX1076" i="1"/>
  <c r="AX761" i="1"/>
  <c r="AX952" i="1"/>
  <c r="AX864" i="1"/>
  <c r="AX680" i="1"/>
  <c r="AX616" i="1"/>
  <c r="AX536" i="1"/>
  <c r="AX14" i="1"/>
  <c r="AX799" i="1"/>
  <c r="AX719" i="1"/>
  <c r="AX319" i="1"/>
  <c r="AZ1002" i="1"/>
  <c r="AX382" i="1"/>
  <c r="AX302" i="1"/>
  <c r="AX907" i="1"/>
  <c r="AX683" i="1"/>
  <c r="AX539" i="1"/>
  <c r="AX227" i="1"/>
  <c r="AX147" i="1"/>
  <c r="AZ950" i="1"/>
  <c r="AX845" i="1"/>
  <c r="AZ917" i="1"/>
  <c r="AX757" i="1"/>
  <c r="AX317" i="1"/>
  <c r="AZ749" i="1"/>
  <c r="AZ375" i="1"/>
  <c r="AX468" i="1"/>
  <c r="AX196" i="1"/>
  <c r="AZ127" i="1"/>
  <c r="N22" i="9"/>
  <c r="I23" i="9"/>
  <c r="AX186" i="1"/>
  <c r="AX920" i="1"/>
  <c r="AX672" i="1"/>
  <c r="AX608" i="1"/>
  <c r="AX528" i="1"/>
  <c r="AX775" i="1"/>
  <c r="AX294" i="1"/>
  <c r="AX1012" i="1"/>
  <c r="AX891" i="1"/>
  <c r="AX459" i="1"/>
  <c r="AX958" i="1"/>
  <c r="AX990" i="1"/>
  <c r="AX1029" i="1"/>
  <c r="AZ997" i="1"/>
  <c r="AX325" i="1"/>
  <c r="AX804" i="1"/>
  <c r="AX404" i="1"/>
  <c r="AX372" i="1"/>
  <c r="AX1008" i="1"/>
  <c r="AX634" i="1"/>
  <c r="AX570" i="1"/>
  <c r="AX498" i="1"/>
  <c r="AX178" i="1"/>
  <c r="AX1028" i="1"/>
  <c r="AX913" i="1"/>
  <c r="AX912" i="1"/>
  <c r="AX664" i="1"/>
  <c r="AX600" i="1"/>
  <c r="AX520" i="1"/>
  <c r="AX1084" i="1"/>
  <c r="AX366" i="1"/>
  <c r="AX278" i="1"/>
  <c r="AX991" i="1"/>
  <c r="AX1020" i="1"/>
  <c r="AX883" i="1"/>
  <c r="AX667" i="1"/>
  <c r="AX523" i="1"/>
  <c r="AX451" i="1"/>
  <c r="AX981" i="1"/>
  <c r="AZ1053" i="1"/>
  <c r="AX1069" i="1"/>
  <c r="AZ1005" i="1"/>
  <c r="AX968" i="1"/>
  <c r="AX740" i="1"/>
  <c r="AX476" i="1"/>
  <c r="AX380" i="1"/>
  <c r="AX113" i="1"/>
  <c r="P22" i="9"/>
  <c r="K23" i="9"/>
  <c r="AX842" i="1"/>
  <c r="AX490" i="1"/>
  <c r="AX170" i="1"/>
  <c r="AX904" i="1"/>
  <c r="AX656" i="1"/>
  <c r="AX584" i="1"/>
  <c r="AX512" i="1"/>
  <c r="AX270" i="1"/>
  <c r="AX443" i="1"/>
  <c r="AX1085" i="1"/>
  <c r="AZ37" i="1"/>
  <c r="AX117" i="1"/>
  <c r="AX333" i="1"/>
  <c r="AX1037" i="1"/>
  <c r="AX812" i="1"/>
  <c r="AX412" i="1"/>
  <c r="AX788" i="1"/>
  <c r="L23" i="9"/>
  <c r="AX754" i="1"/>
  <c r="AX482" i="1"/>
  <c r="AX162" i="1"/>
  <c r="AX241" i="1"/>
  <c r="AX7" i="1"/>
  <c r="AX896" i="1"/>
  <c r="AX648" i="1"/>
  <c r="AX576" i="1"/>
  <c r="AX264" i="1"/>
  <c r="AZ233" i="1"/>
  <c r="AX1035" i="1"/>
  <c r="AZ1075" i="1"/>
  <c r="AX435" i="1"/>
  <c r="AX724" i="1"/>
  <c r="J22" i="9"/>
  <c r="N23" i="9"/>
  <c r="AX746" i="1"/>
  <c r="AX474" i="1"/>
  <c r="AX225" i="1"/>
  <c r="AX1027" i="1"/>
  <c r="AX888" i="1"/>
  <c r="AX640" i="1"/>
  <c r="AX568" i="1"/>
  <c r="AX256" i="1"/>
  <c r="AX110" i="1"/>
  <c r="AZ60" i="1"/>
  <c r="AX341" i="1"/>
  <c r="AZ1070" i="1"/>
  <c r="P23" i="9"/>
  <c r="AX866" i="1"/>
  <c r="AX806" i="1"/>
  <c r="AX1083" i="1"/>
  <c r="AX934" i="1"/>
  <c r="AZ941" i="1"/>
  <c r="AZ829" i="1"/>
  <c r="AZ555" i="1"/>
  <c r="M23" i="9"/>
  <c r="G24" i="9"/>
  <c r="AX1059" i="1"/>
  <c r="M24" i="9"/>
  <c r="AX1044" i="1"/>
  <c r="AX948" i="1"/>
  <c r="AZ745" i="1"/>
  <c r="AZ583" i="1"/>
  <c r="G23" i="9"/>
  <c r="O23" i="9"/>
  <c r="AX898" i="1"/>
  <c r="AX1023" i="1"/>
  <c r="AX956" i="1"/>
  <c r="AX627" i="1"/>
  <c r="AZ1038" i="1"/>
  <c r="AX1011" i="1"/>
  <c r="AZ139" i="1"/>
  <c r="Q23" i="9"/>
  <c r="AZ1066" i="1"/>
  <c r="AX701" i="1"/>
  <c r="AX882" i="1"/>
  <c r="AX1099" i="1"/>
  <c r="AX978" i="1"/>
  <c r="AZ1090" i="1"/>
  <c r="AX822" i="1"/>
  <c r="AX1001" i="1"/>
  <c r="AX935" i="1"/>
  <c r="AX965" i="1"/>
  <c r="AZ630" i="1"/>
  <c r="AX814" i="1"/>
  <c r="AX1021" i="1"/>
  <c r="AX369" i="1"/>
  <c r="AZ930" i="1"/>
  <c r="AX1061" i="1"/>
  <c r="AZ53" i="1"/>
  <c r="AX963" i="1"/>
  <c r="AZ963" i="1"/>
  <c r="AZ928" i="1"/>
  <c r="AX928" i="1"/>
  <c r="AZ899" i="1"/>
  <c r="AX899" i="1"/>
  <c r="AZ809" i="1"/>
  <c r="AX809" i="1"/>
  <c r="AZ657" i="1"/>
  <c r="AX657" i="1"/>
  <c r="AZ519" i="1"/>
  <c r="AX519" i="1"/>
  <c r="AX419" i="1"/>
  <c r="AZ367" i="1"/>
  <c r="AX367" i="1"/>
  <c r="AZ286" i="1"/>
  <c r="AX286" i="1"/>
  <c r="AX143" i="1"/>
  <c r="AZ143" i="1"/>
  <c r="O24" i="9"/>
  <c r="N24" i="9"/>
  <c r="L24" i="9"/>
  <c r="K24" i="9"/>
  <c r="J24" i="9"/>
  <c r="Q24" i="9"/>
  <c r="I24" i="9"/>
  <c r="P24" i="9"/>
  <c r="H24" i="9"/>
  <c r="AX943" i="1"/>
  <c r="AX505" i="1"/>
  <c r="AX1049" i="1"/>
  <c r="AX246" i="1"/>
  <c r="AX477" i="1"/>
  <c r="AZ989" i="1"/>
  <c r="AZ940" i="1"/>
  <c r="AX940" i="1"/>
  <c r="AZ846" i="1"/>
  <c r="AX846" i="1"/>
  <c r="AZ643" i="1"/>
  <c r="AX643" i="1"/>
  <c r="AZ496" i="1"/>
  <c r="AX496" i="1"/>
  <c r="AZ411" i="1"/>
  <c r="AX411" i="1"/>
  <c r="AZ308" i="1"/>
  <c r="AX308" i="1"/>
  <c r="AX121" i="1"/>
  <c r="AZ121" i="1"/>
  <c r="AX951" i="1"/>
  <c r="AX189" i="1"/>
  <c r="AX260" i="1"/>
  <c r="AZ731" i="1"/>
  <c r="AX731" i="1"/>
  <c r="AZ696" i="1"/>
  <c r="AX696" i="1"/>
  <c r="AZ548" i="1"/>
  <c r="AX548" i="1"/>
  <c r="AZ424" i="1"/>
  <c r="AX424" i="1"/>
  <c r="AZ350" i="1"/>
  <c r="AX350" i="1"/>
  <c r="AZ214" i="1"/>
  <c r="AX49" i="1"/>
  <c r="AZ49" i="1"/>
  <c r="AX923" i="1"/>
  <c r="AX611" i="1"/>
  <c r="AZ1082" i="1"/>
  <c r="AX1082" i="1"/>
  <c r="AZ791" i="1"/>
  <c r="AX791" i="1"/>
  <c r="AZ784" i="1"/>
  <c r="AX784" i="1"/>
  <c r="AZ702" i="1"/>
  <c r="AX702" i="1"/>
  <c r="AZ577" i="1"/>
  <c r="AX577" i="1"/>
  <c r="AZ154" i="1"/>
  <c r="AX154" i="1"/>
  <c r="AZ104" i="1"/>
  <c r="AX104" i="1"/>
  <c r="AX63" i="1"/>
  <c r="AZ63" i="1"/>
  <c r="AX239" i="1"/>
  <c r="AX68" i="1"/>
  <c r="AX603" i="1"/>
  <c r="AZ843" i="1"/>
  <c r="AX843" i="1"/>
  <c r="AZ798" i="1"/>
  <c r="AX798" i="1"/>
  <c r="AZ363" i="1"/>
  <c r="AX363" i="1"/>
  <c r="AX174" i="1"/>
  <c r="AX595" i="1"/>
  <c r="AZ893" i="1"/>
  <c r="AZ885" i="1"/>
  <c r="AZ916" i="1"/>
  <c r="AX916" i="1"/>
  <c r="AZ856" i="1"/>
  <c r="AX856" i="1"/>
  <c r="AZ560" i="1"/>
  <c r="AX560" i="1"/>
  <c r="AZ492" i="1"/>
  <c r="AX492" i="1"/>
  <c r="AZ486" i="1"/>
  <c r="AX486" i="1"/>
  <c r="AZ377" i="1"/>
  <c r="AX377" i="1"/>
  <c r="AZ340" i="1"/>
  <c r="AX340" i="1"/>
  <c r="AZ296" i="1"/>
  <c r="AX296" i="1"/>
  <c r="AZ232" i="1"/>
  <c r="AX232" i="1"/>
  <c r="AZ182" i="1"/>
  <c r="AX182" i="1"/>
  <c r="AZ915" i="1"/>
  <c r="AX915" i="1"/>
  <c r="AZ863" i="1"/>
  <c r="AX863" i="1"/>
  <c r="AZ513" i="1"/>
  <c r="AX513" i="1"/>
  <c r="AZ499" i="1"/>
  <c r="AX499" i="1"/>
  <c r="AX311" i="1"/>
  <c r="AZ311" i="1"/>
  <c r="AZ267" i="1"/>
  <c r="AX267" i="1"/>
  <c r="AX166" i="1"/>
  <c r="AZ166" i="1"/>
  <c r="AZ86" i="1"/>
  <c r="AX86" i="1"/>
  <c r="AX288" i="1"/>
  <c r="AZ901" i="1"/>
  <c r="AX877" i="1"/>
  <c r="AZ485" i="1"/>
  <c r="AX253" i="1"/>
  <c r="AX1086" i="1"/>
  <c r="AZ1086" i="1"/>
  <c r="AZ360" i="1"/>
  <c r="AX360" i="1"/>
  <c r="AX34" i="1"/>
  <c r="AZ988" i="1"/>
  <c r="AX168" i="1"/>
  <c r="AX334" i="1"/>
  <c r="AZ287" i="1"/>
  <c r="AX348" i="1"/>
  <c r="AX388" i="1"/>
  <c r="AX188" i="1"/>
  <c r="AZ16" i="1"/>
  <c r="J26" i="9"/>
  <c r="G27" i="9"/>
  <c r="I26" i="9"/>
  <c r="H26" i="9"/>
  <c r="Q26" i="9"/>
  <c r="G26" i="9"/>
  <c r="N26" i="9"/>
  <c r="F26" i="9"/>
  <c r="M26" i="9"/>
  <c r="L26" i="9"/>
  <c r="K26" i="9"/>
  <c r="F22" i="9"/>
  <c r="C22" i="9" s="1"/>
  <c r="AZ1091" i="1"/>
  <c r="AX1043" i="1"/>
  <c r="AZ1043" i="1"/>
  <c r="AZ1036" i="1"/>
  <c r="AX1036" i="1"/>
  <c r="AZ1015" i="1"/>
  <c r="AX1015" i="1"/>
  <c r="AX995" i="1"/>
  <c r="AZ995" i="1"/>
  <c r="AZ927" i="1"/>
  <c r="AX927" i="1"/>
  <c r="AZ960" i="1"/>
  <c r="AX960" i="1"/>
  <c r="AZ1054" i="1"/>
  <c r="AZ1013" i="1"/>
  <c r="AX1013" i="1"/>
  <c r="AZ967" i="1"/>
  <c r="AX967" i="1"/>
  <c r="AZ1092" i="1"/>
  <c r="AX1092" i="1"/>
  <c r="AZ1062" i="1"/>
  <c r="AX1062" i="1"/>
  <c r="AZ1032" i="1"/>
  <c r="AX1032" i="1"/>
  <c r="AZ1018" i="1"/>
  <c r="AX1018" i="1"/>
  <c r="AZ979" i="1"/>
  <c r="AX979" i="1"/>
  <c r="AZ1024" i="1"/>
  <c r="AX1024" i="1"/>
  <c r="AZ1097" i="1"/>
  <c r="AX1097" i="1"/>
  <c r="AZ1081" i="1"/>
  <c r="AX1081" i="1"/>
  <c r="AZ1074" i="1"/>
  <c r="AX1074" i="1"/>
  <c r="AX1030" i="1"/>
  <c r="AZ1030" i="1"/>
  <c r="AZ971" i="1"/>
  <c r="AX971" i="1"/>
  <c r="AX747" i="1"/>
  <c r="AZ755" i="1"/>
  <c r="AX620" i="1"/>
  <c r="AX852" i="1"/>
  <c r="AX508" i="1"/>
  <c r="AX870" i="1"/>
  <c r="AX959" i="1"/>
  <c r="AZ579" i="1"/>
  <c r="AX732" i="1"/>
  <c r="AZ884" i="1"/>
  <c r="AX844" i="1"/>
  <c r="AX875" i="1"/>
  <c r="AX811" i="1"/>
  <c r="AX1022" i="1"/>
  <c r="AX693" i="1"/>
  <c r="AX604" i="1"/>
  <c r="AX892" i="1"/>
  <c r="AX540" i="1"/>
  <c r="AX708" i="1"/>
  <c r="AZ636" i="1"/>
  <c r="AX820" i="1"/>
  <c r="J27" i="9"/>
  <c r="O26" i="9"/>
  <c r="Q27" i="9"/>
  <c r="I27" i="9"/>
  <c r="P27" i="9"/>
  <c r="H27" i="9"/>
  <c r="O27" i="9"/>
  <c r="N27" i="9"/>
  <c r="F27" i="9"/>
  <c r="M27" i="9"/>
  <c r="L27" i="9"/>
  <c r="K27" i="9"/>
  <c r="P26" i="9"/>
  <c r="M21" i="9"/>
  <c r="L21" i="9"/>
  <c r="K21" i="9"/>
  <c r="J21" i="9"/>
  <c r="Q21" i="9"/>
  <c r="I21" i="9"/>
  <c r="P21" i="9"/>
  <c r="H21" i="9"/>
  <c r="O21" i="9"/>
  <c r="G21" i="9"/>
  <c r="N21" i="9"/>
  <c r="F21" i="9"/>
  <c r="O8" i="9"/>
  <c r="F20" i="9"/>
  <c r="J8" i="9"/>
  <c r="Q8" i="9"/>
  <c r="P8" i="9"/>
  <c r="N8" i="9"/>
  <c r="M8" i="9"/>
  <c r="F7" i="9"/>
  <c r="C7" i="9" s="1"/>
  <c r="L8" i="9"/>
  <c r="K8" i="9"/>
  <c r="C17" i="9"/>
  <c r="M25" i="9"/>
  <c r="L25" i="9"/>
  <c r="K25" i="9"/>
  <c r="J25" i="9"/>
  <c r="Q25" i="9"/>
  <c r="I25" i="9"/>
  <c r="P25" i="9"/>
  <c r="H25" i="9"/>
  <c r="O25" i="9"/>
  <c r="G25" i="9"/>
  <c r="N25" i="9"/>
  <c r="F25" i="9"/>
  <c r="AX964" i="1"/>
  <c r="AZ964" i="1"/>
  <c r="AZ741" i="1"/>
  <c r="AX741" i="1"/>
  <c r="AX682" i="1"/>
  <c r="AZ682" i="1"/>
  <c r="AZ1045" i="1"/>
  <c r="AX1045" i="1"/>
  <c r="AX1000" i="1"/>
  <c r="AZ1000" i="1"/>
  <c r="AZ914" i="1"/>
  <c r="AX914" i="1"/>
  <c r="AZ592" i="1"/>
  <c r="AX592" i="1"/>
  <c r="AX900" i="1"/>
  <c r="AZ900" i="1"/>
  <c r="AZ873" i="1"/>
  <c r="AX873" i="1"/>
  <c r="AX855" i="1"/>
  <c r="AZ855" i="1"/>
  <c r="AZ796" i="1"/>
  <c r="AX796" i="1"/>
  <c r="AX691" i="1"/>
  <c r="AZ691" i="1"/>
  <c r="AX633" i="1"/>
  <c r="AZ633" i="1"/>
  <c r="AZ617" i="1"/>
  <c r="AX617" i="1"/>
  <c r="AZ518" i="1"/>
  <c r="AX518" i="1"/>
  <c r="AZ506" i="1"/>
  <c r="AX506" i="1"/>
  <c r="AZ417" i="1"/>
  <c r="AX417" i="1"/>
  <c r="AZ398" i="1"/>
  <c r="AX398" i="1"/>
  <c r="AX355" i="1"/>
  <c r="AZ355" i="1"/>
  <c r="AZ219" i="1"/>
  <c r="AX219" i="1"/>
  <c r="AZ156" i="1"/>
  <c r="AX156" i="1"/>
  <c r="AZ1051" i="1"/>
  <c r="AX1051" i="1"/>
  <c r="AZ637" i="1"/>
  <c r="AX637" i="1"/>
  <c r="AZ1010" i="1"/>
  <c r="AX1010" i="1"/>
  <c r="AX985" i="1"/>
  <c r="AZ985" i="1"/>
  <c r="AZ938" i="1"/>
  <c r="AX938" i="1"/>
  <c r="AX905" i="1"/>
  <c r="AZ905" i="1"/>
  <c r="AZ828" i="1"/>
  <c r="AX828" i="1"/>
  <c r="AX750" i="1"/>
  <c r="AZ750" i="1"/>
  <c r="AZ659" i="1"/>
  <c r="AX659" i="1"/>
  <c r="AZ547" i="1"/>
  <c r="AX547" i="1"/>
  <c r="AZ1068" i="1"/>
  <c r="AX1068" i="1"/>
  <c r="AX1025" i="1"/>
  <c r="AZ1025" i="1"/>
  <c r="AZ944" i="1"/>
  <c r="AX944" i="1"/>
  <c r="AX709" i="1"/>
  <c r="AZ709" i="1"/>
  <c r="AX810" i="1"/>
  <c r="AZ810" i="1"/>
  <c r="AX783" i="1"/>
  <c r="AZ783" i="1"/>
  <c r="AX760" i="1"/>
  <c r="AZ760" i="1"/>
  <c r="AZ736" i="1"/>
  <c r="AX736" i="1"/>
  <c r="AZ673" i="1"/>
  <c r="AX673" i="1"/>
  <c r="AX556" i="1"/>
  <c r="AZ556" i="1"/>
  <c r="AX1079" i="1"/>
  <c r="AZ1079" i="1"/>
  <c r="AX910" i="1"/>
  <c r="AZ910" i="1"/>
  <c r="AX787" i="1"/>
  <c r="AZ787" i="1"/>
  <c r="AX718" i="1"/>
  <c r="AZ718" i="1"/>
  <c r="AX678" i="1"/>
  <c r="AZ678" i="1"/>
  <c r="AX983" i="1"/>
  <c r="AX903" i="1"/>
  <c r="AX1003" i="1"/>
  <c r="AX998" i="1"/>
  <c r="AX957" i="1"/>
  <c r="AX876" i="1"/>
  <c r="AX840" i="1"/>
  <c r="AX712" i="1"/>
  <c r="AX1060" i="1"/>
  <c r="AX703" i="1"/>
  <c r="AX52" i="1"/>
  <c r="AX739" i="1"/>
  <c r="AX1093" i="1"/>
  <c r="AX849" i="1"/>
  <c r="AX721" i="1"/>
  <c r="AX716" i="1"/>
  <c r="AX826" i="1"/>
  <c r="AX432" i="1"/>
  <c r="AX303" i="1"/>
  <c r="AZ35" i="1"/>
  <c r="AX651" i="1"/>
  <c r="AZ1055" i="1"/>
  <c r="AZ1039" i="1"/>
  <c r="AZ993" i="1"/>
  <c r="AZ908" i="1"/>
  <c r="AZ817" i="1"/>
  <c r="AZ790" i="1"/>
  <c r="AZ763" i="1"/>
  <c r="AZ726" i="1"/>
  <c r="AZ590" i="1"/>
  <c r="AX1098" i="1"/>
  <c r="AX926" i="1"/>
  <c r="AX853" i="1"/>
  <c r="AX581" i="1"/>
  <c r="AX689" i="1"/>
  <c r="D18" i="9"/>
  <c r="C18" i="9"/>
  <c r="D13" i="9"/>
  <c r="C13" i="9"/>
  <c r="D11" i="9"/>
  <c r="C11" i="9"/>
  <c r="I8" i="9"/>
  <c r="H8" i="9"/>
  <c r="G8" i="9"/>
  <c r="D7" i="9" l="1"/>
  <c r="C27" i="9"/>
  <c r="C26" i="9"/>
  <c r="C20" i="9"/>
  <c r="C24" i="9"/>
  <c r="D22" i="9"/>
  <c r="C23" i="9"/>
  <c r="D23" i="9"/>
  <c r="D21" i="9"/>
  <c r="D24" i="9"/>
  <c r="D26" i="9"/>
  <c r="D25" i="9"/>
  <c r="P10" i="9"/>
  <c r="Q10" i="9"/>
  <c r="G10" i="9"/>
  <c r="K10" i="9"/>
  <c r="M10" i="9"/>
  <c r="J10" i="9"/>
  <c r="L10" i="9"/>
  <c r="F10" i="9"/>
  <c r="N10" i="9"/>
  <c r="O10" i="9"/>
  <c r="H10" i="9"/>
  <c r="I10" i="9"/>
  <c r="D20" i="9"/>
  <c r="D27" i="9"/>
  <c r="C21" i="9"/>
  <c r="D16" i="9"/>
  <c r="C25" i="9"/>
  <c r="C16" i="9"/>
  <c r="D17" i="9"/>
  <c r="D8" i="9"/>
  <c r="C8" i="9"/>
  <c r="F14" i="9" l="1"/>
  <c r="F12" i="9"/>
  <c r="G5" i="9" s="1"/>
  <c r="D10" i="9"/>
  <c r="C10" i="9"/>
  <c r="F15" i="9"/>
  <c r="C12" i="9" l="1"/>
  <c r="C14" i="9"/>
  <c r="C15" i="9"/>
  <c r="D15" i="9"/>
  <c r="D12" i="9"/>
  <c r="D14" i="9"/>
  <c r="G15" i="9"/>
  <c r="G12" i="9"/>
  <c r="H5" i="9" s="1"/>
  <c r="G14" i="9"/>
  <c r="H15" i="9" l="1"/>
  <c r="H14" i="9"/>
  <c r="H12" i="9"/>
  <c r="I5" i="9" s="1"/>
  <c r="I14" i="9" l="1"/>
  <c r="I12" i="9"/>
  <c r="J5" i="9" s="1"/>
  <c r="I15" i="9"/>
  <c r="J14" i="9" l="1"/>
  <c r="J15" i="9"/>
  <c r="J12" i="9"/>
  <c r="K5" i="9" s="1"/>
  <c r="K12" i="9" l="1"/>
  <c r="L5" i="9" s="1"/>
  <c r="K14" i="9"/>
  <c r="K15" i="9"/>
  <c r="L12" i="9" l="1"/>
  <c r="M5" i="9" s="1"/>
  <c r="L15" i="9"/>
  <c r="L14" i="9"/>
  <c r="M12" i="9" l="1"/>
  <c r="N5" i="9" s="1"/>
  <c r="M14" i="9"/>
  <c r="M15" i="9"/>
  <c r="N14" i="9" l="1"/>
  <c r="N12" i="9"/>
  <c r="O5" i="9" s="1"/>
  <c r="N15" i="9"/>
  <c r="O15" i="9" l="1"/>
  <c r="O12" i="9"/>
  <c r="P5" i="9" s="1"/>
  <c r="O14" i="9"/>
  <c r="P15" i="9" l="1"/>
  <c r="P12" i="9"/>
  <c r="Q5" i="9" s="1"/>
  <c r="P14" i="9"/>
  <c r="Q15" i="9" l="1"/>
  <c r="Q12" i="9"/>
  <c r="Q14"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<sst xmlns="http://schemas.openxmlformats.org/spreadsheetml/2006/main" count="1724" uniqueCount="553">
  <si>
    <t>PROBACIONISTAS</t>
  </si>
  <si>
    <t>SEMESTRAL FILIAL</t>
  </si>
  <si>
    <t>ANUAL FILIAL</t>
  </si>
  <si>
    <t>Diciembre</t>
  </si>
  <si>
    <t>Enero</t>
  </si>
  <si>
    <t>Febrero</t>
  </si>
  <si>
    <t>Marzo</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</si>
  <si>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</si>
  <si>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</si>
  <si>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</si>
  <si>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</si>
  <si>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</si>
  <si>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</si>
  <si>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</si>
  <si>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</si>
  <si>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</si>
  <si>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</si>
  <si>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</si>
  <si>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</si>
  <si>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</si>
  <si>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</si>
  <si>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</si>
  <si>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</si>
  <si>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</si>
  <si>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</si>
  <si>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</si>
  <si>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</si>
  <si>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</si>
  <si>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</si>
  <si>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</si>
  <si>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</si>
  <si>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</si>
  <si>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</si>
  <si>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</si>
  <si>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</si>
  <si>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</si>
  <si>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</si>
  <si>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Curso</t>
  </si>
  <si>
    <t>N°</t>
  </si>
  <si>
    <t>Instructor</t>
  </si>
  <si>
    <t>Asistente del Grupo</t>
  </si>
  <si>
    <t>Grupo</t>
  </si>
  <si>
    <t>Valores de asistencia</t>
  </si>
  <si>
    <t>Descripción</t>
  </si>
  <si>
    <t>1°</t>
  </si>
  <si>
    <t>2°</t>
  </si>
  <si>
    <t>3°</t>
  </si>
  <si>
    <t>Concatenado</t>
  </si>
  <si>
    <t>Resultado</t>
  </si>
  <si>
    <t>Medios</t>
  </si>
  <si>
    <t>Nivel</t>
  </si>
  <si>
    <t>SI/NO</t>
  </si>
  <si>
    <t>Terminó</t>
  </si>
  <si>
    <t>Motivo</t>
  </si>
  <si>
    <t>Acción</t>
  </si>
  <si>
    <t>Tipo Inscrito</t>
  </si>
  <si>
    <t>Mes</t>
  </si>
  <si>
    <t>Dia de clases Inscrito</t>
  </si>
  <si>
    <t>Ejemplos</t>
  </si>
  <si>
    <t>Horario Inscrito</t>
  </si>
  <si>
    <t>Mes de Alta como miembro</t>
  </si>
  <si>
    <t>Fecha referencial Alta</t>
  </si>
  <si>
    <t>Conócete a ti mismo</t>
  </si>
  <si>
    <t>ESTEFANIA GAMERO</t>
  </si>
  <si>
    <t>Estefania</t>
  </si>
  <si>
    <t>Amon I</t>
  </si>
  <si>
    <t>P</t>
  </si>
  <si>
    <t>Presente</t>
  </si>
  <si>
    <t>Asistió</t>
  </si>
  <si>
    <t>Actividades</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</si>
  <si>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</si>
  <si>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</si>
  <si>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</si>
  <si>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</si>
  <si>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</si>
  <si>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</si>
  <si>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Cambio de horario</t>
  </si>
  <si>
    <t>LUNES</t>
  </si>
  <si>
    <t>Lunes</t>
  </si>
  <si>
    <t>7:15 - 9:10</t>
  </si>
  <si>
    <t>9:30 a.m.- 12:30 p.m.</t>
  </si>
  <si>
    <t>Ene_2025</t>
  </si>
  <si>
    <t>Oratoria y Filosofía</t>
  </si>
  <si>
    <t>RICHARD QUISPE</t>
  </si>
  <si>
    <t>Daniella</t>
  </si>
  <si>
    <t>Nuth I</t>
  </si>
  <si>
    <t>CH</t>
  </si>
  <si>
    <t>F</t>
  </si>
  <si>
    <t>Contacto Personal</t>
  </si>
  <si>
    <t>Arequipa - Cerro Colorado</t>
  </si>
  <si>
    <t>1A</t>
  </si>
  <si>
    <t>NO</t>
  </si>
  <si>
    <t>Horarios</t>
  </si>
  <si>
    <t xml:space="preserve">Ya sea por trabajos, estudios o motivos personales, la persona no cuenta con el tiempo o disponibilidad para asistir a clases. </t>
  </si>
  <si>
    <t>Inscrito Nuevo</t>
  </si>
  <si>
    <t>MARTES</t>
  </si>
  <si>
    <t>Lunes y miércoles</t>
  </si>
  <si>
    <t>6:30 - 8:30</t>
  </si>
  <si>
    <t>3:30 - 6:30 p.m.</t>
  </si>
  <si>
    <t>Feb_2025</t>
  </si>
  <si>
    <t>Conócete a Ti Mismo y Oratoria</t>
  </si>
  <si>
    <t>MANUEL ZAPATA</t>
  </si>
  <si>
    <t>Oscar</t>
  </si>
  <si>
    <t>Anubis I</t>
  </si>
  <si>
    <t>Falta</t>
  </si>
  <si>
    <t>Cursos</t>
  </si>
  <si>
    <t>Arequipa - CU Yanahuara</t>
  </si>
  <si>
    <t>CU</t>
  </si>
  <si>
    <t>NO Aplica</t>
  </si>
  <si>
    <t>Nunca Asistió</t>
  </si>
  <si>
    <t>Viaje / Distancia</t>
  </si>
  <si>
    <t xml:space="preserve">La persona realiza un viaje de periodo largo. La persona se muda y la distancia con la escuela le impide continuar con sus clases. </t>
  </si>
  <si>
    <t>Pre-Inscrito</t>
  </si>
  <si>
    <t>LUNES Y MIERCOLES</t>
  </si>
  <si>
    <t>Sábado</t>
  </si>
  <si>
    <t>4:00 - 5:30 P.M.</t>
  </si>
  <si>
    <t>7:15 - 9:10 p.m.</t>
  </si>
  <si>
    <t>Mar_2025</t>
  </si>
  <si>
    <t>GERBERTH PALOMINO</t>
  </si>
  <si>
    <t>Carmen</t>
  </si>
  <si>
    <t>Xexostris I</t>
  </si>
  <si>
    <t>N</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</si>
  <si>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</si>
  <si>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</si>
  <si>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</si>
  <si>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</si>
  <si>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</si>
  <si>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</si>
  <si>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</si>
  <si>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</si>
  <si>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Recuperado otro año</t>
  </si>
  <si>
    <t>JUEVES</t>
  </si>
  <si>
    <t>7:30 - 9:30 P.M.</t>
  </si>
  <si>
    <t>Abr_2025</t>
  </si>
  <si>
    <t>CEESAR AGUILAR</t>
  </si>
  <si>
    <t>Edward</t>
  </si>
  <si>
    <t>Amon II</t>
  </si>
  <si>
    <t>BAJA</t>
  </si>
  <si>
    <t>Baja</t>
  </si>
  <si>
    <t>Mensajes de texto</t>
  </si>
  <si>
    <t>Arequipa - Umacollo</t>
  </si>
  <si>
    <t>No responde / Abandono</t>
  </si>
  <si>
    <t xml:space="preserve">A pesar de diversos intentos la persona no responde a mensajes, llamadas, correos. / Los datos asociados son errados. La persona dice que va a retomar pero no lo concreta. </t>
  </si>
  <si>
    <t>Recuperado 2025</t>
  </si>
  <si>
    <t>MIERCOLES</t>
  </si>
  <si>
    <t xml:space="preserve">8:00 - 9:30 P.M. </t>
  </si>
  <si>
    <t>May_2025</t>
  </si>
  <si>
    <t xml:space="preserve">JESSICA GALVEZ </t>
  </si>
  <si>
    <t>Nuth II</t>
  </si>
  <si>
    <t>Cambió grupo</t>
  </si>
  <si>
    <t>Propag.Impresa</t>
  </si>
  <si>
    <t>Ayacucho</t>
  </si>
  <si>
    <t>Salud</t>
  </si>
  <si>
    <t xml:space="preserve">Indica que por problemas de salud no podrá continuar. Incluye Fallecimiento. </t>
  </si>
  <si>
    <t>SABADO</t>
  </si>
  <si>
    <t>Jun_2025</t>
  </si>
  <si>
    <t>Anubis II</t>
  </si>
  <si>
    <t>Redes sociales</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</si>
  <si>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</si>
  <si>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</si>
  <si>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</si>
  <si>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</si>
  <si>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</si>
  <si>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Xexostris II</t>
  </si>
  <si>
    <t>Web</t>
  </si>
  <si>
    <t>Ayacucho - CU Javier Perez de Cuellar 1</t>
  </si>
  <si>
    <t>Ago_2025</t>
  </si>
  <si>
    <t>Amon III</t>
  </si>
  <si>
    <t>Ayacucho - CU Javier Perez de Cuellar 2</t>
  </si>
  <si>
    <t>Septiembre</t>
  </si>
  <si>
    <t>Set_2025</t>
  </si>
  <si>
    <t>Nuth III</t>
  </si>
  <si>
    <t>CG</t>
  </si>
  <si>
    <t>Ayacucho - CU Nazarenas</t>
  </si>
  <si>
    <t>Oct_2025</t>
  </si>
  <si>
    <t>Anubis III</t>
  </si>
  <si>
    <t>Ayacucho - CU Valdelirios</t>
  </si>
  <si>
    <t>Nov_2025</t>
  </si>
  <si>
    <t>Xexostris III</t>
  </si>
  <si>
    <t>Ayacucho Norte</t>
  </si>
  <si>
    <t>Dic_2025</t>
  </si>
  <si>
    <t>Cajamarca</t>
  </si>
  <si>
    <t>Ene_2026</t>
  </si>
  <si>
    <t>CL</t>
  </si>
  <si>
    <t>Cajamarca - Centro Histórico</t>
  </si>
  <si>
    <t>Feb_2026</t>
  </si>
  <si>
    <t>Cajamarca - CU Baños del Inca</t>
  </si>
  <si>
    <t>Mar_2026</t>
  </si>
  <si>
    <t>Cajamarca - CU Miraflores</t>
  </si>
  <si>
    <t>Cajamarca - Norte</t>
  </si>
  <si>
    <t>Cerro de Pasco</t>
  </si>
  <si>
    <t>Chiclayo</t>
  </si>
  <si>
    <t>Cusco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</si>
  <si>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</si>
  <si>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</si>
  <si>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</si>
  <si>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</si>
  <si>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</si>
  <si>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</si>
  <si>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</si>
  <si>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</si>
  <si>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</si>
  <si>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</si>
  <si>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</si>
  <si>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</si>
  <si>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Huanuco</t>
  </si>
  <si>
    <t>Huánuco - CU Amarilis</t>
  </si>
  <si>
    <t>Huánuco - CU Mayro</t>
  </si>
  <si>
    <t>Huaraz</t>
  </si>
  <si>
    <t>Ica</t>
  </si>
  <si>
    <t>Ilo</t>
  </si>
  <si>
    <t>Ilo - CU Moquegua</t>
  </si>
  <si>
    <t>Iquitos</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</si>
  <si>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</si>
  <si>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</si>
  <si>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</si>
  <si>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</si>
  <si>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</si>
  <si>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</si>
  <si>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</si>
  <si>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</si>
  <si>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</si>
  <si>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</si>
  <si>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</si>
  <si>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</si>
  <si>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</si>
  <si>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</si>
  <si>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</si>
  <si>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</si>
  <si>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</si>
  <si>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</si>
  <si>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</si>
  <si>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</si>
  <si>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</si>
  <si>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</si>
  <si>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</si>
  <si>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</si>
  <si>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</si>
  <si>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</si>
  <si>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</si>
  <si>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Filial:</t>
  </si>
  <si>
    <t>Datos del Grupo Actual</t>
  </si>
  <si>
    <t>Datos del Probacionista</t>
  </si>
  <si>
    <t>fórmula</t>
  </si>
  <si>
    <t>Primer grupo del año</t>
  </si>
  <si>
    <t>Propuesto</t>
  </si>
  <si>
    <t>Instructores</t>
  </si>
  <si>
    <t>NUEVO</t>
  </si>
  <si>
    <t>Nro.</t>
  </si>
  <si>
    <t>Mes Inscrito</t>
  </si>
  <si>
    <t>Fecha Inicio grupo</t>
  </si>
  <si>
    <t>DNI / CE</t>
  </si>
  <si>
    <t>Nombres</t>
  </si>
  <si>
    <t>Apellidos</t>
  </si>
  <si>
    <t>Celular</t>
  </si>
  <si>
    <t>Correo</t>
  </si>
  <si>
    <t>Fecha de nac</t>
  </si>
  <si>
    <t>Edad</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</si>
  <si>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</si>
  <si>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</si>
  <si>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</si>
  <si>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</si>
  <si>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</si>
  <si>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</si>
  <si>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</si>
  <si>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</si>
  <si>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</si>
  <si>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</si>
  <si>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</si>
  <si>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</si>
  <si>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</si>
  <si>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</si>
  <si>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</si>
  <si>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</si>
  <si>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</si>
  <si>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</si>
  <si>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</si>
  <si>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</si>
  <si>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</si>
  <si>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</si>
  <si>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</si>
  <si>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</si>
  <si>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</si>
  <si>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</si>
  <si>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</si>
  <si>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</si>
  <si>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</si>
  <si>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</si>
  <si>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</si>
  <si>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</si>
  <si>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</si>
  <si>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</si>
  <si>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</si>
  <si>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</si>
  <si>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</si>
  <si>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</si>
  <si>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</si>
  <si>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</si>
  <si>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</si>
  <si>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</si>
  <si>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</si>
  <si>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</si>
  <si>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</si>
  <si>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</si>
  <si>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</si>
  <si>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 xml:space="preserve">Lunes </t>
  </si>
  <si>
    <t xml:space="preserve">7:30 - 9:30 p.m. </t>
  </si>
  <si>
    <t>67885842</t>
  </si>
  <si>
    <t>GUILLERMO LUIS</t>
  </si>
  <si>
    <t>ARONES OCEJO</t>
  </si>
  <si>
    <t>73087622</t>
  </si>
  <si>
    <t>FLAVIO ALONSO</t>
  </si>
  <si>
    <t>RUIZ LOPEZ</t>
  </si>
  <si>
    <t>⁠904269346</t>
  </si>
  <si>
    <t>flavio.ruiz289@gmail.com</t>
  </si>
  <si>
    <t>Sabado</t>
  </si>
  <si>
    <t>10:00 - 12:30 m</t>
  </si>
  <si>
    <t>JESUS EDUARDO</t>
  </si>
  <si>
    <t>MANSILLA</t>
  </si>
  <si>
    <t>SOLO VERANO</t>
  </si>
  <si>
    <t xml:space="preserve">JIAN PAUL </t>
  </si>
  <si>
    <t>PUMACARI INCA</t>
  </si>
  <si>
    <t>Lunes y Miercoles</t>
  </si>
  <si>
    <t>5:30 - 7:00 p.m.</t>
  </si>
  <si>
    <t>FERNANDA</t>
  </si>
  <si>
    <t>DAZA</t>
  </si>
  <si>
    <t>60810060 </t>
  </si>
  <si>
    <t>MARIO JOSUE</t>
  </si>
  <si>
    <t>ARRECHAGA FEBRE</t>
  </si>
  <si>
    <t>972 851 546</t>
  </si>
  <si>
    <t>mariofebre24009@gmail.com</t>
  </si>
  <si>
    <t>48307226</t>
  </si>
  <si>
    <t xml:space="preserve">MIRELLA SIANCAS </t>
  </si>
  <si>
    <t>mir_ella16@hotmail.com</t>
  </si>
  <si>
    <t>8:00 - 9:30 p.m.</t>
  </si>
  <si>
    <t>74886872</t>
  </si>
  <si>
    <t>MISAEL FABRICIO</t>
  </si>
  <si>
    <t>TOVAR ORTIZ</t>
  </si>
  <si>
    <t>10206247</t>
  </si>
  <si>
    <t>AMIRA</t>
  </si>
  <si>
    <t>LOPES VELA</t>
  </si>
  <si>
    <t>⁠981870716</t>
  </si>
  <si>
    <t>61471621</t>
  </si>
  <si>
    <t xml:space="preserve">SEBASTIAN </t>
  </si>
  <si>
    <t xml:space="preserve">PEREZ VASQUEZ </t>
  </si>
  <si>
    <t>jmiluminacionsac@hotmail.com</t>
  </si>
  <si>
    <t>72251581</t>
  </si>
  <si>
    <t xml:space="preserve">MARCO SEBASTIAN </t>
  </si>
  <si>
    <t>ICHILLUMPA VILLENA</t>
  </si>
  <si>
    <t>marcosebasichi@gmail.com</t>
  </si>
  <si>
    <t>41397087</t>
  </si>
  <si>
    <t>LUISA</t>
  </si>
  <si>
    <t>MELGAREJO YACOLCA</t>
  </si>
  <si>
    <t>luisa.melgarejo.yacolca@gmail.com</t>
  </si>
  <si>
    <t>72686422</t>
  </si>
  <si>
    <t xml:space="preserve">ARNOLD SABINO </t>
  </si>
  <si>
    <t>CURTO MARCELO</t>
  </si>
  <si>
    <t>arnold.sabino.curto@gmail.com</t>
  </si>
  <si>
    <t>30853926</t>
  </si>
  <si>
    <t>MARTIN</t>
  </si>
  <si>
    <t>JUSTO FLORES</t>
  </si>
  <si>
    <t>MARTINUANCV@GMAIL.COM</t>
  </si>
  <si>
    <t>20019008</t>
  </si>
  <si>
    <t>IRMA MIRIAM</t>
  </si>
  <si>
    <t>NESTARES IPARRAGUIRRE</t>
  </si>
  <si>
    <t>IRMA190269@GMAIL.COM</t>
  </si>
  <si>
    <t>07929808</t>
  </si>
  <si>
    <t>MARIANELA</t>
  </si>
  <si>
    <t>GUERRA</t>
  </si>
  <si>
    <t>MAPIGUERRA@HOTMAIL.COM</t>
  </si>
  <si>
    <t>25402240</t>
  </si>
  <si>
    <t>ROSSANA</t>
  </si>
  <si>
    <t>MENGONI GALVEZ</t>
  </si>
  <si>
    <t>07576088</t>
  </si>
  <si>
    <t>ELEANA MARIA MERCEDES</t>
  </si>
  <si>
    <t>SARAVIA BENAVIDES</t>
  </si>
  <si>
    <t>ELE_ANA2509@HOTMAIL.COM</t>
  </si>
  <si>
    <t>70428209</t>
  </si>
  <si>
    <t xml:space="preserve">ALEXANDER RENZO </t>
  </si>
  <si>
    <t>CHUMBI ALVARO</t>
  </si>
  <si>
    <t>ALEXANDERRENZOCHUMBI@GMAIL.COM</t>
  </si>
  <si>
    <t>60772112</t>
  </si>
  <si>
    <t>MARIA FERNANDA</t>
  </si>
  <si>
    <t>BADAJOZ SEHUIN</t>
  </si>
  <si>
    <t>MAFERBADAJOZ19@GMAIL.COM</t>
  </si>
  <si>
    <t>77198670</t>
  </si>
  <si>
    <t xml:space="preserve">GUSTAVO ALONSO </t>
  </si>
  <si>
    <t>BARRIGA PORTALES</t>
  </si>
  <si>
    <t>74997349</t>
  </si>
  <si>
    <t xml:space="preserve">JUAN JESUS </t>
  </si>
  <si>
    <t>ISLA CAUSSO</t>
  </si>
  <si>
    <t>JESUS_2018_09@GMAIL.COM</t>
  </si>
  <si>
    <t>43237171</t>
  </si>
  <si>
    <t xml:space="preserve">MANUEL </t>
  </si>
  <si>
    <t>ARANA MORALES</t>
  </si>
  <si>
    <t>Manarales@gmail.com</t>
  </si>
  <si>
    <t>41389768</t>
  </si>
  <si>
    <t xml:space="preserve">MIGUEL </t>
  </si>
  <si>
    <t>AMPUDIA BELLING</t>
  </si>
  <si>
    <t>Miguel.Ampudia@gmail.com</t>
  </si>
  <si>
    <t>72682772</t>
  </si>
  <si>
    <t>Jesus</t>
  </si>
  <si>
    <t>Siguas Baltazar</t>
  </si>
  <si>
    <t>jesusandressiguasbaltazar@gmail.com</t>
  </si>
  <si>
    <t>700666210</t>
  </si>
  <si>
    <t xml:space="preserve">Anders </t>
  </si>
  <si>
    <t>Dávila Suarez</t>
  </si>
  <si>
    <t>anders.davila3@gmail.com</t>
  </si>
  <si>
    <t>42221749</t>
  </si>
  <si>
    <t>Milner</t>
  </si>
  <si>
    <t>Perez Pinedo</t>
  </si>
  <si>
    <t>milnerpp_20 hotmail.com</t>
  </si>
  <si>
    <t>40097850</t>
  </si>
  <si>
    <t>Cristian Antonio</t>
  </si>
  <si>
    <t>Lobaton Jimenez</t>
  </si>
  <si>
    <t>lemon_1031evolution hotmail.com</t>
  </si>
  <si>
    <t>72728902</t>
  </si>
  <si>
    <t xml:space="preserve">Josep Michael </t>
  </si>
  <si>
    <t>Sanchez Contreras</t>
  </si>
  <si>
    <t>josepmsanchezc gmail.com</t>
  </si>
  <si>
    <t>71080444</t>
  </si>
  <si>
    <t>Rosa</t>
  </si>
  <si>
    <t>Cardenas Chuctaya</t>
  </si>
  <si>
    <t>08665116</t>
  </si>
  <si>
    <t xml:space="preserve">Milagro </t>
  </si>
  <si>
    <t>Hoyos Castro</t>
  </si>
  <si>
    <t>09925037</t>
  </si>
  <si>
    <t>KATTYA RUTH</t>
  </si>
  <si>
    <t>GALVAN MORENO</t>
  </si>
  <si>
    <t>43667700</t>
  </si>
  <si>
    <t xml:space="preserve">GUSTAVO </t>
  </si>
  <si>
    <t>LUYO BARAMONA</t>
  </si>
  <si>
    <t>73684329</t>
  </si>
  <si>
    <t xml:space="preserve">PAOLA </t>
  </si>
  <si>
    <t>AMES</t>
  </si>
  <si>
    <t>40966566</t>
  </si>
  <si>
    <t xml:space="preserve">LUCILA </t>
  </si>
  <si>
    <t>ADRIANTEN JANAMPA</t>
  </si>
  <si>
    <t xml:space="preserve">71366372
</t>
  </si>
  <si>
    <t>LUCIANO NICOLAS</t>
  </si>
  <si>
    <t>GARAY RUIZ</t>
  </si>
  <si>
    <t>940 416 852</t>
  </si>
  <si>
    <t>A partir de la celda A22 hasta A40. Se puede agregar fechas donde no hubo clases</t>
  </si>
  <si>
    <t>No modificar las fórmulas de esta tabla</t>
  </si>
  <si>
    <t>Semana inicial</t>
  </si>
  <si>
    <t>MES 1</t>
  </si>
  <si>
    <t>FERIADOS</t>
  </si>
  <si>
    <t>H</t>
  </si>
  <si>
    <t>Año Nuevo</t>
  </si>
  <si>
    <t>Jueves Santo</t>
  </si>
  <si>
    <t>Viernes Santo</t>
  </si>
  <si>
    <t>Día del Trabajo</t>
  </si>
  <si>
    <t>Batalla de Arica y Día de la Bandera</t>
  </si>
  <si>
    <t>San Pedro y San Pablo</t>
  </si>
  <si>
    <t>Día de la Fuerza Aérea del Perú</t>
  </si>
  <si>
    <t>Independencia del Perú</t>
  </si>
  <si>
    <t>Fiestas Patrias</t>
  </si>
  <si>
    <t>Batalla de Junín</t>
  </si>
  <si>
    <t>(blank)</t>
  </si>
  <si>
    <t>Santa Rosa de Lima</t>
  </si>
  <si>
    <t>Combate Naval de Angamos</t>
  </si>
  <si>
    <t>Día de Todos los Santos</t>
  </si>
  <si>
    <t>Día de la Inmaculada Concepción</t>
  </si>
  <si>
    <t>Batalla de Ayacucho</t>
  </si>
  <si>
    <t>Navidad</t>
  </si>
  <si>
    <t>(All)</t>
  </si>
  <si>
    <t>FALSE</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</si>
  <si>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</si>
  <si>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</si>
  <si>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</si>
  <si>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</si>
  <si>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</si>
  <si>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</si>
  <si>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</si>
  <si>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</si>
  <si>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</si>
  <si>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</si>
  <si>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</si>
  <si>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</si>
  <si>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</si>
  <si>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</si>
  <si>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</si>
  <si>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</si>
  <si>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</si>
  <si>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</si>
  <si>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</si>
  <si>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</si>
  <si>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</si>
  <si>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</si>
  <si>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Lima - Pueblo Libre-Enero-Sabado-10:00 - 12:30 m-45668-Inscrito Nuevo</t>
  </si>
  <si>
    <t>Lima - Pueblo Libre-Enero-Lunes-7:30 - 9:30 p.m.-45670-Recuperado otro año</t>
  </si>
  <si>
    <t>Lima - Pueblo Libre-Enero-Lunes-7:30 - 9:30 p.m.-45670-Inscrito Nuevo</t>
  </si>
  <si>
    <t>Lima - Pueblo Libre-Enero-Lunes y Miercoles-5:30 - 7:00 p.m.-45672-Inscrito Nuevo</t>
  </si>
  <si>
    <t>Lima - Pueblo Libre-Enero-JUEVES-7:30 - 9:30 p.m.-45673-Inscrito Nuevo</t>
  </si>
  <si>
    <t>Lima - Pueblo Libre-Enero-JUEVES-7:30 - 9:30 p.m.-45673-Recuperado otro año</t>
  </si>
  <si>
    <t>Lima - Pueblo Libre-Enero-JUEVES-8:00 - 9:30 p.m.-45673-Inscrito Nuevo</t>
  </si>
  <si>
    <t>Lima - Pueblo Libre-Enero-JUEVES-7:30 - 9:30 p.m.-45673-Pre-Inscrito</t>
  </si>
  <si>
    <t>Lima - Pueblo Libre-Febrero-JUEVES-7:30 - 9:30 p.m.-45701-Inscrito Nuevo</t>
  </si>
  <si>
    <t>Lima - Pueblo Libre-Febrero-JUEVES-7:30 - 9:30 P.M.-45701-Recuperado otro año</t>
  </si>
  <si>
    <t>Lima - Pueblo Libre-Febrero-JUEVES-7:30 - 9:30 P.M.-45701-Pre-Inscrito</t>
  </si>
  <si>
    <t>Lima - Pueblo Libre-Marzo-MIERCOLES-8:00 - 9:30 P.M.-45728-</t>
  </si>
  <si>
    <t>Lima - Pueblo Libre-Marzo-MIERCOLES-8:00 - 9:30 P.M.-45728-Inscrito Nuevo</t>
  </si>
  <si>
    <t>Lima - Pueblo Libre-Marzo-MIERCOLES-8:00 - 9:30 P.M.-45728-Cambio de horario</t>
  </si>
  <si>
    <t>Lima - Pueblo Libre-Marzo-JUEVES-7:30 - 9:30 P.M.-45729-Pre-Inscrito</t>
  </si>
  <si>
    <t>Lima - Pueblo Libre-Marzo-JUEVES-7:30 - 9:30 P.M.-45729-Inscrito Nuevo</t>
  </si>
  <si>
    <t>Lima - Pueblo Libre-Marzo-JUEVES-7:30 - 9:30 P.M.-45729-Cambio de horario</t>
  </si>
  <si>
    <t xml:space="preserve"> Cant. Inscritos</t>
  </si>
  <si>
    <t xml:space="preserve"> Pasaron a miembro</t>
  </si>
  <si>
    <t xml:space="preserve"> % pasaron a miembros</t>
  </si>
  <si>
    <t/>
  </si>
  <si>
    <t>Lima - Pueblo Libre-Marzo-MIERCOLES-8:00 - 9:30 P.M.-45728-Pre-Inscrito</t>
  </si>
  <si>
    <t>Grand Total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</si>
  <si>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</si>
  <si>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</si>
  <si>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</si>
  <si>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</si>
  <si>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</si>
  <si>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</si>
  <si>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</si>
  <si>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</si>
  <si>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</si>
  <si>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</si>
  <si>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</si>
  <si>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</si>
  <si>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</si>
  <si>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enero</t>
  </si>
  <si>
    <t>febrero</t>
  </si>
  <si>
    <t>marzo</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</si>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</sst>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dd/mm/yy"/>
    <numFmt numFmtId="166" formatCode="dd/mm/yyyy"/>
    <numFmt numFmtId="167" formatCode="dd\ mmm"/>
    <numFmt numFmtId="168" formatCode="_-* #,##0_-;\-* #,##0_-;_-* &quot;-&quot;??_-;_-@_-"/>
  </numFmts>
  <fonts count="62">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9"/>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s>
  <fills count="28">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 fontId="58" fillId="0" borderId="0"/>
  </cellStyleXfs>
  <cellXfs count="336">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6" fillId="0" borderId="0" xfId="0" applyFont="1" applyAlignment="1">
      <alignment horizontal="left"/>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0" fontId="22" fillId="0" borderId="18" xfId="0" applyFont="1" applyBorder="1"/>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5" fontId="21" fillId="0" borderId="10" xfId="0" applyNumberFormat="1" applyFont="1" applyBorder="1" applyAlignment="1">
      <alignment horizontal="center"/>
    </xf>
    <xf numFmtId="165"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21" fillId="0" borderId="61"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14" fontId="26" fillId="11" borderId="18"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49" fontId="21" fillId="0" borderId="18" xfId="0" applyNumberFormat="1" applyFont="1" applyBorder="1"/>
    <xf numFmtId="0" fontId="21" fillId="0" borderId="17" xfId="0" applyFont="1" applyBorder="1"/>
    <xf numFmtId="49" fontId="21" fillId="0" borderId="12" xfId="0" applyNumberFormat="1" applyFont="1" applyBorder="1"/>
    <xf numFmtId="14" fontId="21" fillId="0" borderId="13" xfId="0" applyNumberFormat="1" applyFont="1" applyBorder="1" applyAlignment="1">
      <alignment horizontal="center" vertical="center"/>
    </xf>
    <xf numFmtId="0" fontId="51" fillId="0" borderId="10" xfId="0" applyFont="1" applyBorder="1"/>
    <xf numFmtId="0" fontId="28" fillId="6" borderId="7" xfId="0" applyFont="1" applyFill="1" applyBorder="1" applyAlignment="1">
      <alignment horizontal="left" vertical="center"/>
    </xf>
    <xf numFmtId="0" fontId="27" fillId="16" borderId="0" xfId="0" applyFont="1" applyFill="1"/>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3" fillId="8" borderId="4" xfId="0" applyFont="1" applyFill="1" applyBorder="1"/>
    <xf numFmtId="0" fontId="3" fillId="8" borderId="47" xfId="0" applyFont="1" applyFill="1" applyBorder="1"/>
    <xf numFmtId="0" fontId="53" fillId="0" borderId="0" xfId="0" applyFont="1"/>
    <xf numFmtId="0" fontId="52" fillId="16" borderId="0" xfId="0" applyFont="1" applyFill="1"/>
    <xf numFmtId="0" fontId="52" fillId="0" borderId="0" xfId="0" applyFont="1"/>
    <xf numFmtId="0" fontId="56" fillId="25" borderId="0" xfId="0" applyFont="1" applyFill="1" applyAlignment="1">
      <alignment horizontal="center" vertical="center" wrapText="1"/>
    </xf>
    <xf numFmtId="0" fontId="56"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3" fillId="0" borderId="0" xfId="0" applyNumberFormat="1" applyFont="1"/>
    <xf numFmtId="167" fontId="22" fillId="11" borderId="0" xfId="0" applyNumberFormat="1" applyFont="1" applyFill="1" applyAlignment="1">
      <alignment horizontal="center" vertical="center"/>
    </xf>
    <xf numFmtId="166" fontId="35" fillId="0" borderId="0" xfId="0" applyNumberFormat="1" applyFont="1" applyAlignment="1">
      <alignment horizontal="left"/>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7"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164" fontId="5" fillId="2" borderId="3" xfId="1" applyFont="1" applyFill="1" applyBorder="1" applyAlignment="1">
      <alignment horizontal="center"/>
    </xf>
    <xf numFmtId="1" fontId="59" fillId="0" borderId="68" xfId="3" applyFont="1" applyBorder="1" applyAlignment="1">
      <alignment horizontal="right" vertical="center"/>
    </xf>
    <xf numFmtId="1" fontId="58"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8" fontId="5" fillId="2" borderId="3" xfId="1" applyNumberFormat="1" applyFont="1" applyFill="1" applyBorder="1" applyAlignment="1">
      <alignment horizontal="center"/>
    </xf>
    <xf numFmtId="1" fontId="58" fillId="0" borderId="0" xfId="3" applyAlignment="1">
      <alignment horizontal="right" vertical="center" wrapText="1"/>
    </xf>
    <xf numFmtId="0" fontId="22" fillId="0" borderId="0" xfId="0" pivotButton="1" applyFont="1"/>
    <xf numFmtId="0" fontId="5" fillId="0" borderId="3" xfId="0" applyFont="1" applyBorder="1" applyAlignment="1">
      <alignment horizontal="center"/>
    </xf>
    <xf numFmtId="0" fontId="7" fillId="0" borderId="5" xfId="0" applyFont="1" applyBorder="1" applyAlignment="1">
      <alignment horizontal="center"/>
    </xf>
    <xf numFmtId="166" fontId="14" fillId="11" borderId="0" xfId="0" applyNumberFormat="1" applyFont="1" applyFill="1" applyAlignment="1">
      <alignment horizontal="center"/>
    </xf>
    <xf numFmtId="0" fontId="60" fillId="11" borderId="0" xfId="0" applyFont="1" applyFill="1" applyAlignment="1">
      <alignment horizontal="center"/>
    </xf>
    <xf numFmtId="166" fontId="60" fillId="11" borderId="0" xfId="0" applyNumberFormat="1" applyFont="1" applyFill="1" applyAlignment="1">
      <alignment horizontal="center"/>
    </xf>
    <xf numFmtId="0" fontId="61" fillId="25" borderId="0" xfId="0" applyFont="1" applyFill="1" applyAlignment="1">
      <alignment horizontal="center" vertical="center" wrapText="1"/>
    </xf>
    <xf numFmtId="0" fontId="51" fillId="0" borderId="10" xfId="0" applyFont="1" applyBorder="1" applyAlignment="1">
      <alignment horizontal="center"/>
    </xf>
    <xf numFmtId="0" fontId="21" fillId="0" borderId="10" xfId="0" applyFont="1" applyBorder="1" applyAlignment="1">
      <alignment horizontal="center" wrapText="1"/>
    </xf>
    <xf numFmtId="49" fontId="21" fillId="0" borderId="10" xfId="0" applyNumberFormat="1" applyFont="1" applyBorder="1" applyAlignment="1">
      <alignment wrapText="1"/>
    </xf>
    <xf numFmtId="49" fontId="21" fillId="0" borderId="10" xfId="0" applyNumberFormat="1" applyFont="1" applyBorder="1" applyAlignment="1">
      <alignment horizontal="center" wrapText="1"/>
    </xf>
    <xf numFmtId="14" fontId="21" fillId="0" borderId="10" xfId="0" applyNumberFormat="1" applyFont="1" applyBorder="1" applyAlignment="1">
      <alignment horizontal="center" vertical="center" wrapText="1"/>
    </xf>
    <xf numFmtId="0" fontId="6" fillId="0" borderId="0" xfId="0" applyFont="1" applyAlignment="1">
      <alignment horizontal="left"/>
    </xf>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54" fillId="0" borderId="22" xfId="0" applyFont="1" applyBorder="1" applyAlignment="1">
      <alignment horizontal="center" wrapText="1"/>
    </xf>
    <xf numFmtId="0" fontId="54" fillId="0" borderId="63" xfId="0" applyFont="1" applyBorder="1" applyAlignment="1">
      <alignment horizontal="center" wrapText="1"/>
    </xf>
    <xf numFmtId="0" fontId="54" fillId="0" borderId="67" xfId="0" applyFont="1" applyBorder="1" applyAlignment="1">
      <alignment horizontal="center" wrapText="1"/>
    </xf>
    <xf numFmtId="0" fontId="54" fillId="0" borderId="59" xfId="0" applyFont="1" applyBorder="1" applyAlignment="1">
      <alignment horizontal="center" wrapText="1"/>
    </xf>
    <xf numFmtId="0" fontId="55" fillId="0" borderId="64" xfId="0" applyFont="1" applyBorder="1" applyAlignment="1">
      <alignment horizontal="center"/>
    </xf>
    <xf numFmtId="0" fontId="55" fillId="0" borderId="65" xfId="0" applyFont="1" applyBorder="1" applyAlignment="1">
      <alignment horizontal="center"/>
    </xf>
    <xf numFmtId="0" fontId="55" fillId="0" borderId="66" xfId="0" applyFont="1" applyBorder="1" applyAlignment="1">
      <alignment horizontal="center"/>
    </xf>
    <xf numFmtId="0" fontId="56" fillId="25" borderId="0" xfId="0" applyFont="1" applyFill="1" applyAlignment="1">
      <alignment horizontal="center" vertical="center"/>
    </xf>
    <xf numFmtId="0" fontId="56" fillId="0" borderId="0" xfId="0" applyFont="1" applyAlignment="1">
      <alignment horizontal="center" vertical="center"/>
    </xf>
    <xf numFmtId="0" fontId="0" fillId="0" borderId="0" xfId="0" applyNumberFormat="1"/>
    <xf numFmtId="0" fontId="0" fillId="0" borderId="0" xfId="0" applyAlignment="1"/>
  </cellXfs>
  <cellStyles count="4">
    <cellStyle name="Comma" xfId="1" builtinId="3"/>
    <cellStyle name="Normal" xfId="0" builtinId="0"/>
    <cellStyle name="Normal_Bilmens98 2 2" xfId="3" xr:uid="{5A5EC5F1-A2F5-45FE-A416-484F0C2E4A28}"/>
    <cellStyle name="Percent" xfId="2" builtinId="5"/>
  </cellStyles>
  <dxfs count="104">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6"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9"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9"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69"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6"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3.xml"/><Relationship Id="rId32"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Lima - Pueblo Libre.xlsx]Gráficos_!TablaDinámica3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RICHARD QUISPE</c:v>
                  </c:pt>
                  <c:pt idx="2">
                    <c:v>GERBERTH PALOMINO</c:v>
                  </c:pt>
                  <c:pt idx="3">
                    <c:v>GERBERTH PALOMINO</c:v>
                  </c:pt>
                  <c:pt idx="4">
                    <c:v>RICHARD QUISPE</c:v>
                  </c:pt>
                  <c:pt idx="5">
                    <c:v>GERBERTH PALOMINO</c:v>
                  </c:pt>
                  <c:pt idx="6">
                    <c:v>GERBERTH PALOMINO</c:v>
                  </c:pt>
                  <c:pt idx="7">
                    <c:v>GERBERTH PALOMINO</c:v>
                  </c:pt>
                  <c:pt idx="8">
                    <c:v>MANUEL ZAPATA</c:v>
                  </c:pt>
                  <c:pt idx="9">
                    <c:v>MANUEL ZAPATA</c:v>
                  </c:pt>
                  <c:pt idx="10">
                    <c:v>MANUEL ZAPATA</c:v>
                  </c:pt>
                  <c:pt idx="11">
                    <c:v>RICHARD QUISPE</c:v>
                  </c:pt>
                  <c:pt idx="12">
                    <c:v>RICHARD QUISPE</c:v>
                  </c:pt>
                  <c:pt idx="13">
                    <c:v>MANUEL ZAPATA</c:v>
                  </c:pt>
                  <c:pt idx="14">
                    <c:v>MANUEL ZAPATA</c:v>
                  </c:pt>
                  <c:pt idx="16">
                    <c:v>MANUEL ZAPATA</c:v>
                  </c:pt>
                  <c:pt idx="17">
                    <c:v>MANUEL ZAPATA</c:v>
                  </c:pt>
                </c:lvl>
                <c:lvl>
                  <c:pt idx="1">
                    <c:v>RICHARD QUISPE</c:v>
                  </c:pt>
                  <c:pt idx="2">
                    <c:v>ESTEFANIA GAMERO</c:v>
                  </c:pt>
                  <c:pt idx="3">
                    <c:v>ESTEFANIA GAMERO</c:v>
                  </c:pt>
                  <c:pt idx="4">
                    <c:v>ESTEFANIA GAMERO</c:v>
                  </c:pt>
                  <c:pt idx="5">
                    <c:v>RICHARD QUISPE</c:v>
                  </c:pt>
                  <c:pt idx="6">
                    <c:v>RICHARD QUISPE</c:v>
                  </c:pt>
                  <c:pt idx="7">
                    <c:v>RICHARD QUISPE</c:v>
                  </c:pt>
                  <c:pt idx="8">
                    <c:v>ESTEFANIA GAMERO</c:v>
                  </c:pt>
                  <c:pt idx="9">
                    <c:v>ESTEFANIA GAMERO</c:v>
                  </c:pt>
                  <c:pt idx="10">
                    <c:v>ESTEFANIA GAMERO</c:v>
                  </c:pt>
                  <c:pt idx="11">
                    <c:v>GERBERTH PALOMINO</c:v>
                  </c:pt>
                  <c:pt idx="12">
                    <c:v>GERBERTH PALOMINO</c:v>
                  </c:pt>
                  <c:pt idx="13">
                    <c:v>ESTEFANIA GAMERO</c:v>
                  </c:pt>
                  <c:pt idx="14">
                    <c:v>ESTEFANIA GAMERO</c:v>
                  </c:pt>
                  <c:pt idx="16">
                    <c:v>ESTEFANIA GAMERO</c:v>
                  </c:pt>
                  <c:pt idx="17">
                    <c:v>ESTEFANIA GAMERO</c:v>
                  </c:pt>
                </c:lvl>
                <c:lvl>
                  <c:pt idx="1">
                    <c:v>Inscrito Nuevo</c:v>
                  </c:pt>
                  <c:pt idx="2">
                    <c:v>Inscrito Nuevo</c:v>
                  </c:pt>
                  <c:pt idx="3">
                    <c:v>Recuperado otro año</c:v>
                  </c:pt>
                  <c:pt idx="4">
                    <c:v>Inscrito Nuevo</c:v>
                  </c:pt>
                  <c:pt idx="5">
                    <c:v>Inscrito Nuevo</c:v>
                  </c:pt>
                  <c:pt idx="6">
                    <c:v>Recuperado otro año</c:v>
                  </c:pt>
                  <c:pt idx="7">
                    <c:v>Pre-Inscrito</c:v>
                  </c:pt>
                  <c:pt idx="8">
                    <c:v>Inscrito Nuevo</c:v>
                  </c:pt>
                  <c:pt idx="9">
                    <c:v>Recuperado otro año</c:v>
                  </c:pt>
                  <c:pt idx="10">
                    <c:v>Pre-Inscrito</c:v>
                  </c:pt>
                  <c:pt idx="11">
                    <c:v>Inscrito Nuevo</c:v>
                  </c:pt>
                  <c:pt idx="12">
                    <c:v>Pre-Inscrito</c:v>
                  </c:pt>
                  <c:pt idx="13">
                    <c:v>Cambio de horario</c:v>
                  </c:pt>
                  <c:pt idx="14">
                    <c:v>Inscrito Nuevo</c:v>
                  </c:pt>
                  <c:pt idx="15">
                    <c:v>Pre-Inscrito</c:v>
                  </c:pt>
                  <c:pt idx="17">
                    <c:v>Cambio de horario</c:v>
                  </c:pt>
                </c:lvl>
                <c:lvl>
                  <c:pt idx="1">
                    <c:v>enero</c:v>
                  </c:pt>
                  <c:pt idx="2">
                    <c:v>enero</c:v>
                  </c:pt>
                  <c:pt idx="4">
                    <c:v>enero</c:v>
                  </c:pt>
                  <c:pt idx="5">
                    <c:v>enero</c:v>
                  </c:pt>
                  <c:pt idx="8">
                    <c:v>febrero</c:v>
                  </c:pt>
                  <c:pt idx="11">
                    <c:v>marzo</c:v>
                  </c:pt>
                  <c:pt idx="14">
                    <c:v>marzo</c:v>
                  </c:pt>
                </c:lvl>
                <c:lvl>
                  <c:pt idx="1">
                    <c:v>11/1/2025</c:v>
                  </c:pt>
                  <c:pt idx="2">
                    <c:v>13/1/2025</c:v>
                  </c:pt>
                  <c:pt idx="4">
                    <c:v>15/1/2025</c:v>
                  </c:pt>
                  <c:pt idx="5">
                    <c:v>16/1/2025</c:v>
                  </c:pt>
                  <c:pt idx="8">
                    <c:v>13/2/2025</c:v>
                  </c:pt>
                  <c:pt idx="11">
                    <c:v>12/3/2025</c:v>
                  </c:pt>
                  <c:pt idx="14">
                    <c:v>13/3/2025</c:v>
                  </c:pt>
                </c:lvl>
              </c:multiLvlStrCache>
            </c:multiLvlStrRef>
          </c:cat>
          <c:val>
            <c:numRef>
              <c:f>Gráficos_!$BP$104:$BP$122</c:f>
              <c:numCache>
                <c:formatCode>General</c:formatCode>
                <c:ptCount val="18"/>
                <c:pt idx="0">
                  <c:v>0</c:v>
                </c:pt>
                <c:pt idx="1">
                  <c:v>2</c:v>
                </c:pt>
                <c:pt idx="2">
                  <c:v>6</c:v>
                </c:pt>
                <c:pt idx="3">
                  <c:v>1</c:v>
                </c:pt>
                <c:pt idx="4">
                  <c:v>3</c:v>
                </c:pt>
                <c:pt idx="5">
                  <c:v>7</c:v>
                </c:pt>
                <c:pt idx="6">
                  <c:v>1</c:v>
                </c:pt>
                <c:pt idx="7">
                  <c:v>2</c:v>
                </c:pt>
                <c:pt idx="8">
                  <c:v>2</c:v>
                </c:pt>
                <c:pt idx="9">
                  <c:v>1</c:v>
                </c:pt>
                <c:pt idx="10">
                  <c:v>1</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RICHARD QUISPE</c:v>
                  </c:pt>
                  <c:pt idx="2">
                    <c:v>GERBERTH PALOMINO</c:v>
                  </c:pt>
                  <c:pt idx="3">
                    <c:v>GERBERTH PALOMINO</c:v>
                  </c:pt>
                  <c:pt idx="4">
                    <c:v>RICHARD QUISPE</c:v>
                  </c:pt>
                  <c:pt idx="5">
                    <c:v>GERBERTH PALOMINO</c:v>
                  </c:pt>
                  <c:pt idx="6">
                    <c:v>GERBERTH PALOMINO</c:v>
                  </c:pt>
                  <c:pt idx="7">
                    <c:v>GERBERTH PALOMINO</c:v>
                  </c:pt>
                  <c:pt idx="8">
                    <c:v>MANUEL ZAPATA</c:v>
                  </c:pt>
                  <c:pt idx="9">
                    <c:v>MANUEL ZAPATA</c:v>
                  </c:pt>
                  <c:pt idx="10">
                    <c:v>MANUEL ZAPATA</c:v>
                  </c:pt>
                  <c:pt idx="11">
                    <c:v>RICHARD QUISPE</c:v>
                  </c:pt>
                  <c:pt idx="12">
                    <c:v>RICHARD QUISPE</c:v>
                  </c:pt>
                  <c:pt idx="13">
                    <c:v>MANUEL ZAPATA</c:v>
                  </c:pt>
                  <c:pt idx="14">
                    <c:v>MANUEL ZAPATA</c:v>
                  </c:pt>
                  <c:pt idx="16">
                    <c:v>MANUEL ZAPATA</c:v>
                  </c:pt>
                  <c:pt idx="17">
                    <c:v>MANUEL ZAPATA</c:v>
                  </c:pt>
                </c:lvl>
                <c:lvl>
                  <c:pt idx="1">
                    <c:v>RICHARD QUISPE</c:v>
                  </c:pt>
                  <c:pt idx="2">
                    <c:v>ESTEFANIA GAMERO</c:v>
                  </c:pt>
                  <c:pt idx="3">
                    <c:v>ESTEFANIA GAMERO</c:v>
                  </c:pt>
                  <c:pt idx="4">
                    <c:v>ESTEFANIA GAMERO</c:v>
                  </c:pt>
                  <c:pt idx="5">
                    <c:v>RICHARD QUISPE</c:v>
                  </c:pt>
                  <c:pt idx="6">
                    <c:v>RICHARD QUISPE</c:v>
                  </c:pt>
                  <c:pt idx="7">
                    <c:v>RICHARD QUISPE</c:v>
                  </c:pt>
                  <c:pt idx="8">
                    <c:v>ESTEFANIA GAMERO</c:v>
                  </c:pt>
                  <c:pt idx="9">
                    <c:v>ESTEFANIA GAMERO</c:v>
                  </c:pt>
                  <c:pt idx="10">
                    <c:v>ESTEFANIA GAMERO</c:v>
                  </c:pt>
                  <c:pt idx="11">
                    <c:v>GERBERTH PALOMINO</c:v>
                  </c:pt>
                  <c:pt idx="12">
                    <c:v>GERBERTH PALOMINO</c:v>
                  </c:pt>
                  <c:pt idx="13">
                    <c:v>ESTEFANIA GAMERO</c:v>
                  </c:pt>
                  <c:pt idx="14">
                    <c:v>ESTEFANIA GAMERO</c:v>
                  </c:pt>
                  <c:pt idx="16">
                    <c:v>ESTEFANIA GAMERO</c:v>
                  </c:pt>
                  <c:pt idx="17">
                    <c:v>ESTEFANIA GAMERO</c:v>
                  </c:pt>
                </c:lvl>
                <c:lvl>
                  <c:pt idx="1">
                    <c:v>Inscrito Nuevo</c:v>
                  </c:pt>
                  <c:pt idx="2">
                    <c:v>Inscrito Nuevo</c:v>
                  </c:pt>
                  <c:pt idx="3">
                    <c:v>Recuperado otro año</c:v>
                  </c:pt>
                  <c:pt idx="4">
                    <c:v>Inscrito Nuevo</c:v>
                  </c:pt>
                  <c:pt idx="5">
                    <c:v>Inscrito Nuevo</c:v>
                  </c:pt>
                  <c:pt idx="6">
                    <c:v>Recuperado otro año</c:v>
                  </c:pt>
                  <c:pt idx="7">
                    <c:v>Pre-Inscrito</c:v>
                  </c:pt>
                  <c:pt idx="8">
                    <c:v>Inscrito Nuevo</c:v>
                  </c:pt>
                  <c:pt idx="9">
                    <c:v>Recuperado otro año</c:v>
                  </c:pt>
                  <c:pt idx="10">
                    <c:v>Pre-Inscrito</c:v>
                  </c:pt>
                  <c:pt idx="11">
                    <c:v>Inscrito Nuevo</c:v>
                  </c:pt>
                  <c:pt idx="12">
                    <c:v>Pre-Inscrito</c:v>
                  </c:pt>
                  <c:pt idx="13">
                    <c:v>Cambio de horario</c:v>
                  </c:pt>
                  <c:pt idx="14">
                    <c:v>Inscrito Nuevo</c:v>
                  </c:pt>
                  <c:pt idx="15">
                    <c:v>Pre-Inscrito</c:v>
                  </c:pt>
                  <c:pt idx="17">
                    <c:v>Cambio de horario</c:v>
                  </c:pt>
                </c:lvl>
                <c:lvl>
                  <c:pt idx="1">
                    <c:v>enero</c:v>
                  </c:pt>
                  <c:pt idx="2">
                    <c:v>enero</c:v>
                  </c:pt>
                  <c:pt idx="4">
                    <c:v>enero</c:v>
                  </c:pt>
                  <c:pt idx="5">
                    <c:v>enero</c:v>
                  </c:pt>
                  <c:pt idx="8">
                    <c:v>febrero</c:v>
                  </c:pt>
                  <c:pt idx="11">
                    <c:v>marzo</c:v>
                  </c:pt>
                  <c:pt idx="14">
                    <c:v>marzo</c:v>
                  </c:pt>
                </c:lvl>
                <c:lvl>
                  <c:pt idx="1">
                    <c:v>11/1/2025</c:v>
                  </c:pt>
                  <c:pt idx="2">
                    <c:v>13/1/2025</c:v>
                  </c:pt>
                  <c:pt idx="4">
                    <c:v>15/1/2025</c:v>
                  </c:pt>
                  <c:pt idx="5">
                    <c:v>16/1/2025</c:v>
                  </c:pt>
                  <c:pt idx="8">
                    <c:v>13/2/2025</c:v>
                  </c:pt>
                  <c:pt idx="11">
                    <c:v>12/3/2025</c:v>
                  </c:pt>
                  <c:pt idx="14">
                    <c:v>13/3/2025</c:v>
                  </c:pt>
                </c:lvl>
              </c:multiLvlStrCache>
            </c:multiLvlStrRef>
          </c:cat>
          <c:val>
            <c:numRef>
              <c:f>Gráficos_!$BQ$104:$BQ$122</c:f>
              <c:numCache>
                <c:formatCode>General</c:formatCode>
                <c:ptCount val="18"/>
                <c:pt idx="0">
                  <c:v>0</c:v>
                </c:pt>
                <c:pt idx="1">
                  <c:v>2</c:v>
                </c:pt>
                <c:pt idx="2">
                  <c:v>5</c:v>
                </c:pt>
                <c:pt idx="3">
                  <c:v>1</c:v>
                </c:pt>
                <c:pt idx="4">
                  <c:v>3</c:v>
                </c:pt>
                <c:pt idx="5">
                  <c:v>7</c:v>
                </c:pt>
                <c:pt idx="6">
                  <c:v>1</c:v>
                </c:pt>
                <c:pt idx="7">
                  <c:v>0</c:v>
                </c:pt>
                <c:pt idx="8">
                  <c:v>0</c:v>
                </c:pt>
                <c:pt idx="9">
                  <c:v>1</c:v>
                </c:pt>
                <c:pt idx="10">
                  <c:v>1</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RICHARD QUISPE</c:v>
                  </c:pt>
                  <c:pt idx="2">
                    <c:v>GERBERTH PALOMINO</c:v>
                  </c:pt>
                  <c:pt idx="3">
                    <c:v>GERBERTH PALOMINO</c:v>
                  </c:pt>
                  <c:pt idx="4">
                    <c:v>RICHARD QUISPE</c:v>
                  </c:pt>
                  <c:pt idx="5">
                    <c:v>GERBERTH PALOMINO</c:v>
                  </c:pt>
                  <c:pt idx="6">
                    <c:v>GERBERTH PALOMINO</c:v>
                  </c:pt>
                  <c:pt idx="7">
                    <c:v>GERBERTH PALOMINO</c:v>
                  </c:pt>
                  <c:pt idx="8">
                    <c:v>MANUEL ZAPATA</c:v>
                  </c:pt>
                  <c:pt idx="9">
                    <c:v>MANUEL ZAPATA</c:v>
                  </c:pt>
                  <c:pt idx="10">
                    <c:v>MANUEL ZAPATA</c:v>
                  </c:pt>
                  <c:pt idx="11">
                    <c:v>RICHARD QUISPE</c:v>
                  </c:pt>
                  <c:pt idx="12">
                    <c:v>RICHARD QUISPE</c:v>
                  </c:pt>
                  <c:pt idx="13">
                    <c:v>MANUEL ZAPATA</c:v>
                  </c:pt>
                  <c:pt idx="14">
                    <c:v>MANUEL ZAPATA</c:v>
                  </c:pt>
                  <c:pt idx="16">
                    <c:v>MANUEL ZAPATA</c:v>
                  </c:pt>
                  <c:pt idx="17">
                    <c:v>MANUEL ZAPATA</c:v>
                  </c:pt>
                </c:lvl>
                <c:lvl>
                  <c:pt idx="1">
                    <c:v>RICHARD QUISPE</c:v>
                  </c:pt>
                  <c:pt idx="2">
                    <c:v>ESTEFANIA GAMERO</c:v>
                  </c:pt>
                  <c:pt idx="3">
                    <c:v>ESTEFANIA GAMERO</c:v>
                  </c:pt>
                  <c:pt idx="4">
                    <c:v>ESTEFANIA GAMERO</c:v>
                  </c:pt>
                  <c:pt idx="5">
                    <c:v>RICHARD QUISPE</c:v>
                  </c:pt>
                  <c:pt idx="6">
                    <c:v>RICHARD QUISPE</c:v>
                  </c:pt>
                  <c:pt idx="7">
                    <c:v>RICHARD QUISPE</c:v>
                  </c:pt>
                  <c:pt idx="8">
                    <c:v>ESTEFANIA GAMERO</c:v>
                  </c:pt>
                  <c:pt idx="9">
                    <c:v>ESTEFANIA GAMERO</c:v>
                  </c:pt>
                  <c:pt idx="10">
                    <c:v>ESTEFANIA GAMERO</c:v>
                  </c:pt>
                  <c:pt idx="11">
                    <c:v>GERBERTH PALOMINO</c:v>
                  </c:pt>
                  <c:pt idx="12">
                    <c:v>GERBERTH PALOMINO</c:v>
                  </c:pt>
                  <c:pt idx="13">
                    <c:v>ESTEFANIA GAMERO</c:v>
                  </c:pt>
                  <c:pt idx="14">
                    <c:v>ESTEFANIA GAMERO</c:v>
                  </c:pt>
                  <c:pt idx="16">
                    <c:v>ESTEFANIA GAMERO</c:v>
                  </c:pt>
                  <c:pt idx="17">
                    <c:v>ESTEFANIA GAMERO</c:v>
                  </c:pt>
                </c:lvl>
                <c:lvl>
                  <c:pt idx="1">
                    <c:v>Inscrito Nuevo</c:v>
                  </c:pt>
                  <c:pt idx="2">
                    <c:v>Inscrito Nuevo</c:v>
                  </c:pt>
                  <c:pt idx="3">
                    <c:v>Recuperado otro año</c:v>
                  </c:pt>
                  <c:pt idx="4">
                    <c:v>Inscrito Nuevo</c:v>
                  </c:pt>
                  <c:pt idx="5">
                    <c:v>Inscrito Nuevo</c:v>
                  </c:pt>
                  <c:pt idx="6">
                    <c:v>Recuperado otro año</c:v>
                  </c:pt>
                  <c:pt idx="7">
                    <c:v>Pre-Inscrito</c:v>
                  </c:pt>
                  <c:pt idx="8">
                    <c:v>Inscrito Nuevo</c:v>
                  </c:pt>
                  <c:pt idx="9">
                    <c:v>Recuperado otro año</c:v>
                  </c:pt>
                  <c:pt idx="10">
                    <c:v>Pre-Inscrito</c:v>
                  </c:pt>
                  <c:pt idx="11">
                    <c:v>Inscrito Nuevo</c:v>
                  </c:pt>
                  <c:pt idx="12">
                    <c:v>Pre-Inscrito</c:v>
                  </c:pt>
                  <c:pt idx="13">
                    <c:v>Cambio de horario</c:v>
                  </c:pt>
                  <c:pt idx="14">
                    <c:v>Inscrito Nuevo</c:v>
                  </c:pt>
                  <c:pt idx="15">
                    <c:v>Pre-Inscrito</c:v>
                  </c:pt>
                  <c:pt idx="17">
                    <c:v>Cambio de horario</c:v>
                  </c:pt>
                </c:lvl>
                <c:lvl>
                  <c:pt idx="1">
                    <c:v>enero</c:v>
                  </c:pt>
                  <c:pt idx="2">
                    <c:v>enero</c:v>
                  </c:pt>
                  <c:pt idx="4">
                    <c:v>enero</c:v>
                  </c:pt>
                  <c:pt idx="5">
                    <c:v>enero</c:v>
                  </c:pt>
                  <c:pt idx="8">
                    <c:v>febrero</c:v>
                  </c:pt>
                  <c:pt idx="11">
                    <c:v>marzo</c:v>
                  </c:pt>
                  <c:pt idx="14">
                    <c:v>marzo</c:v>
                  </c:pt>
                </c:lvl>
                <c:lvl>
                  <c:pt idx="1">
                    <c:v>11/1/2025</c:v>
                  </c:pt>
                  <c:pt idx="2">
                    <c:v>13/1/2025</c:v>
                  </c:pt>
                  <c:pt idx="4">
                    <c:v>15/1/2025</c:v>
                  </c:pt>
                  <c:pt idx="5">
                    <c:v>16/1/2025</c:v>
                  </c:pt>
                  <c:pt idx="8">
                    <c:v>13/2/2025</c:v>
                  </c:pt>
                  <c:pt idx="11">
                    <c:v>12/3/2025</c:v>
                  </c:pt>
                  <c:pt idx="14">
                    <c:v>13/3/2025</c:v>
                  </c:pt>
                </c:lvl>
              </c:multiLvlStrCache>
            </c:multiLvlStrRef>
          </c:cat>
          <c:val>
            <c:numRef>
              <c:f>Gráficos_!$BR$104:$BR$122</c:f>
              <c:numCache>
                <c:formatCode>General</c:formatCode>
                <c:ptCount val="18"/>
                <c:pt idx="0">
                  <c:v>0</c:v>
                </c:pt>
                <c:pt idx="1">
                  <c:v>2</c:v>
                </c:pt>
                <c:pt idx="2">
                  <c:v>5</c:v>
                </c:pt>
                <c:pt idx="3">
                  <c:v>1</c:v>
                </c:pt>
                <c:pt idx="4">
                  <c:v>3</c:v>
                </c:pt>
                <c:pt idx="5">
                  <c:v>5</c:v>
                </c:pt>
                <c:pt idx="6">
                  <c:v>1</c:v>
                </c:pt>
                <c:pt idx="7">
                  <c:v>0</c:v>
                </c:pt>
                <c:pt idx="8">
                  <c:v>1</c:v>
                </c:pt>
                <c:pt idx="9">
                  <c:v>1</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RICHARD QUISPE</c:v>
                  </c:pt>
                  <c:pt idx="2">
                    <c:v>GERBERTH PALOMINO</c:v>
                  </c:pt>
                  <c:pt idx="3">
                    <c:v>GERBERTH PALOMINO</c:v>
                  </c:pt>
                  <c:pt idx="4">
                    <c:v>RICHARD QUISPE</c:v>
                  </c:pt>
                  <c:pt idx="5">
                    <c:v>GERBERTH PALOMINO</c:v>
                  </c:pt>
                  <c:pt idx="6">
                    <c:v>GERBERTH PALOMINO</c:v>
                  </c:pt>
                  <c:pt idx="7">
                    <c:v>GERBERTH PALOMINO</c:v>
                  </c:pt>
                  <c:pt idx="8">
                    <c:v>MANUEL ZAPATA</c:v>
                  </c:pt>
                  <c:pt idx="9">
                    <c:v>MANUEL ZAPATA</c:v>
                  </c:pt>
                  <c:pt idx="10">
                    <c:v>MANUEL ZAPATA</c:v>
                  </c:pt>
                  <c:pt idx="11">
                    <c:v>RICHARD QUISPE</c:v>
                  </c:pt>
                  <c:pt idx="12">
                    <c:v>RICHARD QUISPE</c:v>
                  </c:pt>
                  <c:pt idx="13">
                    <c:v>MANUEL ZAPATA</c:v>
                  </c:pt>
                  <c:pt idx="14">
                    <c:v>MANUEL ZAPATA</c:v>
                  </c:pt>
                  <c:pt idx="16">
                    <c:v>MANUEL ZAPATA</c:v>
                  </c:pt>
                  <c:pt idx="17">
                    <c:v>MANUEL ZAPATA</c:v>
                  </c:pt>
                </c:lvl>
                <c:lvl>
                  <c:pt idx="1">
                    <c:v>RICHARD QUISPE</c:v>
                  </c:pt>
                  <c:pt idx="2">
                    <c:v>ESTEFANIA GAMERO</c:v>
                  </c:pt>
                  <c:pt idx="3">
                    <c:v>ESTEFANIA GAMERO</c:v>
                  </c:pt>
                  <c:pt idx="4">
                    <c:v>ESTEFANIA GAMERO</c:v>
                  </c:pt>
                  <c:pt idx="5">
                    <c:v>RICHARD QUISPE</c:v>
                  </c:pt>
                  <c:pt idx="6">
                    <c:v>RICHARD QUISPE</c:v>
                  </c:pt>
                  <c:pt idx="7">
                    <c:v>RICHARD QUISPE</c:v>
                  </c:pt>
                  <c:pt idx="8">
                    <c:v>ESTEFANIA GAMERO</c:v>
                  </c:pt>
                  <c:pt idx="9">
                    <c:v>ESTEFANIA GAMERO</c:v>
                  </c:pt>
                  <c:pt idx="10">
                    <c:v>ESTEFANIA GAMERO</c:v>
                  </c:pt>
                  <c:pt idx="11">
                    <c:v>GERBERTH PALOMINO</c:v>
                  </c:pt>
                  <c:pt idx="12">
                    <c:v>GERBERTH PALOMINO</c:v>
                  </c:pt>
                  <c:pt idx="13">
                    <c:v>ESTEFANIA GAMERO</c:v>
                  </c:pt>
                  <c:pt idx="14">
                    <c:v>ESTEFANIA GAMERO</c:v>
                  </c:pt>
                  <c:pt idx="16">
                    <c:v>ESTEFANIA GAMERO</c:v>
                  </c:pt>
                  <c:pt idx="17">
                    <c:v>ESTEFANIA GAMERO</c:v>
                  </c:pt>
                </c:lvl>
                <c:lvl>
                  <c:pt idx="1">
                    <c:v>Inscrito Nuevo</c:v>
                  </c:pt>
                  <c:pt idx="2">
                    <c:v>Inscrito Nuevo</c:v>
                  </c:pt>
                  <c:pt idx="3">
                    <c:v>Recuperado otro año</c:v>
                  </c:pt>
                  <c:pt idx="4">
                    <c:v>Inscrito Nuevo</c:v>
                  </c:pt>
                  <c:pt idx="5">
                    <c:v>Inscrito Nuevo</c:v>
                  </c:pt>
                  <c:pt idx="6">
                    <c:v>Recuperado otro año</c:v>
                  </c:pt>
                  <c:pt idx="7">
                    <c:v>Pre-Inscrito</c:v>
                  </c:pt>
                  <c:pt idx="8">
                    <c:v>Inscrito Nuevo</c:v>
                  </c:pt>
                  <c:pt idx="9">
                    <c:v>Recuperado otro año</c:v>
                  </c:pt>
                  <c:pt idx="10">
                    <c:v>Pre-Inscrito</c:v>
                  </c:pt>
                  <c:pt idx="11">
                    <c:v>Inscrito Nuevo</c:v>
                  </c:pt>
                  <c:pt idx="12">
                    <c:v>Pre-Inscrito</c:v>
                  </c:pt>
                  <c:pt idx="13">
                    <c:v>Cambio de horario</c:v>
                  </c:pt>
                  <c:pt idx="14">
                    <c:v>Inscrito Nuevo</c:v>
                  </c:pt>
                  <c:pt idx="15">
                    <c:v>Pre-Inscrito</c:v>
                  </c:pt>
                  <c:pt idx="17">
                    <c:v>Cambio de horario</c:v>
                  </c:pt>
                </c:lvl>
                <c:lvl>
                  <c:pt idx="1">
                    <c:v>enero</c:v>
                  </c:pt>
                  <c:pt idx="2">
                    <c:v>enero</c:v>
                  </c:pt>
                  <c:pt idx="4">
                    <c:v>enero</c:v>
                  </c:pt>
                  <c:pt idx="5">
                    <c:v>enero</c:v>
                  </c:pt>
                  <c:pt idx="8">
                    <c:v>febrero</c:v>
                  </c:pt>
                  <c:pt idx="11">
                    <c:v>marzo</c:v>
                  </c:pt>
                  <c:pt idx="14">
                    <c:v>marzo</c:v>
                  </c:pt>
                </c:lvl>
                <c:lvl>
                  <c:pt idx="1">
                    <c:v>11/1/2025</c:v>
                  </c:pt>
                  <c:pt idx="2">
                    <c:v>13/1/2025</c:v>
                  </c:pt>
                  <c:pt idx="4">
                    <c:v>15/1/2025</c:v>
                  </c:pt>
                  <c:pt idx="5">
                    <c:v>16/1/2025</c:v>
                  </c:pt>
                  <c:pt idx="8">
                    <c:v>13/2/2025</c:v>
                  </c:pt>
                  <c:pt idx="11">
                    <c:v>12/3/2025</c:v>
                  </c:pt>
                  <c:pt idx="14">
                    <c:v>13/3/2025</c:v>
                  </c:pt>
                </c:lvl>
              </c:multiLvlStrCache>
            </c:multiLvlStrRef>
          </c:cat>
          <c:val>
            <c:numRef>
              <c:f>Gráficos_!$BS$104:$BS$122</c:f>
              <c:numCache>
                <c:formatCode>General</c:formatCode>
                <c:ptCount val="18"/>
                <c:pt idx="0">
                  <c:v>0</c:v>
                </c:pt>
                <c:pt idx="1">
                  <c:v>2</c:v>
                </c:pt>
                <c:pt idx="2">
                  <c:v>4</c:v>
                </c:pt>
                <c:pt idx="3">
                  <c:v>1</c:v>
                </c:pt>
                <c:pt idx="4">
                  <c:v>2</c:v>
                </c:pt>
                <c:pt idx="5">
                  <c:v>4</c:v>
                </c:pt>
                <c:pt idx="6">
                  <c:v>1</c:v>
                </c:pt>
                <c:pt idx="7">
                  <c:v>0</c:v>
                </c:pt>
                <c:pt idx="8">
                  <c:v>0</c:v>
                </c:pt>
                <c:pt idx="9">
                  <c:v>1</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RICHARD QUISPE</c:v>
                  </c:pt>
                  <c:pt idx="2">
                    <c:v>GERBERTH PALOMINO</c:v>
                  </c:pt>
                  <c:pt idx="3">
                    <c:v>GERBERTH PALOMINO</c:v>
                  </c:pt>
                  <c:pt idx="4">
                    <c:v>RICHARD QUISPE</c:v>
                  </c:pt>
                  <c:pt idx="5">
                    <c:v>GERBERTH PALOMINO</c:v>
                  </c:pt>
                  <c:pt idx="6">
                    <c:v>GERBERTH PALOMINO</c:v>
                  </c:pt>
                  <c:pt idx="7">
                    <c:v>GERBERTH PALOMINO</c:v>
                  </c:pt>
                  <c:pt idx="8">
                    <c:v>MANUEL ZAPATA</c:v>
                  </c:pt>
                  <c:pt idx="9">
                    <c:v>MANUEL ZAPATA</c:v>
                  </c:pt>
                  <c:pt idx="10">
                    <c:v>MANUEL ZAPATA</c:v>
                  </c:pt>
                  <c:pt idx="11">
                    <c:v>RICHARD QUISPE</c:v>
                  </c:pt>
                  <c:pt idx="12">
                    <c:v>RICHARD QUISPE</c:v>
                  </c:pt>
                  <c:pt idx="13">
                    <c:v>MANUEL ZAPATA</c:v>
                  </c:pt>
                  <c:pt idx="14">
                    <c:v>MANUEL ZAPATA</c:v>
                  </c:pt>
                  <c:pt idx="16">
                    <c:v>MANUEL ZAPATA</c:v>
                  </c:pt>
                  <c:pt idx="17">
                    <c:v>MANUEL ZAPATA</c:v>
                  </c:pt>
                </c:lvl>
                <c:lvl>
                  <c:pt idx="1">
                    <c:v>RICHARD QUISPE</c:v>
                  </c:pt>
                  <c:pt idx="2">
                    <c:v>ESTEFANIA GAMERO</c:v>
                  </c:pt>
                  <c:pt idx="3">
                    <c:v>ESTEFANIA GAMERO</c:v>
                  </c:pt>
                  <c:pt idx="4">
                    <c:v>ESTEFANIA GAMERO</c:v>
                  </c:pt>
                  <c:pt idx="5">
                    <c:v>RICHARD QUISPE</c:v>
                  </c:pt>
                  <c:pt idx="6">
                    <c:v>RICHARD QUISPE</c:v>
                  </c:pt>
                  <c:pt idx="7">
                    <c:v>RICHARD QUISPE</c:v>
                  </c:pt>
                  <c:pt idx="8">
                    <c:v>ESTEFANIA GAMERO</c:v>
                  </c:pt>
                  <c:pt idx="9">
                    <c:v>ESTEFANIA GAMERO</c:v>
                  </c:pt>
                  <c:pt idx="10">
                    <c:v>ESTEFANIA GAMERO</c:v>
                  </c:pt>
                  <c:pt idx="11">
                    <c:v>GERBERTH PALOMINO</c:v>
                  </c:pt>
                  <c:pt idx="12">
                    <c:v>GERBERTH PALOMINO</c:v>
                  </c:pt>
                  <c:pt idx="13">
                    <c:v>ESTEFANIA GAMERO</c:v>
                  </c:pt>
                  <c:pt idx="14">
                    <c:v>ESTEFANIA GAMERO</c:v>
                  </c:pt>
                  <c:pt idx="16">
                    <c:v>ESTEFANIA GAMERO</c:v>
                  </c:pt>
                  <c:pt idx="17">
                    <c:v>ESTEFANIA GAMERO</c:v>
                  </c:pt>
                </c:lvl>
                <c:lvl>
                  <c:pt idx="1">
                    <c:v>Inscrito Nuevo</c:v>
                  </c:pt>
                  <c:pt idx="2">
                    <c:v>Inscrito Nuevo</c:v>
                  </c:pt>
                  <c:pt idx="3">
                    <c:v>Recuperado otro año</c:v>
                  </c:pt>
                  <c:pt idx="4">
                    <c:v>Inscrito Nuevo</c:v>
                  </c:pt>
                  <c:pt idx="5">
                    <c:v>Inscrito Nuevo</c:v>
                  </c:pt>
                  <c:pt idx="6">
                    <c:v>Recuperado otro año</c:v>
                  </c:pt>
                  <c:pt idx="7">
                    <c:v>Pre-Inscrito</c:v>
                  </c:pt>
                  <c:pt idx="8">
                    <c:v>Inscrito Nuevo</c:v>
                  </c:pt>
                  <c:pt idx="9">
                    <c:v>Recuperado otro año</c:v>
                  </c:pt>
                  <c:pt idx="10">
                    <c:v>Pre-Inscrito</c:v>
                  </c:pt>
                  <c:pt idx="11">
                    <c:v>Inscrito Nuevo</c:v>
                  </c:pt>
                  <c:pt idx="12">
                    <c:v>Pre-Inscrito</c:v>
                  </c:pt>
                  <c:pt idx="13">
                    <c:v>Cambio de horario</c:v>
                  </c:pt>
                  <c:pt idx="14">
                    <c:v>Inscrito Nuevo</c:v>
                  </c:pt>
                  <c:pt idx="15">
                    <c:v>Pre-Inscrito</c:v>
                  </c:pt>
                  <c:pt idx="17">
                    <c:v>Cambio de horario</c:v>
                  </c:pt>
                </c:lvl>
                <c:lvl>
                  <c:pt idx="1">
                    <c:v>enero</c:v>
                  </c:pt>
                  <c:pt idx="2">
                    <c:v>enero</c:v>
                  </c:pt>
                  <c:pt idx="4">
                    <c:v>enero</c:v>
                  </c:pt>
                  <c:pt idx="5">
                    <c:v>enero</c:v>
                  </c:pt>
                  <c:pt idx="8">
                    <c:v>febrero</c:v>
                  </c:pt>
                  <c:pt idx="11">
                    <c:v>marzo</c:v>
                  </c:pt>
                  <c:pt idx="14">
                    <c:v>marzo</c:v>
                  </c:pt>
                </c:lvl>
                <c:lvl>
                  <c:pt idx="1">
                    <c:v>11/1/2025</c:v>
                  </c:pt>
                  <c:pt idx="2">
                    <c:v>13/1/2025</c:v>
                  </c:pt>
                  <c:pt idx="4">
                    <c:v>15/1/2025</c:v>
                  </c:pt>
                  <c:pt idx="5">
                    <c:v>16/1/2025</c:v>
                  </c:pt>
                  <c:pt idx="8">
                    <c:v>13/2/2025</c:v>
                  </c:pt>
                  <c:pt idx="11">
                    <c:v>12/3/2025</c:v>
                  </c:pt>
                  <c:pt idx="14">
                    <c:v>13/3/2025</c:v>
                  </c:pt>
                </c:lvl>
              </c:multiLvlStrCache>
            </c:multiLvlStrRef>
          </c:cat>
          <c:val>
            <c:numRef>
              <c:f>Gráficos_!$BT$104:$BT$122</c:f>
              <c:numCache>
                <c:formatCode>General</c:formatCode>
                <c:ptCount val="18"/>
                <c:pt idx="0">
                  <c:v>0</c:v>
                </c:pt>
                <c:pt idx="1">
                  <c:v>2</c:v>
                </c:pt>
                <c:pt idx="2">
                  <c:v>4</c:v>
                </c:pt>
                <c:pt idx="3">
                  <c:v>1</c:v>
                </c:pt>
                <c:pt idx="4">
                  <c:v>2</c:v>
                </c:pt>
                <c:pt idx="5">
                  <c:v>4</c:v>
                </c:pt>
                <c:pt idx="6">
                  <c:v>1</c:v>
                </c:pt>
                <c:pt idx="7">
                  <c:v>0</c:v>
                </c:pt>
                <c:pt idx="8">
                  <c:v>0</c:v>
                </c:pt>
                <c:pt idx="9">
                  <c:v>1</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RICHARD QUISPE</c:v>
                  </c:pt>
                  <c:pt idx="2">
                    <c:v>GERBERTH PALOMINO</c:v>
                  </c:pt>
                  <c:pt idx="3">
                    <c:v>GERBERTH PALOMINO</c:v>
                  </c:pt>
                  <c:pt idx="4">
                    <c:v>RICHARD QUISPE</c:v>
                  </c:pt>
                  <c:pt idx="5">
                    <c:v>GERBERTH PALOMINO</c:v>
                  </c:pt>
                  <c:pt idx="6">
                    <c:v>GERBERTH PALOMINO</c:v>
                  </c:pt>
                  <c:pt idx="7">
                    <c:v>GERBERTH PALOMINO</c:v>
                  </c:pt>
                  <c:pt idx="8">
                    <c:v>MANUEL ZAPATA</c:v>
                  </c:pt>
                  <c:pt idx="9">
                    <c:v>MANUEL ZAPATA</c:v>
                  </c:pt>
                  <c:pt idx="10">
                    <c:v>MANUEL ZAPATA</c:v>
                  </c:pt>
                  <c:pt idx="11">
                    <c:v>RICHARD QUISPE</c:v>
                  </c:pt>
                  <c:pt idx="12">
                    <c:v>RICHARD QUISPE</c:v>
                  </c:pt>
                  <c:pt idx="13">
                    <c:v>MANUEL ZAPATA</c:v>
                  </c:pt>
                  <c:pt idx="14">
                    <c:v>MANUEL ZAPATA</c:v>
                  </c:pt>
                  <c:pt idx="16">
                    <c:v>MANUEL ZAPATA</c:v>
                  </c:pt>
                  <c:pt idx="17">
                    <c:v>MANUEL ZAPATA</c:v>
                  </c:pt>
                </c:lvl>
                <c:lvl>
                  <c:pt idx="1">
                    <c:v>RICHARD QUISPE</c:v>
                  </c:pt>
                  <c:pt idx="2">
                    <c:v>ESTEFANIA GAMERO</c:v>
                  </c:pt>
                  <c:pt idx="3">
                    <c:v>ESTEFANIA GAMERO</c:v>
                  </c:pt>
                  <c:pt idx="4">
                    <c:v>ESTEFANIA GAMERO</c:v>
                  </c:pt>
                  <c:pt idx="5">
                    <c:v>RICHARD QUISPE</c:v>
                  </c:pt>
                  <c:pt idx="6">
                    <c:v>RICHARD QUISPE</c:v>
                  </c:pt>
                  <c:pt idx="7">
                    <c:v>RICHARD QUISPE</c:v>
                  </c:pt>
                  <c:pt idx="8">
                    <c:v>ESTEFANIA GAMERO</c:v>
                  </c:pt>
                  <c:pt idx="9">
                    <c:v>ESTEFANIA GAMERO</c:v>
                  </c:pt>
                  <c:pt idx="10">
                    <c:v>ESTEFANIA GAMERO</c:v>
                  </c:pt>
                  <c:pt idx="11">
                    <c:v>GERBERTH PALOMINO</c:v>
                  </c:pt>
                  <c:pt idx="12">
                    <c:v>GERBERTH PALOMINO</c:v>
                  </c:pt>
                  <c:pt idx="13">
                    <c:v>ESTEFANIA GAMERO</c:v>
                  </c:pt>
                  <c:pt idx="14">
                    <c:v>ESTEFANIA GAMERO</c:v>
                  </c:pt>
                  <c:pt idx="16">
                    <c:v>ESTEFANIA GAMERO</c:v>
                  </c:pt>
                  <c:pt idx="17">
                    <c:v>ESTEFANIA GAMERO</c:v>
                  </c:pt>
                </c:lvl>
                <c:lvl>
                  <c:pt idx="1">
                    <c:v>Inscrito Nuevo</c:v>
                  </c:pt>
                  <c:pt idx="2">
                    <c:v>Inscrito Nuevo</c:v>
                  </c:pt>
                  <c:pt idx="3">
                    <c:v>Recuperado otro año</c:v>
                  </c:pt>
                  <c:pt idx="4">
                    <c:v>Inscrito Nuevo</c:v>
                  </c:pt>
                  <c:pt idx="5">
                    <c:v>Inscrito Nuevo</c:v>
                  </c:pt>
                  <c:pt idx="6">
                    <c:v>Recuperado otro año</c:v>
                  </c:pt>
                  <c:pt idx="7">
                    <c:v>Pre-Inscrito</c:v>
                  </c:pt>
                  <c:pt idx="8">
                    <c:v>Inscrito Nuevo</c:v>
                  </c:pt>
                  <c:pt idx="9">
                    <c:v>Recuperado otro año</c:v>
                  </c:pt>
                  <c:pt idx="10">
                    <c:v>Pre-Inscrito</c:v>
                  </c:pt>
                  <c:pt idx="11">
                    <c:v>Inscrito Nuevo</c:v>
                  </c:pt>
                  <c:pt idx="12">
                    <c:v>Pre-Inscrito</c:v>
                  </c:pt>
                  <c:pt idx="13">
                    <c:v>Cambio de horario</c:v>
                  </c:pt>
                  <c:pt idx="14">
                    <c:v>Inscrito Nuevo</c:v>
                  </c:pt>
                  <c:pt idx="15">
                    <c:v>Pre-Inscrito</c:v>
                  </c:pt>
                  <c:pt idx="17">
                    <c:v>Cambio de horario</c:v>
                  </c:pt>
                </c:lvl>
                <c:lvl>
                  <c:pt idx="1">
                    <c:v>enero</c:v>
                  </c:pt>
                  <c:pt idx="2">
                    <c:v>enero</c:v>
                  </c:pt>
                  <c:pt idx="4">
                    <c:v>enero</c:v>
                  </c:pt>
                  <c:pt idx="5">
                    <c:v>enero</c:v>
                  </c:pt>
                  <c:pt idx="8">
                    <c:v>febrero</c:v>
                  </c:pt>
                  <c:pt idx="11">
                    <c:v>marzo</c:v>
                  </c:pt>
                  <c:pt idx="14">
                    <c:v>marzo</c:v>
                  </c:pt>
                </c:lvl>
                <c:lvl>
                  <c:pt idx="1">
                    <c:v>11/1/2025</c:v>
                  </c:pt>
                  <c:pt idx="2">
                    <c:v>13/1/2025</c:v>
                  </c:pt>
                  <c:pt idx="4">
                    <c:v>15/1/2025</c:v>
                  </c:pt>
                  <c:pt idx="5">
                    <c:v>16/1/2025</c:v>
                  </c:pt>
                  <c:pt idx="8">
                    <c:v>13/2/2025</c:v>
                  </c:pt>
                  <c:pt idx="11">
                    <c:v>12/3/2025</c:v>
                  </c:pt>
                  <c:pt idx="14">
                    <c:v>13/3/2025</c:v>
                  </c:pt>
                </c:lvl>
              </c:multiLvlStrCache>
            </c:multiLvlStrRef>
          </c:cat>
          <c:val>
            <c:numRef>
              <c:f>Gráficos_!$BU$104:$BU$122</c:f>
              <c:numCache>
                <c:formatCode>General</c:formatCode>
                <c:ptCount val="18"/>
                <c:pt idx="0">
                  <c:v>0</c:v>
                </c:pt>
                <c:pt idx="1">
                  <c:v>2</c:v>
                </c:pt>
                <c:pt idx="2">
                  <c:v>3</c:v>
                </c:pt>
                <c:pt idx="3">
                  <c:v>0</c:v>
                </c:pt>
                <c:pt idx="4">
                  <c:v>2</c:v>
                </c:pt>
                <c:pt idx="5">
                  <c:v>4</c:v>
                </c:pt>
                <c:pt idx="6">
                  <c:v>1</c:v>
                </c:pt>
                <c:pt idx="7">
                  <c:v>0</c:v>
                </c:pt>
                <c:pt idx="8">
                  <c:v>0</c:v>
                </c:pt>
                <c:pt idx="9">
                  <c:v>1</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RICHARD QUISPE</c:v>
                  </c:pt>
                  <c:pt idx="2">
                    <c:v>GERBERTH PALOMINO</c:v>
                  </c:pt>
                  <c:pt idx="3">
                    <c:v>GERBERTH PALOMINO</c:v>
                  </c:pt>
                  <c:pt idx="4">
                    <c:v>RICHARD QUISPE</c:v>
                  </c:pt>
                  <c:pt idx="5">
                    <c:v>GERBERTH PALOMINO</c:v>
                  </c:pt>
                  <c:pt idx="6">
                    <c:v>GERBERTH PALOMINO</c:v>
                  </c:pt>
                  <c:pt idx="7">
                    <c:v>GERBERTH PALOMINO</c:v>
                  </c:pt>
                  <c:pt idx="8">
                    <c:v>MANUEL ZAPATA</c:v>
                  </c:pt>
                  <c:pt idx="9">
                    <c:v>MANUEL ZAPATA</c:v>
                  </c:pt>
                  <c:pt idx="10">
                    <c:v>MANUEL ZAPATA</c:v>
                  </c:pt>
                  <c:pt idx="11">
                    <c:v>RICHARD QUISPE</c:v>
                  </c:pt>
                  <c:pt idx="12">
                    <c:v>RICHARD QUISPE</c:v>
                  </c:pt>
                  <c:pt idx="13">
                    <c:v>MANUEL ZAPATA</c:v>
                  </c:pt>
                  <c:pt idx="14">
                    <c:v>MANUEL ZAPATA</c:v>
                  </c:pt>
                  <c:pt idx="16">
                    <c:v>MANUEL ZAPATA</c:v>
                  </c:pt>
                  <c:pt idx="17">
                    <c:v>MANUEL ZAPATA</c:v>
                  </c:pt>
                </c:lvl>
                <c:lvl>
                  <c:pt idx="1">
                    <c:v>RICHARD QUISPE</c:v>
                  </c:pt>
                  <c:pt idx="2">
                    <c:v>ESTEFANIA GAMERO</c:v>
                  </c:pt>
                  <c:pt idx="3">
                    <c:v>ESTEFANIA GAMERO</c:v>
                  </c:pt>
                  <c:pt idx="4">
                    <c:v>ESTEFANIA GAMERO</c:v>
                  </c:pt>
                  <c:pt idx="5">
                    <c:v>RICHARD QUISPE</c:v>
                  </c:pt>
                  <c:pt idx="6">
                    <c:v>RICHARD QUISPE</c:v>
                  </c:pt>
                  <c:pt idx="7">
                    <c:v>RICHARD QUISPE</c:v>
                  </c:pt>
                  <c:pt idx="8">
                    <c:v>ESTEFANIA GAMERO</c:v>
                  </c:pt>
                  <c:pt idx="9">
                    <c:v>ESTEFANIA GAMERO</c:v>
                  </c:pt>
                  <c:pt idx="10">
                    <c:v>ESTEFANIA GAMERO</c:v>
                  </c:pt>
                  <c:pt idx="11">
                    <c:v>GERBERTH PALOMINO</c:v>
                  </c:pt>
                  <c:pt idx="12">
                    <c:v>GERBERTH PALOMINO</c:v>
                  </c:pt>
                  <c:pt idx="13">
                    <c:v>ESTEFANIA GAMERO</c:v>
                  </c:pt>
                  <c:pt idx="14">
                    <c:v>ESTEFANIA GAMERO</c:v>
                  </c:pt>
                  <c:pt idx="16">
                    <c:v>ESTEFANIA GAMERO</c:v>
                  </c:pt>
                  <c:pt idx="17">
                    <c:v>ESTEFANIA GAMERO</c:v>
                  </c:pt>
                </c:lvl>
                <c:lvl>
                  <c:pt idx="1">
                    <c:v>Inscrito Nuevo</c:v>
                  </c:pt>
                  <c:pt idx="2">
                    <c:v>Inscrito Nuevo</c:v>
                  </c:pt>
                  <c:pt idx="3">
                    <c:v>Recuperado otro año</c:v>
                  </c:pt>
                  <c:pt idx="4">
                    <c:v>Inscrito Nuevo</c:v>
                  </c:pt>
                  <c:pt idx="5">
                    <c:v>Inscrito Nuevo</c:v>
                  </c:pt>
                  <c:pt idx="6">
                    <c:v>Recuperado otro año</c:v>
                  </c:pt>
                  <c:pt idx="7">
                    <c:v>Pre-Inscrito</c:v>
                  </c:pt>
                  <c:pt idx="8">
                    <c:v>Inscrito Nuevo</c:v>
                  </c:pt>
                  <c:pt idx="9">
                    <c:v>Recuperado otro año</c:v>
                  </c:pt>
                  <c:pt idx="10">
                    <c:v>Pre-Inscrito</c:v>
                  </c:pt>
                  <c:pt idx="11">
                    <c:v>Inscrito Nuevo</c:v>
                  </c:pt>
                  <c:pt idx="12">
                    <c:v>Pre-Inscrito</c:v>
                  </c:pt>
                  <c:pt idx="13">
                    <c:v>Cambio de horario</c:v>
                  </c:pt>
                  <c:pt idx="14">
                    <c:v>Inscrito Nuevo</c:v>
                  </c:pt>
                  <c:pt idx="15">
                    <c:v>Pre-Inscrito</c:v>
                  </c:pt>
                  <c:pt idx="17">
                    <c:v>Cambio de horario</c:v>
                  </c:pt>
                </c:lvl>
                <c:lvl>
                  <c:pt idx="1">
                    <c:v>enero</c:v>
                  </c:pt>
                  <c:pt idx="2">
                    <c:v>enero</c:v>
                  </c:pt>
                  <c:pt idx="4">
                    <c:v>enero</c:v>
                  </c:pt>
                  <c:pt idx="5">
                    <c:v>enero</c:v>
                  </c:pt>
                  <c:pt idx="8">
                    <c:v>febrero</c:v>
                  </c:pt>
                  <c:pt idx="11">
                    <c:v>marzo</c:v>
                  </c:pt>
                  <c:pt idx="14">
                    <c:v>marzo</c:v>
                  </c:pt>
                </c:lvl>
                <c:lvl>
                  <c:pt idx="1">
                    <c:v>11/1/2025</c:v>
                  </c:pt>
                  <c:pt idx="2">
                    <c:v>13/1/2025</c:v>
                  </c:pt>
                  <c:pt idx="4">
                    <c:v>15/1/2025</c:v>
                  </c:pt>
                  <c:pt idx="5">
                    <c:v>16/1/2025</c:v>
                  </c:pt>
                  <c:pt idx="8">
                    <c:v>13/2/2025</c:v>
                  </c:pt>
                  <c:pt idx="11">
                    <c:v>12/3/2025</c:v>
                  </c:pt>
                  <c:pt idx="14">
                    <c:v>13/3/2025</c:v>
                  </c:pt>
                </c:lvl>
              </c:multiLvlStrCache>
            </c:multiLvlStrRef>
          </c:cat>
          <c:val>
            <c:numRef>
              <c:f>Gráficos_!$BV$104:$BV$122</c:f>
              <c:numCache>
                <c:formatCode>General</c:formatCode>
                <c:ptCount val="18"/>
                <c:pt idx="0">
                  <c:v>0</c:v>
                </c:pt>
                <c:pt idx="1">
                  <c:v>2</c:v>
                </c:pt>
                <c:pt idx="2">
                  <c:v>3</c:v>
                </c:pt>
                <c:pt idx="3">
                  <c:v>1</c:v>
                </c:pt>
                <c:pt idx="4">
                  <c:v>2</c:v>
                </c:pt>
                <c:pt idx="5">
                  <c:v>4</c:v>
                </c:pt>
                <c:pt idx="6">
                  <c:v>1</c:v>
                </c:pt>
                <c:pt idx="7">
                  <c:v>0</c:v>
                </c:pt>
                <c:pt idx="8">
                  <c:v>0</c:v>
                </c:pt>
                <c:pt idx="9">
                  <c:v>1</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RICHARD QUISPE</c:v>
                  </c:pt>
                  <c:pt idx="2">
                    <c:v>GERBERTH PALOMINO</c:v>
                  </c:pt>
                  <c:pt idx="3">
                    <c:v>GERBERTH PALOMINO</c:v>
                  </c:pt>
                  <c:pt idx="4">
                    <c:v>RICHARD QUISPE</c:v>
                  </c:pt>
                  <c:pt idx="5">
                    <c:v>GERBERTH PALOMINO</c:v>
                  </c:pt>
                  <c:pt idx="6">
                    <c:v>GERBERTH PALOMINO</c:v>
                  </c:pt>
                  <c:pt idx="7">
                    <c:v>GERBERTH PALOMINO</c:v>
                  </c:pt>
                  <c:pt idx="8">
                    <c:v>MANUEL ZAPATA</c:v>
                  </c:pt>
                  <c:pt idx="9">
                    <c:v>MANUEL ZAPATA</c:v>
                  </c:pt>
                  <c:pt idx="10">
                    <c:v>MANUEL ZAPATA</c:v>
                  </c:pt>
                  <c:pt idx="11">
                    <c:v>RICHARD QUISPE</c:v>
                  </c:pt>
                  <c:pt idx="12">
                    <c:v>RICHARD QUISPE</c:v>
                  </c:pt>
                  <c:pt idx="13">
                    <c:v>MANUEL ZAPATA</c:v>
                  </c:pt>
                  <c:pt idx="14">
                    <c:v>MANUEL ZAPATA</c:v>
                  </c:pt>
                  <c:pt idx="16">
                    <c:v>MANUEL ZAPATA</c:v>
                  </c:pt>
                  <c:pt idx="17">
                    <c:v>MANUEL ZAPATA</c:v>
                  </c:pt>
                </c:lvl>
                <c:lvl>
                  <c:pt idx="1">
                    <c:v>RICHARD QUISPE</c:v>
                  </c:pt>
                  <c:pt idx="2">
                    <c:v>ESTEFANIA GAMERO</c:v>
                  </c:pt>
                  <c:pt idx="3">
                    <c:v>ESTEFANIA GAMERO</c:v>
                  </c:pt>
                  <c:pt idx="4">
                    <c:v>ESTEFANIA GAMERO</c:v>
                  </c:pt>
                  <c:pt idx="5">
                    <c:v>RICHARD QUISPE</c:v>
                  </c:pt>
                  <c:pt idx="6">
                    <c:v>RICHARD QUISPE</c:v>
                  </c:pt>
                  <c:pt idx="7">
                    <c:v>RICHARD QUISPE</c:v>
                  </c:pt>
                  <c:pt idx="8">
                    <c:v>ESTEFANIA GAMERO</c:v>
                  </c:pt>
                  <c:pt idx="9">
                    <c:v>ESTEFANIA GAMERO</c:v>
                  </c:pt>
                  <c:pt idx="10">
                    <c:v>ESTEFANIA GAMERO</c:v>
                  </c:pt>
                  <c:pt idx="11">
                    <c:v>GERBERTH PALOMINO</c:v>
                  </c:pt>
                  <c:pt idx="12">
                    <c:v>GERBERTH PALOMINO</c:v>
                  </c:pt>
                  <c:pt idx="13">
                    <c:v>ESTEFANIA GAMERO</c:v>
                  </c:pt>
                  <c:pt idx="14">
                    <c:v>ESTEFANIA GAMERO</c:v>
                  </c:pt>
                  <c:pt idx="16">
                    <c:v>ESTEFANIA GAMERO</c:v>
                  </c:pt>
                  <c:pt idx="17">
                    <c:v>ESTEFANIA GAMERO</c:v>
                  </c:pt>
                </c:lvl>
                <c:lvl>
                  <c:pt idx="1">
                    <c:v>Inscrito Nuevo</c:v>
                  </c:pt>
                  <c:pt idx="2">
                    <c:v>Inscrito Nuevo</c:v>
                  </c:pt>
                  <c:pt idx="3">
                    <c:v>Recuperado otro año</c:v>
                  </c:pt>
                  <c:pt idx="4">
                    <c:v>Inscrito Nuevo</c:v>
                  </c:pt>
                  <c:pt idx="5">
                    <c:v>Inscrito Nuevo</c:v>
                  </c:pt>
                  <c:pt idx="6">
                    <c:v>Recuperado otro año</c:v>
                  </c:pt>
                  <c:pt idx="7">
                    <c:v>Pre-Inscrito</c:v>
                  </c:pt>
                  <c:pt idx="8">
                    <c:v>Inscrito Nuevo</c:v>
                  </c:pt>
                  <c:pt idx="9">
                    <c:v>Recuperado otro año</c:v>
                  </c:pt>
                  <c:pt idx="10">
                    <c:v>Pre-Inscrito</c:v>
                  </c:pt>
                  <c:pt idx="11">
                    <c:v>Inscrito Nuevo</c:v>
                  </c:pt>
                  <c:pt idx="12">
                    <c:v>Pre-Inscrito</c:v>
                  </c:pt>
                  <c:pt idx="13">
                    <c:v>Cambio de horario</c:v>
                  </c:pt>
                  <c:pt idx="14">
                    <c:v>Inscrito Nuevo</c:v>
                  </c:pt>
                  <c:pt idx="15">
                    <c:v>Pre-Inscrito</c:v>
                  </c:pt>
                  <c:pt idx="17">
                    <c:v>Cambio de horario</c:v>
                  </c:pt>
                </c:lvl>
                <c:lvl>
                  <c:pt idx="1">
                    <c:v>enero</c:v>
                  </c:pt>
                  <c:pt idx="2">
                    <c:v>enero</c:v>
                  </c:pt>
                  <c:pt idx="4">
                    <c:v>enero</c:v>
                  </c:pt>
                  <c:pt idx="5">
                    <c:v>enero</c:v>
                  </c:pt>
                  <c:pt idx="8">
                    <c:v>febrero</c:v>
                  </c:pt>
                  <c:pt idx="11">
                    <c:v>marzo</c:v>
                  </c:pt>
                  <c:pt idx="14">
                    <c:v>marzo</c:v>
                  </c:pt>
                </c:lvl>
                <c:lvl>
                  <c:pt idx="1">
                    <c:v>11/1/2025</c:v>
                  </c:pt>
                  <c:pt idx="2">
                    <c:v>13/1/2025</c:v>
                  </c:pt>
                  <c:pt idx="4">
                    <c:v>15/1/2025</c:v>
                  </c:pt>
                  <c:pt idx="5">
                    <c:v>16/1/2025</c:v>
                  </c:pt>
                  <c:pt idx="8">
                    <c:v>13/2/2025</c:v>
                  </c:pt>
                  <c:pt idx="11">
                    <c:v>12/3/2025</c:v>
                  </c:pt>
                  <c:pt idx="14">
                    <c:v>13/3/2025</c:v>
                  </c:pt>
                </c:lvl>
              </c:multiLvlStrCache>
            </c:multiLvlStrRef>
          </c:cat>
          <c:val>
            <c:numRef>
              <c:f>Gráficos_!$BW$104:$BW$122</c:f>
              <c:numCache>
                <c:formatCode>General</c:formatCode>
                <c:ptCount val="18"/>
                <c:pt idx="0">
                  <c:v>0</c:v>
                </c:pt>
                <c:pt idx="1">
                  <c:v>2</c:v>
                </c:pt>
                <c:pt idx="2">
                  <c:v>3</c:v>
                </c:pt>
                <c:pt idx="3">
                  <c:v>1</c:v>
                </c:pt>
                <c:pt idx="4">
                  <c:v>2</c:v>
                </c:pt>
                <c:pt idx="5">
                  <c:v>3</c:v>
                </c:pt>
                <c:pt idx="6">
                  <c:v>0</c:v>
                </c:pt>
                <c:pt idx="7">
                  <c:v>0</c:v>
                </c:pt>
                <c:pt idx="8">
                  <c:v>0</c:v>
                </c:pt>
                <c:pt idx="9">
                  <c:v>1</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RICHARD QUISPE</c:v>
                  </c:pt>
                  <c:pt idx="2">
                    <c:v>GERBERTH PALOMINO</c:v>
                  </c:pt>
                  <c:pt idx="3">
                    <c:v>GERBERTH PALOMINO</c:v>
                  </c:pt>
                  <c:pt idx="4">
                    <c:v>RICHARD QUISPE</c:v>
                  </c:pt>
                  <c:pt idx="5">
                    <c:v>GERBERTH PALOMINO</c:v>
                  </c:pt>
                  <c:pt idx="6">
                    <c:v>GERBERTH PALOMINO</c:v>
                  </c:pt>
                  <c:pt idx="7">
                    <c:v>GERBERTH PALOMINO</c:v>
                  </c:pt>
                  <c:pt idx="8">
                    <c:v>MANUEL ZAPATA</c:v>
                  </c:pt>
                  <c:pt idx="9">
                    <c:v>MANUEL ZAPATA</c:v>
                  </c:pt>
                  <c:pt idx="10">
                    <c:v>MANUEL ZAPATA</c:v>
                  </c:pt>
                  <c:pt idx="11">
                    <c:v>RICHARD QUISPE</c:v>
                  </c:pt>
                  <c:pt idx="12">
                    <c:v>RICHARD QUISPE</c:v>
                  </c:pt>
                  <c:pt idx="13">
                    <c:v>MANUEL ZAPATA</c:v>
                  </c:pt>
                  <c:pt idx="14">
                    <c:v>MANUEL ZAPATA</c:v>
                  </c:pt>
                  <c:pt idx="16">
                    <c:v>MANUEL ZAPATA</c:v>
                  </c:pt>
                  <c:pt idx="17">
                    <c:v>MANUEL ZAPATA</c:v>
                  </c:pt>
                </c:lvl>
                <c:lvl>
                  <c:pt idx="1">
                    <c:v>RICHARD QUISPE</c:v>
                  </c:pt>
                  <c:pt idx="2">
                    <c:v>ESTEFANIA GAMERO</c:v>
                  </c:pt>
                  <c:pt idx="3">
                    <c:v>ESTEFANIA GAMERO</c:v>
                  </c:pt>
                  <c:pt idx="4">
                    <c:v>ESTEFANIA GAMERO</c:v>
                  </c:pt>
                  <c:pt idx="5">
                    <c:v>RICHARD QUISPE</c:v>
                  </c:pt>
                  <c:pt idx="6">
                    <c:v>RICHARD QUISPE</c:v>
                  </c:pt>
                  <c:pt idx="7">
                    <c:v>RICHARD QUISPE</c:v>
                  </c:pt>
                  <c:pt idx="8">
                    <c:v>ESTEFANIA GAMERO</c:v>
                  </c:pt>
                  <c:pt idx="9">
                    <c:v>ESTEFANIA GAMERO</c:v>
                  </c:pt>
                  <c:pt idx="10">
                    <c:v>ESTEFANIA GAMERO</c:v>
                  </c:pt>
                  <c:pt idx="11">
                    <c:v>GERBERTH PALOMINO</c:v>
                  </c:pt>
                  <c:pt idx="12">
                    <c:v>GERBERTH PALOMINO</c:v>
                  </c:pt>
                  <c:pt idx="13">
                    <c:v>ESTEFANIA GAMERO</c:v>
                  </c:pt>
                  <c:pt idx="14">
                    <c:v>ESTEFANIA GAMERO</c:v>
                  </c:pt>
                  <c:pt idx="16">
                    <c:v>ESTEFANIA GAMERO</c:v>
                  </c:pt>
                  <c:pt idx="17">
                    <c:v>ESTEFANIA GAMERO</c:v>
                  </c:pt>
                </c:lvl>
                <c:lvl>
                  <c:pt idx="1">
                    <c:v>Inscrito Nuevo</c:v>
                  </c:pt>
                  <c:pt idx="2">
                    <c:v>Inscrito Nuevo</c:v>
                  </c:pt>
                  <c:pt idx="3">
                    <c:v>Recuperado otro año</c:v>
                  </c:pt>
                  <c:pt idx="4">
                    <c:v>Inscrito Nuevo</c:v>
                  </c:pt>
                  <c:pt idx="5">
                    <c:v>Inscrito Nuevo</c:v>
                  </c:pt>
                  <c:pt idx="6">
                    <c:v>Recuperado otro año</c:v>
                  </c:pt>
                  <c:pt idx="7">
                    <c:v>Pre-Inscrito</c:v>
                  </c:pt>
                  <c:pt idx="8">
                    <c:v>Inscrito Nuevo</c:v>
                  </c:pt>
                  <c:pt idx="9">
                    <c:v>Recuperado otro año</c:v>
                  </c:pt>
                  <c:pt idx="10">
                    <c:v>Pre-Inscrito</c:v>
                  </c:pt>
                  <c:pt idx="11">
                    <c:v>Inscrito Nuevo</c:v>
                  </c:pt>
                  <c:pt idx="12">
                    <c:v>Pre-Inscrito</c:v>
                  </c:pt>
                  <c:pt idx="13">
                    <c:v>Cambio de horario</c:v>
                  </c:pt>
                  <c:pt idx="14">
                    <c:v>Inscrito Nuevo</c:v>
                  </c:pt>
                  <c:pt idx="15">
                    <c:v>Pre-Inscrito</c:v>
                  </c:pt>
                  <c:pt idx="17">
                    <c:v>Cambio de horario</c:v>
                  </c:pt>
                </c:lvl>
                <c:lvl>
                  <c:pt idx="1">
                    <c:v>enero</c:v>
                  </c:pt>
                  <c:pt idx="2">
                    <c:v>enero</c:v>
                  </c:pt>
                  <c:pt idx="4">
                    <c:v>enero</c:v>
                  </c:pt>
                  <c:pt idx="5">
                    <c:v>enero</c:v>
                  </c:pt>
                  <c:pt idx="8">
                    <c:v>febrero</c:v>
                  </c:pt>
                  <c:pt idx="11">
                    <c:v>marzo</c:v>
                  </c:pt>
                  <c:pt idx="14">
                    <c:v>marzo</c:v>
                  </c:pt>
                </c:lvl>
                <c:lvl>
                  <c:pt idx="1">
                    <c:v>11/1/2025</c:v>
                  </c:pt>
                  <c:pt idx="2">
                    <c:v>13/1/2025</c:v>
                  </c:pt>
                  <c:pt idx="4">
                    <c:v>15/1/2025</c:v>
                  </c:pt>
                  <c:pt idx="5">
                    <c:v>16/1/2025</c:v>
                  </c:pt>
                  <c:pt idx="8">
                    <c:v>13/2/2025</c:v>
                  </c:pt>
                  <c:pt idx="11">
                    <c:v>12/3/2025</c:v>
                  </c:pt>
                  <c:pt idx="14">
                    <c:v>13/3/2025</c:v>
                  </c:pt>
                </c:lvl>
              </c:multiLvlStrCache>
            </c:multiLvlStrRef>
          </c:cat>
          <c:val>
            <c:numRef>
              <c:f>Gráficos_!$BX$104:$BX$122</c:f>
              <c:numCache>
                <c:formatCode>General</c:formatCode>
                <c:ptCount val="18"/>
                <c:pt idx="0">
                  <c:v>0</c:v>
                </c:pt>
                <c:pt idx="1">
                  <c:v>2</c:v>
                </c:pt>
                <c:pt idx="2">
                  <c:v>0</c:v>
                </c:pt>
                <c:pt idx="3">
                  <c:v>0</c:v>
                </c:pt>
                <c:pt idx="4">
                  <c:v>2</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RICHARD QUISPE</c:v>
                  </c:pt>
                  <c:pt idx="2">
                    <c:v>GERBERTH PALOMINO</c:v>
                  </c:pt>
                  <c:pt idx="3">
                    <c:v>GERBERTH PALOMINO</c:v>
                  </c:pt>
                  <c:pt idx="4">
                    <c:v>RICHARD QUISPE</c:v>
                  </c:pt>
                  <c:pt idx="5">
                    <c:v>GERBERTH PALOMINO</c:v>
                  </c:pt>
                  <c:pt idx="6">
                    <c:v>GERBERTH PALOMINO</c:v>
                  </c:pt>
                  <c:pt idx="7">
                    <c:v>GERBERTH PALOMINO</c:v>
                  </c:pt>
                  <c:pt idx="8">
                    <c:v>MANUEL ZAPATA</c:v>
                  </c:pt>
                  <c:pt idx="9">
                    <c:v>MANUEL ZAPATA</c:v>
                  </c:pt>
                  <c:pt idx="10">
                    <c:v>MANUEL ZAPATA</c:v>
                  </c:pt>
                  <c:pt idx="11">
                    <c:v>RICHARD QUISPE</c:v>
                  </c:pt>
                  <c:pt idx="12">
                    <c:v>RICHARD QUISPE</c:v>
                  </c:pt>
                  <c:pt idx="13">
                    <c:v>MANUEL ZAPATA</c:v>
                  </c:pt>
                  <c:pt idx="14">
                    <c:v>MANUEL ZAPATA</c:v>
                  </c:pt>
                  <c:pt idx="16">
                    <c:v>MANUEL ZAPATA</c:v>
                  </c:pt>
                  <c:pt idx="17">
                    <c:v>MANUEL ZAPATA</c:v>
                  </c:pt>
                </c:lvl>
                <c:lvl>
                  <c:pt idx="1">
                    <c:v>RICHARD QUISPE</c:v>
                  </c:pt>
                  <c:pt idx="2">
                    <c:v>ESTEFANIA GAMERO</c:v>
                  </c:pt>
                  <c:pt idx="3">
                    <c:v>ESTEFANIA GAMERO</c:v>
                  </c:pt>
                  <c:pt idx="4">
                    <c:v>ESTEFANIA GAMERO</c:v>
                  </c:pt>
                  <c:pt idx="5">
                    <c:v>RICHARD QUISPE</c:v>
                  </c:pt>
                  <c:pt idx="6">
                    <c:v>RICHARD QUISPE</c:v>
                  </c:pt>
                  <c:pt idx="7">
                    <c:v>RICHARD QUISPE</c:v>
                  </c:pt>
                  <c:pt idx="8">
                    <c:v>ESTEFANIA GAMERO</c:v>
                  </c:pt>
                  <c:pt idx="9">
                    <c:v>ESTEFANIA GAMERO</c:v>
                  </c:pt>
                  <c:pt idx="10">
                    <c:v>ESTEFANIA GAMERO</c:v>
                  </c:pt>
                  <c:pt idx="11">
                    <c:v>GERBERTH PALOMINO</c:v>
                  </c:pt>
                  <c:pt idx="12">
                    <c:v>GERBERTH PALOMINO</c:v>
                  </c:pt>
                  <c:pt idx="13">
                    <c:v>ESTEFANIA GAMERO</c:v>
                  </c:pt>
                  <c:pt idx="14">
                    <c:v>ESTEFANIA GAMERO</c:v>
                  </c:pt>
                  <c:pt idx="16">
                    <c:v>ESTEFANIA GAMERO</c:v>
                  </c:pt>
                  <c:pt idx="17">
                    <c:v>ESTEFANIA GAMERO</c:v>
                  </c:pt>
                </c:lvl>
                <c:lvl>
                  <c:pt idx="1">
                    <c:v>Inscrito Nuevo</c:v>
                  </c:pt>
                  <c:pt idx="2">
                    <c:v>Inscrito Nuevo</c:v>
                  </c:pt>
                  <c:pt idx="3">
                    <c:v>Recuperado otro año</c:v>
                  </c:pt>
                  <c:pt idx="4">
                    <c:v>Inscrito Nuevo</c:v>
                  </c:pt>
                  <c:pt idx="5">
                    <c:v>Inscrito Nuevo</c:v>
                  </c:pt>
                  <c:pt idx="6">
                    <c:v>Recuperado otro año</c:v>
                  </c:pt>
                  <c:pt idx="7">
                    <c:v>Pre-Inscrito</c:v>
                  </c:pt>
                  <c:pt idx="8">
                    <c:v>Inscrito Nuevo</c:v>
                  </c:pt>
                  <c:pt idx="9">
                    <c:v>Recuperado otro año</c:v>
                  </c:pt>
                  <c:pt idx="10">
                    <c:v>Pre-Inscrito</c:v>
                  </c:pt>
                  <c:pt idx="11">
                    <c:v>Inscrito Nuevo</c:v>
                  </c:pt>
                  <c:pt idx="12">
                    <c:v>Pre-Inscrito</c:v>
                  </c:pt>
                  <c:pt idx="13">
                    <c:v>Cambio de horario</c:v>
                  </c:pt>
                  <c:pt idx="14">
                    <c:v>Inscrito Nuevo</c:v>
                  </c:pt>
                  <c:pt idx="15">
                    <c:v>Pre-Inscrito</c:v>
                  </c:pt>
                  <c:pt idx="17">
                    <c:v>Cambio de horario</c:v>
                  </c:pt>
                </c:lvl>
                <c:lvl>
                  <c:pt idx="1">
                    <c:v>enero</c:v>
                  </c:pt>
                  <c:pt idx="2">
                    <c:v>enero</c:v>
                  </c:pt>
                  <c:pt idx="4">
                    <c:v>enero</c:v>
                  </c:pt>
                  <c:pt idx="5">
                    <c:v>enero</c:v>
                  </c:pt>
                  <c:pt idx="8">
                    <c:v>febrero</c:v>
                  </c:pt>
                  <c:pt idx="11">
                    <c:v>marzo</c:v>
                  </c:pt>
                  <c:pt idx="14">
                    <c:v>marzo</c:v>
                  </c:pt>
                </c:lvl>
                <c:lvl>
                  <c:pt idx="1">
                    <c:v>11/1/2025</c:v>
                  </c:pt>
                  <c:pt idx="2">
                    <c:v>13/1/2025</c:v>
                  </c:pt>
                  <c:pt idx="4">
                    <c:v>15/1/2025</c:v>
                  </c:pt>
                  <c:pt idx="5">
                    <c:v>16/1/2025</c:v>
                  </c:pt>
                  <c:pt idx="8">
                    <c:v>13/2/2025</c:v>
                  </c:pt>
                  <c:pt idx="11">
                    <c:v>12/3/2025</c:v>
                  </c:pt>
                  <c:pt idx="14">
                    <c:v>13/3/2025</c:v>
                  </c:pt>
                </c:lvl>
              </c:multiLvlStrCache>
            </c:multiLvlStrRef>
          </c:cat>
          <c:val>
            <c:numRef>
              <c:f>Gráficos_!$BY$104:$BY$122</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RICHARD QUISPE</c:v>
                  </c:pt>
                  <c:pt idx="2">
                    <c:v>GERBERTH PALOMINO</c:v>
                  </c:pt>
                  <c:pt idx="3">
                    <c:v>GERBERTH PALOMINO</c:v>
                  </c:pt>
                  <c:pt idx="4">
                    <c:v>RICHARD QUISPE</c:v>
                  </c:pt>
                  <c:pt idx="5">
                    <c:v>GERBERTH PALOMINO</c:v>
                  </c:pt>
                  <c:pt idx="6">
                    <c:v>GERBERTH PALOMINO</c:v>
                  </c:pt>
                  <c:pt idx="7">
                    <c:v>GERBERTH PALOMINO</c:v>
                  </c:pt>
                  <c:pt idx="8">
                    <c:v>MANUEL ZAPATA</c:v>
                  </c:pt>
                  <c:pt idx="9">
                    <c:v>MANUEL ZAPATA</c:v>
                  </c:pt>
                  <c:pt idx="10">
                    <c:v>MANUEL ZAPATA</c:v>
                  </c:pt>
                  <c:pt idx="11">
                    <c:v>RICHARD QUISPE</c:v>
                  </c:pt>
                  <c:pt idx="12">
                    <c:v>RICHARD QUISPE</c:v>
                  </c:pt>
                  <c:pt idx="13">
                    <c:v>MANUEL ZAPATA</c:v>
                  </c:pt>
                  <c:pt idx="14">
                    <c:v>MANUEL ZAPATA</c:v>
                  </c:pt>
                  <c:pt idx="16">
                    <c:v>MANUEL ZAPATA</c:v>
                  </c:pt>
                  <c:pt idx="17">
                    <c:v>MANUEL ZAPATA</c:v>
                  </c:pt>
                </c:lvl>
                <c:lvl>
                  <c:pt idx="1">
                    <c:v>RICHARD QUISPE</c:v>
                  </c:pt>
                  <c:pt idx="2">
                    <c:v>ESTEFANIA GAMERO</c:v>
                  </c:pt>
                  <c:pt idx="3">
                    <c:v>ESTEFANIA GAMERO</c:v>
                  </c:pt>
                  <c:pt idx="4">
                    <c:v>ESTEFANIA GAMERO</c:v>
                  </c:pt>
                  <c:pt idx="5">
                    <c:v>RICHARD QUISPE</c:v>
                  </c:pt>
                  <c:pt idx="6">
                    <c:v>RICHARD QUISPE</c:v>
                  </c:pt>
                  <c:pt idx="7">
                    <c:v>RICHARD QUISPE</c:v>
                  </c:pt>
                  <c:pt idx="8">
                    <c:v>ESTEFANIA GAMERO</c:v>
                  </c:pt>
                  <c:pt idx="9">
                    <c:v>ESTEFANIA GAMERO</c:v>
                  </c:pt>
                  <c:pt idx="10">
                    <c:v>ESTEFANIA GAMERO</c:v>
                  </c:pt>
                  <c:pt idx="11">
                    <c:v>GERBERTH PALOMINO</c:v>
                  </c:pt>
                  <c:pt idx="12">
                    <c:v>GERBERTH PALOMINO</c:v>
                  </c:pt>
                  <c:pt idx="13">
                    <c:v>ESTEFANIA GAMERO</c:v>
                  </c:pt>
                  <c:pt idx="14">
                    <c:v>ESTEFANIA GAMERO</c:v>
                  </c:pt>
                  <c:pt idx="16">
                    <c:v>ESTEFANIA GAMERO</c:v>
                  </c:pt>
                  <c:pt idx="17">
                    <c:v>ESTEFANIA GAMERO</c:v>
                  </c:pt>
                </c:lvl>
                <c:lvl>
                  <c:pt idx="1">
                    <c:v>Inscrito Nuevo</c:v>
                  </c:pt>
                  <c:pt idx="2">
                    <c:v>Inscrito Nuevo</c:v>
                  </c:pt>
                  <c:pt idx="3">
                    <c:v>Recuperado otro año</c:v>
                  </c:pt>
                  <c:pt idx="4">
                    <c:v>Inscrito Nuevo</c:v>
                  </c:pt>
                  <c:pt idx="5">
                    <c:v>Inscrito Nuevo</c:v>
                  </c:pt>
                  <c:pt idx="6">
                    <c:v>Recuperado otro año</c:v>
                  </c:pt>
                  <c:pt idx="7">
                    <c:v>Pre-Inscrito</c:v>
                  </c:pt>
                  <c:pt idx="8">
                    <c:v>Inscrito Nuevo</c:v>
                  </c:pt>
                  <c:pt idx="9">
                    <c:v>Recuperado otro año</c:v>
                  </c:pt>
                  <c:pt idx="10">
                    <c:v>Pre-Inscrito</c:v>
                  </c:pt>
                  <c:pt idx="11">
                    <c:v>Inscrito Nuevo</c:v>
                  </c:pt>
                  <c:pt idx="12">
                    <c:v>Pre-Inscrito</c:v>
                  </c:pt>
                  <c:pt idx="13">
                    <c:v>Cambio de horario</c:v>
                  </c:pt>
                  <c:pt idx="14">
                    <c:v>Inscrito Nuevo</c:v>
                  </c:pt>
                  <c:pt idx="15">
                    <c:v>Pre-Inscrito</c:v>
                  </c:pt>
                  <c:pt idx="17">
                    <c:v>Cambio de horario</c:v>
                  </c:pt>
                </c:lvl>
                <c:lvl>
                  <c:pt idx="1">
                    <c:v>enero</c:v>
                  </c:pt>
                  <c:pt idx="2">
                    <c:v>enero</c:v>
                  </c:pt>
                  <c:pt idx="4">
                    <c:v>enero</c:v>
                  </c:pt>
                  <c:pt idx="5">
                    <c:v>enero</c:v>
                  </c:pt>
                  <c:pt idx="8">
                    <c:v>febrero</c:v>
                  </c:pt>
                  <c:pt idx="11">
                    <c:v>marzo</c:v>
                  </c:pt>
                  <c:pt idx="14">
                    <c:v>marzo</c:v>
                  </c:pt>
                </c:lvl>
                <c:lvl>
                  <c:pt idx="1">
                    <c:v>11/1/2025</c:v>
                  </c:pt>
                  <c:pt idx="2">
                    <c:v>13/1/2025</c:v>
                  </c:pt>
                  <c:pt idx="4">
                    <c:v>15/1/2025</c:v>
                  </c:pt>
                  <c:pt idx="5">
                    <c:v>16/1/2025</c:v>
                  </c:pt>
                  <c:pt idx="8">
                    <c:v>13/2/2025</c:v>
                  </c:pt>
                  <c:pt idx="11">
                    <c:v>12/3/2025</c:v>
                  </c:pt>
                  <c:pt idx="14">
                    <c:v>13/3/2025</c:v>
                  </c:pt>
                </c:lvl>
              </c:multiLvlStrCache>
            </c:multiLvlStrRef>
          </c:cat>
          <c:val>
            <c:numRef>
              <c:f>Gráficos_!$BZ$104:$BZ$122</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RICHARD QUISPE</c:v>
                  </c:pt>
                  <c:pt idx="2">
                    <c:v>GERBERTH PALOMINO</c:v>
                  </c:pt>
                  <c:pt idx="3">
                    <c:v>GERBERTH PALOMINO</c:v>
                  </c:pt>
                  <c:pt idx="4">
                    <c:v>RICHARD QUISPE</c:v>
                  </c:pt>
                  <c:pt idx="5">
                    <c:v>GERBERTH PALOMINO</c:v>
                  </c:pt>
                  <c:pt idx="6">
                    <c:v>GERBERTH PALOMINO</c:v>
                  </c:pt>
                  <c:pt idx="7">
                    <c:v>GERBERTH PALOMINO</c:v>
                  </c:pt>
                  <c:pt idx="8">
                    <c:v>MANUEL ZAPATA</c:v>
                  </c:pt>
                  <c:pt idx="9">
                    <c:v>MANUEL ZAPATA</c:v>
                  </c:pt>
                  <c:pt idx="10">
                    <c:v>MANUEL ZAPATA</c:v>
                  </c:pt>
                  <c:pt idx="11">
                    <c:v>RICHARD QUISPE</c:v>
                  </c:pt>
                  <c:pt idx="12">
                    <c:v>RICHARD QUISPE</c:v>
                  </c:pt>
                  <c:pt idx="13">
                    <c:v>MANUEL ZAPATA</c:v>
                  </c:pt>
                  <c:pt idx="14">
                    <c:v>MANUEL ZAPATA</c:v>
                  </c:pt>
                  <c:pt idx="16">
                    <c:v>MANUEL ZAPATA</c:v>
                  </c:pt>
                  <c:pt idx="17">
                    <c:v>MANUEL ZAPATA</c:v>
                  </c:pt>
                </c:lvl>
                <c:lvl>
                  <c:pt idx="1">
                    <c:v>RICHARD QUISPE</c:v>
                  </c:pt>
                  <c:pt idx="2">
                    <c:v>ESTEFANIA GAMERO</c:v>
                  </c:pt>
                  <c:pt idx="3">
                    <c:v>ESTEFANIA GAMERO</c:v>
                  </c:pt>
                  <c:pt idx="4">
                    <c:v>ESTEFANIA GAMERO</c:v>
                  </c:pt>
                  <c:pt idx="5">
                    <c:v>RICHARD QUISPE</c:v>
                  </c:pt>
                  <c:pt idx="6">
                    <c:v>RICHARD QUISPE</c:v>
                  </c:pt>
                  <c:pt idx="7">
                    <c:v>RICHARD QUISPE</c:v>
                  </c:pt>
                  <c:pt idx="8">
                    <c:v>ESTEFANIA GAMERO</c:v>
                  </c:pt>
                  <c:pt idx="9">
                    <c:v>ESTEFANIA GAMERO</c:v>
                  </c:pt>
                  <c:pt idx="10">
                    <c:v>ESTEFANIA GAMERO</c:v>
                  </c:pt>
                  <c:pt idx="11">
                    <c:v>GERBERTH PALOMINO</c:v>
                  </c:pt>
                  <c:pt idx="12">
                    <c:v>GERBERTH PALOMINO</c:v>
                  </c:pt>
                  <c:pt idx="13">
                    <c:v>ESTEFANIA GAMERO</c:v>
                  </c:pt>
                  <c:pt idx="14">
                    <c:v>ESTEFANIA GAMERO</c:v>
                  </c:pt>
                  <c:pt idx="16">
                    <c:v>ESTEFANIA GAMERO</c:v>
                  </c:pt>
                  <c:pt idx="17">
                    <c:v>ESTEFANIA GAMERO</c:v>
                  </c:pt>
                </c:lvl>
                <c:lvl>
                  <c:pt idx="1">
                    <c:v>Inscrito Nuevo</c:v>
                  </c:pt>
                  <c:pt idx="2">
                    <c:v>Inscrito Nuevo</c:v>
                  </c:pt>
                  <c:pt idx="3">
                    <c:v>Recuperado otro año</c:v>
                  </c:pt>
                  <c:pt idx="4">
                    <c:v>Inscrito Nuevo</c:v>
                  </c:pt>
                  <c:pt idx="5">
                    <c:v>Inscrito Nuevo</c:v>
                  </c:pt>
                  <c:pt idx="6">
                    <c:v>Recuperado otro año</c:v>
                  </c:pt>
                  <c:pt idx="7">
                    <c:v>Pre-Inscrito</c:v>
                  </c:pt>
                  <c:pt idx="8">
                    <c:v>Inscrito Nuevo</c:v>
                  </c:pt>
                  <c:pt idx="9">
                    <c:v>Recuperado otro año</c:v>
                  </c:pt>
                  <c:pt idx="10">
                    <c:v>Pre-Inscrito</c:v>
                  </c:pt>
                  <c:pt idx="11">
                    <c:v>Inscrito Nuevo</c:v>
                  </c:pt>
                  <c:pt idx="12">
                    <c:v>Pre-Inscrito</c:v>
                  </c:pt>
                  <c:pt idx="13">
                    <c:v>Cambio de horario</c:v>
                  </c:pt>
                  <c:pt idx="14">
                    <c:v>Inscrito Nuevo</c:v>
                  </c:pt>
                  <c:pt idx="15">
                    <c:v>Pre-Inscrito</c:v>
                  </c:pt>
                  <c:pt idx="17">
                    <c:v>Cambio de horario</c:v>
                  </c:pt>
                </c:lvl>
                <c:lvl>
                  <c:pt idx="1">
                    <c:v>enero</c:v>
                  </c:pt>
                  <c:pt idx="2">
                    <c:v>enero</c:v>
                  </c:pt>
                  <c:pt idx="4">
                    <c:v>enero</c:v>
                  </c:pt>
                  <c:pt idx="5">
                    <c:v>enero</c:v>
                  </c:pt>
                  <c:pt idx="8">
                    <c:v>febrero</c:v>
                  </c:pt>
                  <c:pt idx="11">
                    <c:v>marzo</c:v>
                  </c:pt>
                  <c:pt idx="14">
                    <c:v>marzo</c:v>
                  </c:pt>
                </c:lvl>
                <c:lvl>
                  <c:pt idx="1">
                    <c:v>11/1/2025</c:v>
                  </c:pt>
                  <c:pt idx="2">
                    <c:v>13/1/2025</c:v>
                  </c:pt>
                  <c:pt idx="4">
                    <c:v>15/1/2025</c:v>
                  </c:pt>
                  <c:pt idx="5">
                    <c:v>16/1/2025</c:v>
                  </c:pt>
                  <c:pt idx="8">
                    <c:v>13/2/2025</c:v>
                  </c:pt>
                  <c:pt idx="11">
                    <c:v>12/3/2025</c:v>
                  </c:pt>
                  <c:pt idx="14">
                    <c:v>13/3/2025</c:v>
                  </c:pt>
                </c:lvl>
              </c:multiLvlStrCache>
            </c:multiLvlStrRef>
          </c:cat>
          <c:val>
            <c:numRef>
              <c:f>Gráficos_!$CA$104:$CA$122</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Lima - Pueblo Libre.xlsx]Gráficos_!TablaDinámica4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Gráficos_!$BB$8:$BF$24</c:f>
              <c:multiLvlStrCache>
                <c:ptCount val="17"/>
                <c:lvl>
                  <c:pt idx="0">
                    <c:v>RICHARD QUISPE</c:v>
                  </c:pt>
                  <c:pt idx="1">
                    <c:v>GERBERTH PALOMINO</c:v>
                  </c:pt>
                  <c:pt idx="2">
                    <c:v>GERBERTH PALOMINO</c:v>
                  </c:pt>
                  <c:pt idx="3">
                    <c:v>RICHARD QUISPE</c:v>
                  </c:pt>
                  <c:pt idx="4">
                    <c:v>GERBERTH PALOMINO</c:v>
                  </c:pt>
                  <c:pt idx="5">
                    <c:v>GERBERTH PALOMINO</c:v>
                  </c:pt>
                  <c:pt idx="6">
                    <c:v>GERBERTH PALOMINO</c:v>
                  </c:pt>
                  <c:pt idx="7">
                    <c:v>MANUEL ZAPATA</c:v>
                  </c:pt>
                  <c:pt idx="8">
                    <c:v>MANUEL ZAPATA</c:v>
                  </c:pt>
                  <c:pt idx="9">
                    <c:v>MANUEL ZAPATA</c:v>
                  </c:pt>
                  <c:pt idx="10">
                    <c:v>RICHARD QUISPE</c:v>
                  </c:pt>
                  <c:pt idx="11">
                    <c:v>RICHARD QUISPE</c:v>
                  </c:pt>
                  <c:pt idx="12">
                    <c:v>MANUEL ZAPATA</c:v>
                  </c:pt>
                  <c:pt idx="13">
                    <c:v>MANUEL ZAPATA</c:v>
                  </c:pt>
                  <c:pt idx="14">
                    <c:v>(blank)</c:v>
                  </c:pt>
                  <c:pt idx="15">
                    <c:v>MANUEL ZAPATA</c:v>
                  </c:pt>
                  <c:pt idx="16">
                    <c:v>MANUEL ZAPATA</c:v>
                  </c:pt>
                </c:lvl>
                <c:lvl>
                  <c:pt idx="0">
                    <c:v>RICHARD QUISPE</c:v>
                  </c:pt>
                  <c:pt idx="1">
                    <c:v>ESTEFANIA GAMERO</c:v>
                  </c:pt>
                  <c:pt idx="2">
                    <c:v>ESTEFANIA GAMERO</c:v>
                  </c:pt>
                  <c:pt idx="3">
                    <c:v>ESTEFANIA GAMERO</c:v>
                  </c:pt>
                  <c:pt idx="4">
                    <c:v>RICHARD QUISPE</c:v>
                  </c:pt>
                  <c:pt idx="5">
                    <c:v>RICHARD QUISPE</c:v>
                  </c:pt>
                  <c:pt idx="6">
                    <c:v>RICHARD QUISPE</c:v>
                  </c:pt>
                  <c:pt idx="7">
                    <c:v>ESTEFANIA GAMERO</c:v>
                  </c:pt>
                  <c:pt idx="8">
                    <c:v>ESTEFANIA GAMERO</c:v>
                  </c:pt>
                  <c:pt idx="9">
                    <c:v>ESTEFANIA GAMERO</c:v>
                  </c:pt>
                  <c:pt idx="10">
                    <c:v>GERBERTH PALOMINO</c:v>
                  </c:pt>
                  <c:pt idx="11">
                    <c:v>GERBERTH PALOMINO</c:v>
                  </c:pt>
                  <c:pt idx="12">
                    <c:v>ESTEFANIA GAMERO</c:v>
                  </c:pt>
                  <c:pt idx="13">
                    <c:v>ESTEFANIA GAMERO</c:v>
                  </c:pt>
                  <c:pt idx="14">
                    <c:v>(blank)</c:v>
                  </c:pt>
                  <c:pt idx="15">
                    <c:v>ESTEFANIA GAMERO</c:v>
                  </c:pt>
                  <c:pt idx="16">
                    <c:v>ESTEFANIA GAMERO</c:v>
                  </c:pt>
                </c:lvl>
                <c:lvl>
                  <c:pt idx="0">
                    <c:v>Inscrito Nuevo</c:v>
                  </c:pt>
                  <c:pt idx="1">
                    <c:v>Inscrito Nuevo</c:v>
                  </c:pt>
                  <c:pt idx="2">
                    <c:v>Recuperado otro año</c:v>
                  </c:pt>
                  <c:pt idx="3">
                    <c:v>Inscrito Nuevo</c:v>
                  </c:pt>
                  <c:pt idx="4">
                    <c:v>Inscrito Nuevo</c:v>
                  </c:pt>
                  <c:pt idx="5">
                    <c:v>Recuperado otro año</c:v>
                  </c:pt>
                  <c:pt idx="6">
                    <c:v>Pre-Inscrito</c:v>
                  </c:pt>
                  <c:pt idx="7">
                    <c:v>Inscrito Nuevo</c:v>
                  </c:pt>
                  <c:pt idx="8">
                    <c:v>Recuperado otro año</c:v>
                  </c:pt>
                  <c:pt idx="9">
                    <c:v>Pre-Inscrito</c:v>
                  </c:pt>
                  <c:pt idx="10">
                    <c:v>Inscrito Nuevo</c:v>
                  </c:pt>
                  <c:pt idx="11">
                    <c:v>(blank)</c:v>
                  </c:pt>
                  <c:pt idx="12">
                    <c:v>Cambio de horario</c:v>
                  </c:pt>
                  <c:pt idx="13">
                    <c:v>Inscrito Nuevo</c:v>
                  </c:pt>
                  <c:pt idx="14">
                    <c:v>Pre-Inscrito</c:v>
                  </c:pt>
                  <c:pt idx="16">
                    <c:v>Cambio de horario</c:v>
                  </c:pt>
                </c:lvl>
                <c:lvl>
                  <c:pt idx="0">
                    <c:v>Conócete a ti mismo</c:v>
                  </c:pt>
                  <c:pt idx="1">
                    <c:v>Conócete a ti mismo</c:v>
                  </c:pt>
                  <c:pt idx="3">
                    <c:v>Conócete a ti mismo</c:v>
                  </c:pt>
                  <c:pt idx="4">
                    <c:v>Conócete a ti mismo</c:v>
                  </c:pt>
                  <c:pt idx="7">
                    <c:v>Conócete a ti mismo</c:v>
                  </c:pt>
                  <c:pt idx="10">
                    <c:v>Conócete a ti mismo</c:v>
                  </c:pt>
                  <c:pt idx="13">
                    <c:v>Conócete a ti mismo</c:v>
                  </c:pt>
                </c:lvl>
                <c:lvl>
                  <c:pt idx="0">
                    <c:v>11/1/2025</c:v>
                  </c:pt>
                  <c:pt idx="1">
                    <c:v>13/1/2025</c:v>
                  </c:pt>
                  <c:pt idx="3">
                    <c:v>15/1/2025</c:v>
                  </c:pt>
                  <c:pt idx="4">
                    <c:v>16/1/2025</c:v>
                  </c:pt>
                  <c:pt idx="7">
                    <c:v>13/2/2025</c:v>
                  </c:pt>
                  <c:pt idx="10">
                    <c:v>12/3/2025</c:v>
                  </c:pt>
                  <c:pt idx="13">
                    <c:v>13/3/2025</c:v>
                  </c:pt>
                </c:lvl>
              </c:multiLvlStrCache>
            </c:multiLvlStrRef>
          </c:cat>
          <c:val>
            <c:numRef>
              <c:f>Gráficos_!$BG$8:$BG$24</c:f>
              <c:numCache>
                <c:formatCode>General</c:formatCode>
                <c:ptCount val="17"/>
                <c:pt idx="0">
                  <c:v>2</c:v>
                </c:pt>
                <c:pt idx="1">
                  <c:v>6</c:v>
                </c:pt>
                <c:pt idx="2">
                  <c:v>1</c:v>
                </c:pt>
                <c:pt idx="3">
                  <c:v>3</c:v>
                </c:pt>
                <c:pt idx="4">
                  <c:v>7</c:v>
                </c:pt>
                <c:pt idx="5">
                  <c:v>1</c:v>
                </c:pt>
                <c:pt idx="6">
                  <c:v>2</c:v>
                </c:pt>
                <c:pt idx="7">
                  <c:v>2</c:v>
                </c:pt>
                <c:pt idx="8">
                  <c:v>1</c:v>
                </c:pt>
                <c:pt idx="9">
                  <c:v>1</c:v>
                </c:pt>
                <c:pt idx="10">
                  <c:v>3</c:v>
                </c:pt>
                <c:pt idx="11">
                  <c:v>1</c:v>
                </c:pt>
                <c:pt idx="12">
                  <c:v>1</c:v>
                </c:pt>
                <c:pt idx="13">
                  <c:v>3</c:v>
                </c:pt>
                <c:pt idx="14">
                  <c:v>1</c:v>
                </c:pt>
                <c:pt idx="15">
                  <c:v>2</c:v>
                </c:pt>
                <c:pt idx="16">
                  <c:v>2</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Lima - Pueblo Libre.xlsx]Gráficos_!TablaDinámica34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Gráficos_!$CM$45:$CO$64</c:f>
              <c:multiLvlStrCache>
                <c:ptCount val="19"/>
                <c:lvl>
                  <c:pt idx="1">
                    <c:v>Inscrito Nuevo</c:v>
                  </c:pt>
                  <c:pt idx="2">
                    <c:v>Recuperado otro año</c:v>
                  </c:pt>
                  <c:pt idx="3">
                    <c:v>Inscrito Nuevo</c:v>
                  </c:pt>
                  <c:pt idx="4">
                    <c:v>Inscrito Nuevo</c:v>
                  </c:pt>
                  <c:pt idx="5">
                    <c:v>Inscrito Nuevo</c:v>
                  </c:pt>
                  <c:pt idx="6">
                    <c:v>Recuperado otro año</c:v>
                  </c:pt>
                  <c:pt idx="7">
                    <c:v>Inscrito Nuevo</c:v>
                  </c:pt>
                  <c:pt idx="8">
                    <c:v>Pre-Inscrito</c:v>
                  </c:pt>
                  <c:pt idx="9">
                    <c:v>Inscrito Nuevo</c:v>
                  </c:pt>
                  <c:pt idx="10">
                    <c:v>Recuperado otro año</c:v>
                  </c:pt>
                  <c:pt idx="11">
                    <c:v>Pre-Inscrito</c:v>
                  </c:pt>
                  <c:pt idx="12">
                    <c:v>Pre-Inscrito</c:v>
                  </c:pt>
                  <c:pt idx="13">
                    <c:v>Inscrito Nuevo</c:v>
                  </c:pt>
                  <c:pt idx="14">
                    <c:v>Cambio de horario</c:v>
                  </c:pt>
                  <c:pt idx="15">
                    <c:v>Pre-Inscrito</c:v>
                  </c:pt>
                  <c:pt idx="16">
                    <c:v>Inscrito Nuevo</c:v>
                  </c:pt>
                  <c:pt idx="17">
                    <c:v>Cambio de horario</c:v>
                  </c:pt>
                  <c:pt idx="18">
                    <c:v>(blank)</c:v>
                  </c:pt>
                </c:lvl>
                <c:lvl>
                  <c:pt idx="1">
                    <c:v>Lima - Pueblo Libre-Enero-Sabado-10:00 - 12:30 m-45668-Inscrito Nuevo</c:v>
                  </c:pt>
                  <c:pt idx="2">
                    <c:v>Lima - Pueblo Libre-Enero-Lunes-7:30 - 9:30 p.m.-45670-Recuperado otro año</c:v>
                  </c:pt>
                  <c:pt idx="3">
                    <c:v>Lima - Pueblo Libre-Enero-Lunes-7:30 - 9:30 p.m.-45670-Inscrito Nuevo</c:v>
                  </c:pt>
                  <c:pt idx="4">
                    <c:v>Lima - Pueblo Libre-Enero-Lunes y Miercoles-5:30 - 7:00 p.m.-45672-Inscrito Nuevo</c:v>
                  </c:pt>
                  <c:pt idx="5">
                    <c:v>Lima - Pueblo Libre-Enero-JUEVES-7:30 - 9:30 p.m.-45673-Inscrito Nuevo</c:v>
                  </c:pt>
                  <c:pt idx="6">
                    <c:v>Lima - Pueblo Libre-Enero-JUEVES-7:30 - 9:30 p.m.-45673-Recuperado otro año</c:v>
                  </c:pt>
                  <c:pt idx="7">
                    <c:v>Lima - Pueblo Libre-Enero-JUEVES-8:00 - 9:30 p.m.-45673-Inscrito Nuevo</c:v>
                  </c:pt>
                  <c:pt idx="8">
                    <c:v>Lima - Pueblo Libre-Enero-JUEVES-7:30 - 9:30 p.m.-45673-Pre-Inscrito</c:v>
                  </c:pt>
                  <c:pt idx="9">
                    <c:v>Lima - Pueblo Libre-Febrero-JUEVES-7:30 - 9:30 p.m.-45701-Inscrito Nuevo</c:v>
                  </c:pt>
                  <c:pt idx="10">
                    <c:v>Lima - Pueblo Libre-Febrero-JUEVES-7:30 - 9:30 P.M.-45701-Recuperado otro año</c:v>
                  </c:pt>
                  <c:pt idx="11">
                    <c:v>Lima - Pueblo Libre-Febrero-JUEVES-7:30 - 9:30 P.M.-45701-Pre-Inscrito</c:v>
                  </c:pt>
                  <c:pt idx="12">
                    <c:v>Lima - Pueblo Libre-Marzo-MIERCOLES-8:00 - 9:30 P.M.-45728-Pre-Inscrito</c:v>
                  </c:pt>
                  <c:pt idx="13">
                    <c:v>Lima - Pueblo Libre-Marzo-MIERCOLES-8:00 - 9:30 P.M.-45728-Inscrito Nuevo</c:v>
                  </c:pt>
                  <c:pt idx="14">
                    <c:v>Lima - Pueblo Libre-Marzo-MIERCOLES-8:00 - 9:30 P.M.-45728-Cambio de horario</c:v>
                  </c:pt>
                  <c:pt idx="15">
                    <c:v>Lima - Pueblo Libre-Marzo-JUEVES-7:30 - 9:30 P.M.-45729-Pre-Inscrito</c:v>
                  </c:pt>
                  <c:pt idx="16">
                    <c:v>Lima - Pueblo Libre-Marzo-JUEVES-7:30 - 9:30 P.M.-45729-Inscrito Nuevo</c:v>
                  </c:pt>
                  <c:pt idx="17">
                    <c:v>Lima - Pueblo Libre-Marzo-JUEVES-7:30 - 9:30 P.M.-45729-Cambio de horario</c:v>
                  </c:pt>
                  <c:pt idx="18">
                    <c:v>(blank)</c:v>
                  </c:pt>
                </c:lvl>
                <c:lvl>
                  <c:pt idx="1">
                    <c:v>11/1/2025</c:v>
                  </c:pt>
                  <c:pt idx="2">
                    <c:v>13/1/2025</c:v>
                  </c:pt>
                  <c:pt idx="4">
                    <c:v>15/1/2025</c:v>
                  </c:pt>
                  <c:pt idx="5">
                    <c:v>16/1/2025</c:v>
                  </c:pt>
                  <c:pt idx="9">
                    <c:v>13/2/2025</c:v>
                  </c:pt>
                  <c:pt idx="12">
                    <c:v>12/3/2025</c:v>
                  </c:pt>
                  <c:pt idx="15">
                    <c:v>13/3/2025</c:v>
                  </c:pt>
                  <c:pt idx="18">
                    <c:v>(blank)</c:v>
                  </c:pt>
                </c:lvl>
              </c:multiLvlStrCache>
            </c:multiLvlStrRef>
          </c:cat>
          <c:val>
            <c:numRef>
              <c:f>Gráficos_!$CP$45:$CP$64</c:f>
              <c:numCache>
                <c:formatCode>General</c:formatCode>
                <c:ptCount val="19"/>
                <c:pt idx="0">
                  <c:v>0</c:v>
                </c:pt>
                <c:pt idx="1">
                  <c:v>2</c:v>
                </c:pt>
                <c:pt idx="2">
                  <c:v>1</c:v>
                </c:pt>
                <c:pt idx="3">
                  <c:v>6</c:v>
                </c:pt>
                <c:pt idx="4">
                  <c:v>3</c:v>
                </c:pt>
                <c:pt idx="5">
                  <c:v>6</c:v>
                </c:pt>
                <c:pt idx="6">
                  <c:v>1</c:v>
                </c:pt>
                <c:pt idx="7">
                  <c:v>1</c:v>
                </c:pt>
                <c:pt idx="8">
                  <c:v>2</c:v>
                </c:pt>
                <c:pt idx="9">
                  <c:v>2</c:v>
                </c:pt>
                <c:pt idx="10">
                  <c:v>1</c:v>
                </c:pt>
                <c:pt idx="11">
                  <c:v>1</c:v>
                </c:pt>
                <c:pt idx="12">
                  <c:v>2</c:v>
                </c:pt>
                <c:pt idx="13">
                  <c:v>2</c:v>
                </c:pt>
                <c:pt idx="14">
                  <c:v>1</c:v>
                </c:pt>
                <c:pt idx="15">
                  <c:v>4</c:v>
                </c:pt>
                <c:pt idx="16">
                  <c:v>2</c:v>
                </c:pt>
                <c:pt idx="17">
                  <c:v>2</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Gráficos_!$CM$45:$CO$64</c:f>
              <c:multiLvlStrCache>
                <c:ptCount val="19"/>
                <c:lvl>
                  <c:pt idx="1">
                    <c:v>Inscrito Nuevo</c:v>
                  </c:pt>
                  <c:pt idx="2">
                    <c:v>Recuperado otro año</c:v>
                  </c:pt>
                  <c:pt idx="3">
                    <c:v>Inscrito Nuevo</c:v>
                  </c:pt>
                  <c:pt idx="4">
                    <c:v>Inscrito Nuevo</c:v>
                  </c:pt>
                  <c:pt idx="5">
                    <c:v>Inscrito Nuevo</c:v>
                  </c:pt>
                  <c:pt idx="6">
                    <c:v>Recuperado otro año</c:v>
                  </c:pt>
                  <c:pt idx="7">
                    <c:v>Inscrito Nuevo</c:v>
                  </c:pt>
                  <c:pt idx="8">
                    <c:v>Pre-Inscrito</c:v>
                  </c:pt>
                  <c:pt idx="9">
                    <c:v>Inscrito Nuevo</c:v>
                  </c:pt>
                  <c:pt idx="10">
                    <c:v>Recuperado otro año</c:v>
                  </c:pt>
                  <c:pt idx="11">
                    <c:v>Pre-Inscrito</c:v>
                  </c:pt>
                  <c:pt idx="12">
                    <c:v>Pre-Inscrito</c:v>
                  </c:pt>
                  <c:pt idx="13">
                    <c:v>Inscrito Nuevo</c:v>
                  </c:pt>
                  <c:pt idx="14">
                    <c:v>Cambio de horario</c:v>
                  </c:pt>
                  <c:pt idx="15">
                    <c:v>Pre-Inscrito</c:v>
                  </c:pt>
                  <c:pt idx="16">
                    <c:v>Inscrito Nuevo</c:v>
                  </c:pt>
                  <c:pt idx="17">
                    <c:v>Cambio de horario</c:v>
                  </c:pt>
                  <c:pt idx="18">
                    <c:v>(blank)</c:v>
                  </c:pt>
                </c:lvl>
                <c:lvl>
                  <c:pt idx="1">
                    <c:v>Lima - Pueblo Libre-Enero-Sabado-10:00 - 12:30 m-45668-Inscrito Nuevo</c:v>
                  </c:pt>
                  <c:pt idx="2">
                    <c:v>Lima - Pueblo Libre-Enero-Lunes-7:30 - 9:30 p.m.-45670-Recuperado otro año</c:v>
                  </c:pt>
                  <c:pt idx="3">
                    <c:v>Lima - Pueblo Libre-Enero-Lunes-7:30 - 9:30 p.m.-45670-Inscrito Nuevo</c:v>
                  </c:pt>
                  <c:pt idx="4">
                    <c:v>Lima - Pueblo Libre-Enero-Lunes y Miercoles-5:30 - 7:00 p.m.-45672-Inscrito Nuevo</c:v>
                  </c:pt>
                  <c:pt idx="5">
                    <c:v>Lima - Pueblo Libre-Enero-JUEVES-7:30 - 9:30 p.m.-45673-Inscrito Nuevo</c:v>
                  </c:pt>
                  <c:pt idx="6">
                    <c:v>Lima - Pueblo Libre-Enero-JUEVES-7:30 - 9:30 p.m.-45673-Recuperado otro año</c:v>
                  </c:pt>
                  <c:pt idx="7">
                    <c:v>Lima - Pueblo Libre-Enero-JUEVES-8:00 - 9:30 p.m.-45673-Inscrito Nuevo</c:v>
                  </c:pt>
                  <c:pt idx="8">
                    <c:v>Lima - Pueblo Libre-Enero-JUEVES-7:30 - 9:30 p.m.-45673-Pre-Inscrito</c:v>
                  </c:pt>
                  <c:pt idx="9">
                    <c:v>Lima - Pueblo Libre-Febrero-JUEVES-7:30 - 9:30 p.m.-45701-Inscrito Nuevo</c:v>
                  </c:pt>
                  <c:pt idx="10">
                    <c:v>Lima - Pueblo Libre-Febrero-JUEVES-7:30 - 9:30 P.M.-45701-Recuperado otro año</c:v>
                  </c:pt>
                  <c:pt idx="11">
                    <c:v>Lima - Pueblo Libre-Febrero-JUEVES-7:30 - 9:30 P.M.-45701-Pre-Inscrito</c:v>
                  </c:pt>
                  <c:pt idx="12">
                    <c:v>Lima - Pueblo Libre-Marzo-MIERCOLES-8:00 - 9:30 P.M.-45728-Pre-Inscrito</c:v>
                  </c:pt>
                  <c:pt idx="13">
                    <c:v>Lima - Pueblo Libre-Marzo-MIERCOLES-8:00 - 9:30 P.M.-45728-Inscrito Nuevo</c:v>
                  </c:pt>
                  <c:pt idx="14">
                    <c:v>Lima - Pueblo Libre-Marzo-MIERCOLES-8:00 - 9:30 P.M.-45728-Cambio de horario</c:v>
                  </c:pt>
                  <c:pt idx="15">
                    <c:v>Lima - Pueblo Libre-Marzo-JUEVES-7:30 - 9:30 P.M.-45729-Pre-Inscrito</c:v>
                  </c:pt>
                  <c:pt idx="16">
                    <c:v>Lima - Pueblo Libre-Marzo-JUEVES-7:30 - 9:30 P.M.-45729-Inscrito Nuevo</c:v>
                  </c:pt>
                  <c:pt idx="17">
                    <c:v>Lima - Pueblo Libre-Marzo-JUEVES-7:30 - 9:30 P.M.-45729-Cambio de horario</c:v>
                  </c:pt>
                  <c:pt idx="18">
                    <c:v>(blank)</c:v>
                  </c:pt>
                </c:lvl>
                <c:lvl>
                  <c:pt idx="1">
                    <c:v>11/1/2025</c:v>
                  </c:pt>
                  <c:pt idx="2">
                    <c:v>13/1/2025</c:v>
                  </c:pt>
                  <c:pt idx="4">
                    <c:v>15/1/2025</c:v>
                  </c:pt>
                  <c:pt idx="5">
                    <c:v>16/1/2025</c:v>
                  </c:pt>
                  <c:pt idx="9">
                    <c:v>13/2/2025</c:v>
                  </c:pt>
                  <c:pt idx="12">
                    <c:v>12/3/2025</c:v>
                  </c:pt>
                  <c:pt idx="15">
                    <c:v>13/3/2025</c:v>
                  </c:pt>
                  <c:pt idx="18">
                    <c:v>(blank)</c:v>
                  </c:pt>
                </c:lvl>
              </c:multiLvlStrCache>
            </c:multiLvlStrRef>
          </c:cat>
          <c:val>
            <c:numRef>
              <c:f>Gráficos_!$CQ$45:$CQ$64</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Gráficos_!$CM$45:$CO$64</c:f>
              <c:multiLvlStrCache>
                <c:ptCount val="19"/>
                <c:lvl>
                  <c:pt idx="1">
                    <c:v>Inscrito Nuevo</c:v>
                  </c:pt>
                  <c:pt idx="2">
                    <c:v>Recuperado otro año</c:v>
                  </c:pt>
                  <c:pt idx="3">
                    <c:v>Inscrito Nuevo</c:v>
                  </c:pt>
                  <c:pt idx="4">
                    <c:v>Inscrito Nuevo</c:v>
                  </c:pt>
                  <c:pt idx="5">
                    <c:v>Inscrito Nuevo</c:v>
                  </c:pt>
                  <c:pt idx="6">
                    <c:v>Recuperado otro año</c:v>
                  </c:pt>
                  <c:pt idx="7">
                    <c:v>Inscrito Nuevo</c:v>
                  </c:pt>
                  <c:pt idx="8">
                    <c:v>Pre-Inscrito</c:v>
                  </c:pt>
                  <c:pt idx="9">
                    <c:v>Inscrito Nuevo</c:v>
                  </c:pt>
                  <c:pt idx="10">
                    <c:v>Recuperado otro año</c:v>
                  </c:pt>
                  <c:pt idx="11">
                    <c:v>Pre-Inscrito</c:v>
                  </c:pt>
                  <c:pt idx="12">
                    <c:v>Pre-Inscrito</c:v>
                  </c:pt>
                  <c:pt idx="13">
                    <c:v>Inscrito Nuevo</c:v>
                  </c:pt>
                  <c:pt idx="14">
                    <c:v>Cambio de horario</c:v>
                  </c:pt>
                  <c:pt idx="15">
                    <c:v>Pre-Inscrito</c:v>
                  </c:pt>
                  <c:pt idx="16">
                    <c:v>Inscrito Nuevo</c:v>
                  </c:pt>
                  <c:pt idx="17">
                    <c:v>Cambio de horario</c:v>
                  </c:pt>
                  <c:pt idx="18">
                    <c:v>(blank)</c:v>
                  </c:pt>
                </c:lvl>
                <c:lvl>
                  <c:pt idx="1">
                    <c:v>Lima - Pueblo Libre-Enero-Sabado-10:00 - 12:30 m-45668-Inscrito Nuevo</c:v>
                  </c:pt>
                  <c:pt idx="2">
                    <c:v>Lima - Pueblo Libre-Enero-Lunes-7:30 - 9:30 p.m.-45670-Recuperado otro año</c:v>
                  </c:pt>
                  <c:pt idx="3">
                    <c:v>Lima - Pueblo Libre-Enero-Lunes-7:30 - 9:30 p.m.-45670-Inscrito Nuevo</c:v>
                  </c:pt>
                  <c:pt idx="4">
                    <c:v>Lima - Pueblo Libre-Enero-Lunes y Miercoles-5:30 - 7:00 p.m.-45672-Inscrito Nuevo</c:v>
                  </c:pt>
                  <c:pt idx="5">
                    <c:v>Lima - Pueblo Libre-Enero-JUEVES-7:30 - 9:30 p.m.-45673-Inscrito Nuevo</c:v>
                  </c:pt>
                  <c:pt idx="6">
                    <c:v>Lima - Pueblo Libre-Enero-JUEVES-7:30 - 9:30 p.m.-45673-Recuperado otro año</c:v>
                  </c:pt>
                  <c:pt idx="7">
                    <c:v>Lima - Pueblo Libre-Enero-JUEVES-8:00 - 9:30 p.m.-45673-Inscrito Nuevo</c:v>
                  </c:pt>
                  <c:pt idx="8">
                    <c:v>Lima - Pueblo Libre-Enero-JUEVES-7:30 - 9:30 p.m.-45673-Pre-Inscrito</c:v>
                  </c:pt>
                  <c:pt idx="9">
                    <c:v>Lima - Pueblo Libre-Febrero-JUEVES-7:30 - 9:30 p.m.-45701-Inscrito Nuevo</c:v>
                  </c:pt>
                  <c:pt idx="10">
                    <c:v>Lima - Pueblo Libre-Febrero-JUEVES-7:30 - 9:30 P.M.-45701-Recuperado otro año</c:v>
                  </c:pt>
                  <c:pt idx="11">
                    <c:v>Lima - Pueblo Libre-Febrero-JUEVES-7:30 - 9:30 P.M.-45701-Pre-Inscrito</c:v>
                  </c:pt>
                  <c:pt idx="12">
                    <c:v>Lima - Pueblo Libre-Marzo-MIERCOLES-8:00 - 9:30 P.M.-45728-Pre-Inscrito</c:v>
                  </c:pt>
                  <c:pt idx="13">
                    <c:v>Lima - Pueblo Libre-Marzo-MIERCOLES-8:00 - 9:30 P.M.-45728-Inscrito Nuevo</c:v>
                  </c:pt>
                  <c:pt idx="14">
                    <c:v>Lima - Pueblo Libre-Marzo-MIERCOLES-8:00 - 9:30 P.M.-45728-Cambio de horario</c:v>
                  </c:pt>
                  <c:pt idx="15">
                    <c:v>Lima - Pueblo Libre-Marzo-JUEVES-7:30 - 9:30 P.M.-45729-Pre-Inscrito</c:v>
                  </c:pt>
                  <c:pt idx="16">
                    <c:v>Lima - Pueblo Libre-Marzo-JUEVES-7:30 - 9:30 P.M.-45729-Inscrito Nuevo</c:v>
                  </c:pt>
                  <c:pt idx="17">
                    <c:v>Lima - Pueblo Libre-Marzo-JUEVES-7:30 - 9:30 P.M.-45729-Cambio de horario</c:v>
                  </c:pt>
                  <c:pt idx="18">
                    <c:v>(blank)</c:v>
                  </c:pt>
                </c:lvl>
                <c:lvl>
                  <c:pt idx="1">
                    <c:v>11/1/2025</c:v>
                  </c:pt>
                  <c:pt idx="2">
                    <c:v>13/1/2025</c:v>
                  </c:pt>
                  <c:pt idx="4">
                    <c:v>15/1/2025</c:v>
                  </c:pt>
                  <c:pt idx="5">
                    <c:v>16/1/2025</c:v>
                  </c:pt>
                  <c:pt idx="9">
                    <c:v>13/2/2025</c:v>
                  </c:pt>
                  <c:pt idx="12">
                    <c:v>12/3/2025</c:v>
                  </c:pt>
                  <c:pt idx="15">
                    <c:v>13/3/2025</c:v>
                  </c:pt>
                  <c:pt idx="18">
                    <c:v>(blank)</c:v>
                  </c:pt>
                </c:lvl>
              </c:multiLvlStrCache>
            </c:multiLvlStrRef>
          </c:cat>
          <c:val>
            <c:numRef>
              <c:f>Gráficos_!$CR$45:$CR$64</c:f>
              <c:numCache>
                <c:formatCode>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93</xdr:col>
      <xdr:colOff>414657</xdr:colOff>
      <xdr:row>10</xdr:row>
      <xdr:rowOff>77470</xdr:rowOff>
    </xdr:from>
    <xdr:to>
      <xdr:col>115</xdr:col>
      <xdr:colOff>134710</xdr:colOff>
      <xdr:row>41</xdr:row>
      <xdr:rowOff>44450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099"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830858912035" createdVersion="8" refreshedVersion="8" minRefreshableVersion="3" recordCount="1096" xr:uid="{F1295E0F-D869-46CF-ADE8-B5668044A3E4}">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8">
        <s v="7:30 - 9:30 p.m. "/>
        <s v="10:00 - 12:30 m"/>
        <s v="5:30 - 7:00 p.m."/>
        <s v="8:00 - 9:30 p.m."/>
        <s v="7:30 - 9:30 P.M."/>
        <s v="8:00 - 9:30 P.M. "/>
        <m/>
        <s v="7:30 . 9:30 P.M. " u="1"/>
      </sharedItems>
    </cacheField>
    <cacheField name="Fecha Inicio grupo" numFmtId="14">
      <sharedItems containsNonDate="0" containsDate="1" containsString="0" containsBlank="1" minDate="2025-01-11T00:00:00" maxDate="2025-03-14T00:00:00" count="8">
        <d v="2025-01-13T00:00:00"/>
        <d v="2025-01-11T00:00:00"/>
        <d v="2025-01-15T00:00:00"/>
        <d v="2025-01-16T00:00:00"/>
        <d v="2025-02-13T00:00:00"/>
        <d v="2025-03-12T00:00:00"/>
        <d v="2025-03-13T00:00:00"/>
        <m/>
      </sharedItems>
      <fieldGroup par="63"/>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Blank="1" containsMixedTypes="1" containsNumber="1" containsInteger="1" minValue="92072079" maxValue="999046992"/>
    </cacheField>
    <cacheField name="Correo" numFmtId="0">
      <sharedItems containsBlank="1"/>
    </cacheField>
    <cacheField name="Fecha de nac" numFmtId="14">
      <sharedItems containsNonDate="0" containsDate="1" containsString="0" containsBlank="1" minDate="1958-11-20T00:00:00" maxDate="2012-01-25T00:00:00"/>
    </cacheField>
    <cacheField name="Edad" numFmtId="0">
      <sharedItems containsMixedTypes="1" containsNumber="1" containsInteger="1" minValue="13" maxValue="66"/>
    </cacheField>
    <cacheField name="Grupo" numFmtId="0">
      <sharedItems containsBlank="1"/>
    </cacheField>
    <cacheField name="Tipo Incrito" numFmtId="0">
      <sharedItems containsBlank="1"/>
    </cacheField>
    <cacheField name="Fecha Cambio Grupo" numFmtId="0">
      <sharedItems containsNonDate="0" containsDate="1" containsString="0" containsBlank="1" minDate="2025-03-13T00:00:00" maxDate="2025-03-14T00:00:00"/>
    </cacheField>
    <cacheField name="Mes  _x000a_(1er grupo inscrito)" numFmtId="0">
      <sharedItems containsNonDate="0" containsDate="1" containsString="0" containsBlank="1" minDate="2025-01-09T00:00:00" maxDate="2025-02-14T00:00:00"/>
    </cacheField>
    <cacheField name="Dia Clases_x000a_(1er grupo inscrito)" numFmtId="0">
      <sharedItems containsNonDate="0" containsDate="1" containsString="0" containsBlank="1" minDate="2025-01-09T00:00:00" maxDate="2025-02-14T00:00:00"/>
    </cacheField>
    <cacheField name="Horario_x000a_(1er grupo inscrito)" numFmtId="0">
      <sharedItems containsNonDate="0" containsString="0" containsBlank="1"/>
    </cacheField>
    <cacheField name="Fecha 3ra clase" numFmtId="14">
      <sharedItems containsDate="1" containsMixedTypes="1" minDate="2025-01-25T00:00:00" maxDate="2025-03-28T00:00:00"/>
    </cacheField>
    <cacheField name="Fecha Finalización" numFmtId="14">
      <sharedItems containsDate="1" containsMixedTypes="1" minDate="2025-04-11T00:00:00" maxDate="2025-06-14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Blank="1"/>
    </cacheField>
    <cacheField name="sem 08" numFmtId="0">
      <sharedItems containsBlank="1"/>
    </cacheField>
    <cacheField name="sem 09" numFmtId="0">
      <sharedItems containsBlank="1"/>
    </cacheField>
    <cacheField name="sem 10" numFmtId="0">
      <sharedItems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Blank="1"/>
    </cacheField>
    <cacheField name="¿Pasó a miembro?" numFmtId="0">
      <sharedItems containsBlank="1"/>
    </cacheField>
    <cacheField name="Mes de Alta como miembro" numFmtId="0">
      <sharedItems containsNonDate="0" containsString="0" containsBlank="1"/>
    </cacheField>
    <cacheField name="Motivo, en caso no pase a miembro o no concluya el curso" numFmtId="0">
      <sharedItems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9-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10-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66">
      <sharedItems containsDate="1" containsMixedTypes="1" minDate="2025-02-01T00:00:00" maxDate="2025-03-07T00:00:00"/>
    </cacheField>
    <cacheField name="Es Alta a 4ta o 8va semana?" numFmtId="166">
      <sharedItems/>
    </cacheField>
    <cacheField name="Fecha Alta como miembro" numFmtId="166">
      <sharedItems/>
    </cacheField>
    <cacheField name="Días (Fecha Inicio grupo)" numFmtId="0" databaseField="0">
      <fieldGroup base="4">
        <rangePr groupBy="days" startDate="2025-01-11T00:00:00" endDate="2025-03-14T00:00:00"/>
        <groupItems count="368">
          <s v="&lt;11/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4/3/2025"/>
        </groupItems>
      </fieldGroup>
    </cacheField>
    <cacheField name="Meses (Fecha Inicio grupo)" numFmtId="0" databaseField="0">
      <fieldGroup base="4">
        <rangePr groupBy="months" startDate="2025-01-11T00:00:00" endDate="2025-03-14T00:00:00"/>
        <groupItems count="14">
          <s v="&lt;11/1/2025"/>
          <s v="ene"/>
          <s v="feb"/>
          <s v="mar"/>
          <s v="abr"/>
          <s v="may"/>
          <s v="jun"/>
          <s v="jul"/>
          <s v="ago"/>
          <s v="sep"/>
          <s v="oct"/>
          <s v="nov"/>
          <s v="dic"/>
          <s v="&gt;14/3/202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830858912035" createdVersion="8" refreshedVersion="8" minRefreshableVersion="3" recordCount="1096" xr:uid="{DF98248B-F611-4D63-8D53-48C0B1B855EC}">
  <cacheSource type="worksheet">
    <worksheetSource name="Tabla1[[Curso]:[¿Cambió de Grupo/Local?]]"/>
  </cacheSource>
  <cacheFields count="61">
    <cacheField name="Curso" numFmtId="0">
      <sharedItems containsBlank="1" count="4">
        <s v="Conócete a ti mismo"/>
        <m/>
        <s v="Oratoria y Filosofía" u="1"/>
        <s v="Conócete a Ti Mismo y Oratoria" u="1"/>
      </sharedItems>
    </cacheField>
    <cacheField name="Mes Inscrito" numFmtId="0">
      <sharedItems containsBlank="1" count="12">
        <s v="Enero"/>
        <s v="Febrero"/>
        <s v="Marzo"/>
        <m/>
        <s v="Diciembre" u="1"/>
        <s v="Abril" u="1"/>
        <s v="Mayo" u="1"/>
        <s v="Junio" u="1"/>
        <s v="Julio" u="1"/>
        <s v="Septiembre" u="1"/>
        <s v="Octubre" u="1"/>
        <s v="Noviembre" u="1"/>
      </sharedItems>
    </cacheField>
    <cacheField name="Dia de clases Inscrito" numFmtId="49">
      <sharedItems containsBlank="1" count="22">
        <s v="Lunes "/>
        <s v="Lunes"/>
        <s v="Sabado"/>
        <s v="Lunes y Miercoles"/>
        <s v="JUEVES"/>
        <s v="MIERCOLES"/>
        <m/>
        <s v="Jueves " u="1"/>
        <s v="GUILLERMO LUIS" u="1"/>
        <s v="FLAVIO ALONSO" u="1"/>
        <s v="JESUS EDUARDO" u="1"/>
        <s v="JIAN PAUL " u="1"/>
        <s v="FERNANDA" u="1"/>
        <s v="MARIO JOSUE" u="1"/>
        <s v="MIRELLA SIANCAS " u="1"/>
        <s v="MISAEL FABRICIO" u="1"/>
        <s v="AMIRA" u="1"/>
        <s v="Lunes - Miércoles" u="1"/>
        <s v="Martes - Jueves" u="1"/>
        <s v="Martes" u="1"/>
        <s v="miércoles" u="1"/>
        <s v="sábado" u="1"/>
      </sharedItems>
    </cacheField>
    <cacheField name="Horario Inscrito" numFmtId="49">
      <sharedItems containsBlank="1" count="21">
        <s v="7:30 - 9:30 p.m. "/>
        <s v="10:00 - 12:30 m"/>
        <s v="5:30 - 7:00 p.m."/>
        <s v="8:00 - 9:30 p.m."/>
        <s v="7:30 - 9:30 P.M."/>
        <s v="8:00 - 9:30 P.M. "/>
        <m/>
        <s v="7:30 . 9:30 P.M. " u="1"/>
        <s v="4:00 - 5:30 p.m. " u="1"/>
        <s v="ARONES OCEJO" u="1"/>
        <s v="RUIZ LOPEZ" u="1"/>
        <s v="MANSILLA" u="1"/>
        <s v="PUMACARI INCA" u="1"/>
        <s v="DAZA" u="1"/>
        <s v="ARRECHAGA FEBRE" u="1"/>
        <s v="TOVAR ORTIZ" u="1"/>
        <s v="LOPES VELA" u="1"/>
        <s v="7-9pm" u="1"/>
        <s v="6:30 - 8:30" u="1"/>
        <s v="4:00 - 5:50" u="1"/>
        <s v="7:30 a 9:30 p.m." u="1"/>
      </sharedItems>
    </cacheField>
    <cacheField name="Fecha Inicio grupo" numFmtId="14">
      <sharedItems containsNonDate="0" containsDate="1" containsString="0" containsBlank="1" minDate="2024-01-15T00:00:00" maxDate="2025-03-14T00:00:00" count="21">
        <d v="2025-01-13T00:00:00"/>
        <d v="2025-01-11T00:00:00"/>
        <d v="2025-01-15T00:00:00"/>
        <d v="2025-01-16T00:00:00"/>
        <d v="2025-02-13T00:00:00"/>
        <d v="2025-03-12T00:00:00"/>
        <d v="2025-03-13T00:00:00"/>
        <m/>
        <d v="2025-01-10T00:00:00" u="1"/>
        <d v="2024-01-15T00:00:00" u="1"/>
        <d v="2024-01-16T00:00:00" u="1"/>
        <d v="2024-02-06T00:00:00" u="1"/>
        <d v="2024-04-24T00:00:00" u="1"/>
        <d v="2024-05-21T00:00:00" u="1"/>
        <d v="2024-06-19T00:00:00" u="1"/>
        <d v="2024-07-17T00:00:00" u="1"/>
        <d v="2024-09-16T00:00:00" u="1"/>
        <d v="2024-10-10T00:00:00" u="1"/>
        <d v="2024-11-06T00:00:00" u="1"/>
        <d v="2024-11-05T00:00:00" u="1"/>
        <d v="2025-01-18T00:00:00" u="1"/>
      </sharedItems>
      <fieldGroup par="60"/>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Blank="1" containsMixedTypes="1" containsNumber="1" containsInteger="1" minValue="92072079" maxValue="999046992"/>
    </cacheField>
    <cacheField name="Correo" numFmtId="0">
      <sharedItems containsBlank="1"/>
    </cacheField>
    <cacheField name="Fecha de nac" numFmtId="14">
      <sharedItems containsNonDate="0" containsDate="1" containsString="0" containsBlank="1" minDate="1958-11-20T00:00:00" maxDate="2012-01-25T00:00:00"/>
    </cacheField>
    <cacheField name="Edad" numFmtId="0">
      <sharedItems containsMixedTypes="1" containsNumber="1" containsInteger="1" minValue="13" maxValue="66"/>
    </cacheField>
    <cacheField name="Grupo" numFmtId="0">
      <sharedItems containsBlank="1"/>
    </cacheField>
    <cacheField name="Tipo Incrito" numFmtId="0">
      <sharedItems containsBlank="1" count="6">
        <s v="Recuperado otro año"/>
        <s v="Inscrito Nuevo"/>
        <s v="Pre-Inscrito"/>
        <m/>
        <s v="Cambio de horario"/>
        <s v="Recuperado 2024" u="1"/>
      </sharedItems>
    </cacheField>
    <cacheField name="Fecha Cambio Grupo" numFmtId="0">
      <sharedItems containsNonDate="0" containsDate="1" containsString="0" containsBlank="1" minDate="2025-03-13T00:00:00" maxDate="2025-03-14T00:00:00"/>
    </cacheField>
    <cacheField name="Mes  _x000a_(1er grupo inscrito)" numFmtId="0">
      <sharedItems containsNonDate="0" containsDate="1" containsString="0" containsBlank="1" minDate="2025-01-09T00:00:00" maxDate="2025-02-14T00:00:00"/>
    </cacheField>
    <cacheField name="Dia Clases_x000a_(1er grupo inscrito)" numFmtId="0">
      <sharedItems containsNonDate="0" containsDate="1" containsString="0" containsBlank="1" minDate="2025-01-09T00:00:00" maxDate="2025-02-14T00:00:00"/>
    </cacheField>
    <cacheField name="Horario_x000a_(1er grupo inscrito)" numFmtId="0">
      <sharedItems containsNonDate="0" containsString="0" containsBlank="1"/>
    </cacheField>
    <cacheField name="Fecha 3ra clase" numFmtId="14">
      <sharedItems containsDate="1" containsMixedTypes="1" minDate="2025-01-25T00:00:00" maxDate="2025-03-28T00:00:00"/>
    </cacheField>
    <cacheField name="Fecha Finalización" numFmtId="14">
      <sharedItems containsDate="1" containsMixedTypes="1" minDate="2025-04-11T00:00:00" maxDate="2025-06-14T00:00:00"/>
    </cacheField>
    <cacheField name="Ética" numFmtId="0">
      <sharedItems containsBlank="1" count="10">
        <s v="ESTEFANIA GAMERO"/>
        <s v="RICHARD QUISPE"/>
        <s v="GERBERTH PALOMINO"/>
        <m/>
        <s v="Erick" u="1"/>
        <s v="Rosmery Ruiz Cuarez " u="1"/>
        <s v="Yeni R. Arce Prado" u="1"/>
        <s v="Erick F. Meza Macedo" u="1"/>
        <s v="Daniel J. CHico Vallejo" u="1"/>
        <s v="Angélica del C." u="1"/>
      </sharedItems>
    </cacheField>
    <cacheField name="Soc - FH" numFmtId="0">
      <sharedItems containsBlank="1" count="10">
        <s v="GERBERTH PALOMINO"/>
        <s v="RICHARD QUISPE"/>
        <s v="MANUEL ZAPATA"/>
        <m/>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Blank="1"/>
    </cacheField>
    <cacheField name="sem 08" numFmtId="0">
      <sharedItems containsBlank="1"/>
    </cacheField>
    <cacheField name="sem 09" numFmtId="0">
      <sharedItems containsBlank="1"/>
    </cacheField>
    <cacheField name="sem 10" numFmtId="0">
      <sharedItems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Blank="1"/>
    </cacheField>
    <cacheField name="¿Pasó a miembro?" numFmtId="0">
      <sharedItems containsBlank="1"/>
    </cacheField>
    <cacheField name="Mes de Alta como miembro" numFmtId="0">
      <sharedItems containsNonDate="0" containsString="0" containsBlank="1"/>
    </cacheField>
    <cacheField name="Motivo, en caso no pase a miembro o no concluya el curso" numFmtId="0">
      <sharedItems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9-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10-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14">
      <sharedItems/>
    </cacheField>
    <cacheField name="Llave grupo" numFmtId="0">
      <sharedItems/>
    </cacheField>
    <cacheField name="Curso2" numFmtId="0">
      <sharedItems/>
    </cacheField>
    <cacheField name="llave2" numFmtId="0">
      <sharedItems count="55">
        <s v="Lima - Pueblo Libre-Enero-Lunes-7:30 - 9:30 p.m.-45670-Recuperado otro año"/>
        <s v="Lima - Pueblo Libre-Enero-Lunes-7:30 - 9:30 p.m.-45670-Inscrito Nuevo"/>
        <s v="Lima - Pueblo Libre-Enero-Sabado-10:00 - 12:30 m-45668-Inscrito Nuevo"/>
        <s v="Lima - Pueblo Libre-Enero-Lunes y Miercoles-5:30 - 7:00 p.m.-45672-Inscrito Nuevo"/>
        <s v="Lima - Pueblo Libre-Enero-JUEVES-7:30 - 9:30 p.m.-45673-Inscrito Nuevo"/>
        <s v="Lima - Pueblo Libre-Enero-JUEVES-7:30 - 9:30 p.m.-45673-Recuperado otro año"/>
        <s v="Lima - Pueblo Libre-Enero-JUEVES-8:00 - 9:30 p.m.-45673-Inscrito Nuevo"/>
        <s v="Lima - Pueblo Libre-Enero-JUEVES-7:30 - 9:30 p.m.-45673-Pre-Inscrito"/>
        <s v="Lima - Pueblo Libre-Febrero-JUEVES-7:30 - 9:30 p.m.-45701-Inscrito Nuevo"/>
        <s v="Lima - Pueblo Libre-Febrero-JUEVES-7:30 - 9:30 P.M.-45701-Recuperado otro año"/>
        <s v="Lima - Pueblo Libre-Febrero-JUEVES-7:30 - 9:30 P.M.-45701-Pre-Inscrito"/>
        <s v="Lima - Pueblo Libre-Marzo-MIERCOLES-8:00 - 9:30 P.M.-45728-"/>
        <s v="Lima - Pueblo Libre-Marzo-MIERCOLES-8:00 - 9:30 P.M.-45728-Inscrito Nuevo"/>
        <s v="Lima - Pueblo Libre-Marzo-JUEVES-7:30 - 9:30 P.M.-45729-Inscrito Nuevo"/>
        <s v="Lima - Pueblo Libre-Marzo-JUEVES-7:30 - 9:30 P.M.-45729-Pre-Inscrito"/>
        <s v="Lima - Pueblo Libre-Marzo-JUEVES-7:30 - 9:30 P.M.-45729-Cambio de horario"/>
        <s v="Lima - Pueblo Libre-Marzo-MIERCOLES-8:00 - 9:30 P.M.-45728-Cambio de horario"/>
        <s v=""/>
        <s v="Lima - Pueblo Libre-Marzo-MIERCOLES-8:00 - 9:30 P.M.-45728-Pre-Inscrito" u="1"/>
        <s v="Lima - Pueblo Libre-Enero-Lunes-7:30 . 9:30 P.M.-45670-Inscrito Nuevo" u="1"/>
        <s v="Lima - Pueblo Libre-Enero-Lunes-7:30 - 9:30 p.m.-45670-" u="1"/>
        <s v="Lima - Pueblo Libre-Enero-Lunes-7:30 - 9:30 p.m.-45673-Inscrito Nuevo" u="1"/>
        <s v="Lima - Pueblo Libre-Enero-Lunes y Miercoles-4:00 - 5:30 p.m.-45672-Inscrito Nuevo" u="1"/>
        <s v="Lima - Pueblo Libre-Enero-Miercoles-8:00 - 9:30 p.m.-45672-Inscrito Nuevo" u="1"/>
        <s v="Lima - Pueblo Libre-Enero-Miercoles-8:00 - 9:30 p.m.-45672-Pre-Inscrito" u="1"/>
        <s v="Lima - Pueblo Libre-Diciembre-Lunes-7:30 - 9:30 p.m.-45670-Recuperado otro año" u="1"/>
        <s v="Lima - Pueblo Libre-Enero-Miercoles-8:00 - 9:30 p.m.-45672-" u="1"/>
        <s v="Lima - Pueblo Libre-Enero-Jueves-7:30 - 9:30 p.m.-45673-" u="1"/>
        <s v="Lima - Pueblo Libre-Enero-GUILLERMO LUIS-ARONES OCEJO-45670-Recuperado otro año" u="1"/>
        <s v="Lima - Pueblo Libre-Enero-FLAVIO ALONSO-RUIZ LOPEZ-45673-" u="1"/>
        <s v="Lima - Pueblo Libre-Enero-JESUS EDUARDO-MANSILLA-45668-" u="1"/>
        <s v="Lima - Pueblo Libre-Enero-JIAN PAUL-PUMACARI INCA-45668-" u="1"/>
        <s v="Lima - Pueblo Libre-Enero-FERNANDA-DAZA-45672-" u="1"/>
        <s v="Lima - Pueblo Libre-Enero-MARIO JOSUE-ARRECHAGA FEBRE-45673-" u="1"/>
        <s v="Lima - Pueblo Libre-Enero-MIRELLA SIANCAS-ARRECHAGA FEBRE-45673-Recuperado otro año" u="1"/>
        <s v="Lima - Pueblo Libre-Enero-MISAEL FABRICIO-TOVAR ORTIZ-45672-" u="1"/>
        <s v="Lima - Pueblo Libre-Enero-AMIRA-LOPES VELA-45673-" u="1"/>
        <s v="Lima - Pueblo Libre-Enero-GUILLERMO LUIS-ARONES OCEJO-45670-" u="1"/>
        <s v="Lima - Pueblo Libre-Enero-MIRELLA SIANCAS-ARRECHAGA FEBRE-45673-"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unt="3">
        <b v="0"/>
        <s v=""/>
        <b v="1" u="1"/>
      </sharedItems>
    </cacheField>
    <cacheField name="Días (Fecha Inicio grupo)" numFmtId="0" databaseField="0">
      <fieldGroup base="4">
        <rangePr groupBy="days" startDate="2025-01-11T00:00:00" endDate="2025-03-14T00:00:00"/>
        <groupItems count="368">
          <s v="&lt;11/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4/3/2025"/>
        </groupItems>
      </fieldGroup>
    </cacheField>
    <cacheField name="Meses (Fecha Inicio grupo)" numFmtId="0" databaseField="0">
      <fieldGroup base="4">
        <rangePr groupBy="months" startDate="2025-01-11T00:00:00" endDate="2025-03-14T00:00:00"/>
        <groupItems count="14">
          <s v="&lt;11/1/2025"/>
          <s v="ene"/>
          <s v="feb"/>
          <s v="mar"/>
          <s v="abr"/>
          <s v="may"/>
          <s v="jun"/>
          <s v="jul"/>
          <s v="ago"/>
          <s v="sep"/>
          <s v="oct"/>
          <s v="nov"/>
          <s v="dic"/>
          <s v="&gt;14/3/2025"/>
        </groupItems>
      </fieldGroup>
    </cacheField>
  </cacheFields>
  <extLst>
    <ext xmlns:x14="http://schemas.microsoft.com/office/spreadsheetml/2009/9/main" uri="{725AE2AE-9491-48be-B2B4-4EB974FC3084}">
      <x14:pivotCacheDefinition pivotCacheId="19542860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83085914352"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Conócete a ti mismo"/>
        <s v=""/>
        <s v="Oratoria y Filosofía" u="1"/>
        <s v="Conócete a Ti Mismo y Oratoria" u="1"/>
      </sharedItems>
    </cacheField>
    <cacheField name="Fecha Inicio grupo" numFmtId="0">
      <sharedItems containsDate="1" containsMixedTypes="1" minDate="2024-01-15T00:00:00" maxDate="2025-03-14T00:00:00" count="20">
        <d v="2025-01-11T00:00:00"/>
        <d v="2025-01-13T00:00:00"/>
        <d v="2025-01-15T00:00:00"/>
        <d v="2025-01-16T00:00:00"/>
        <d v="2025-02-13T00:00:00"/>
        <d v="2025-03-12T00:00:00"/>
        <d v="2025-03-13T00:00:00"/>
        <s v=""/>
        <d v="2025-01-10T00:00:00" u="1"/>
        <d v="2024-01-15T00:00:00" u="1"/>
        <d v="2024-01-16T00:00:00" u="1"/>
        <d v="2024-02-06T00:00:00" u="1"/>
        <d v="2024-04-24T00:00:00" u="1"/>
        <d v="2024-05-21T00:00:00" u="1"/>
        <d v="2024-06-19T00:00:00" u="1"/>
        <d v="2024-07-17T00:00:00" u="1"/>
        <d v="2024-09-16T00:00:00" u="1"/>
        <d v="2024-10-10T00:00:00" u="1"/>
        <d v="2024-11-05T00:00:00" u="1"/>
        <d v="2024-11-06T00:00:00" u="1"/>
      </sharedItems>
    </cacheField>
    <cacheField name="Mes Inscrito" numFmtId="0">
      <sharedItems count="14">
        <s v="enero"/>
        <s v="febrero"/>
        <s v="marzo"/>
        <s v=""/>
        <s v="January" u="1"/>
        <s v="February" u="1"/>
        <s v="March" u="1"/>
        <s v="Abril" u="1"/>
        <s v="Mayo" u="1"/>
        <s v="Junio" u="1"/>
        <s v="Julio" u="1"/>
        <s v="Setiembre" u="1"/>
        <s v="Octubre" u="1"/>
        <s v="Noviembre" u="1"/>
      </sharedItems>
    </cacheField>
    <cacheField name="Año Inscrito" numFmtId="0">
      <sharedItems containsBlank="1"/>
    </cacheField>
    <cacheField name="Tipo Incrito" numFmtId="0">
      <sharedItems count="6">
        <s v="Inscrito Nuevo"/>
        <s v="Recuperado otro año"/>
        <s v="Pre-Inscrito"/>
        <s v="Cambio de horario"/>
        <s v=""/>
        <s v="Recuperado 2024" u="1"/>
      </sharedItems>
    </cacheField>
    <cacheField name="Ética" numFmtId="0">
      <sharedItems count="11">
        <s v="RICHARD QUISPE"/>
        <s v="ESTEFANIA GAMERO"/>
        <s v="GERBERTH PALOMINO"/>
        <s v=""/>
        <s v="(blank)" u="1"/>
        <s v="Erick" u="1"/>
        <s v="Rosmery Ruiz Cuarez " u="1"/>
        <s v="Yeni R. Arce Prado" u="1"/>
        <s v="Erick F. Meza Macedo" u="1"/>
        <s v="Daniel J. CHico Vallejo" u="1"/>
        <s v="Angélica del C." u="1"/>
      </sharedItems>
    </cacheField>
    <cacheField name="Soc - FH" numFmtId="0">
      <sharedItems count="11">
        <s v="RICHARD QUISPE"/>
        <s v="GERBERTH PALOMINO"/>
        <s v="MANUEL ZAPATA"/>
        <s v=""/>
        <s v="(blank)" u="1"/>
        <s v="Pedro" u="1"/>
        <s v="Rosmery Ruiz Cuarez " u="1"/>
        <s v="Daniel J. CHico Vallejo" u="1"/>
        <s v="Erick F. Meza Macedo" u="1"/>
        <s v="Yeni R. Arce Prado" u="1"/>
        <s v="Silvia AyL" u="1"/>
      </sharedItems>
    </cacheField>
    <cacheField name="Cant. Inscritos" numFmtId="0">
      <sharedItems containsMixedTypes="1" containsNumber="1" containsInteger="1" minValue="1" maxValue="6"/>
    </cacheField>
    <cacheField name="I" numFmtId="0">
      <sharedItems containsNonDate="0" containsString="0" containsBlank="1"/>
    </cacheField>
    <cacheField name="Sem. 01" numFmtId="0">
      <sharedItems containsMixedTypes="1" containsNumber="1" containsInteger="1" minValue="0" maxValue="6"/>
    </cacheField>
    <cacheField name="Sem. 02" numFmtId="0">
      <sharedItems containsMixedTypes="1" containsNumber="1" containsInteger="1" minValue="0" maxValue="6"/>
    </cacheField>
    <cacheField name="Sem. 03" numFmtId="0">
      <sharedItems containsMixedTypes="1" containsNumber="1" containsInteger="1" minValue="0" maxValue="5"/>
    </cacheField>
    <cacheField name="Sem. 04" numFmtId="0">
      <sharedItems containsMixedTypes="1" containsNumber="1" containsInteger="1" minValue="0" maxValue="4"/>
    </cacheField>
    <cacheField name="Sem. 05" numFmtId="0">
      <sharedItems containsMixedTypes="1" containsNumber="1" containsInteger="1" minValue="0" maxValue="4"/>
    </cacheField>
    <cacheField name="Sem. 06" numFmtId="0">
      <sharedItems containsMixedTypes="1" containsNumber="1" containsInteger="1" minValue="0" maxValue="3"/>
    </cacheField>
    <cacheField name="Sem. 07" numFmtId="0">
      <sharedItems containsMixedTypes="1" containsNumber="1" containsInteger="1" minValue="0" maxValue="3"/>
    </cacheField>
    <cacheField name="Sem. 08" numFmtId="0">
      <sharedItems containsMixedTypes="1" containsNumber="1" containsInteger="1" minValue="0" maxValue="3"/>
    </cacheField>
    <cacheField name="Sem. 09" numFmtId="0">
      <sharedItems containsMixedTypes="1" containsNumber="1" containsInteger="1" minValue="0" maxValue="2"/>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83085914352"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70">
        <s v="Lima - Pueblo Libre-Enero-Sabado-10:00 - 12:30 m-45668-Inscrito Nuevo"/>
        <s v="Lima - Pueblo Libre-Enero-Lunes-7:30 - 9:30 p.m.-45670-Recuperado otro año"/>
        <s v="Lima - Pueblo Libre-Enero-Lunes-7:30 - 9:30 p.m.-45670-Inscrito Nuevo"/>
        <s v="Lima - Pueblo Libre-Enero-Lunes y Miercoles-5:30 - 7:00 p.m.-45672-Inscrito Nuevo"/>
        <s v="Lima - Pueblo Libre-Enero-JUEVES-7:30 - 9:30 p.m.-45673-Inscrito Nuevo"/>
        <s v="Lima - Pueblo Libre-Enero-JUEVES-7:30 - 9:30 p.m.-45673-Recuperado otro año"/>
        <s v="Lima - Pueblo Libre-Enero-JUEVES-8:00 - 9:30 p.m.-45673-Inscrito Nuevo"/>
        <s v="Lima - Pueblo Libre-Enero-JUEVES-7:30 - 9:30 p.m.-45673-Pre-Inscrito"/>
        <s v="Lima - Pueblo Libre-Febrero-JUEVES-7:30 - 9:30 p.m.-45701-Inscrito Nuevo"/>
        <s v="Lima - Pueblo Libre-Febrero-JUEVES-7:30 - 9:30 P.M.-45701-Recuperado otro año"/>
        <s v="Lima - Pueblo Libre-Febrero-JUEVES-7:30 - 9:30 P.M.-45701-Pre-Inscrito"/>
        <s v="Lima - Pueblo Libre-Marzo-MIERCOLES-8:00 - 9:30 P.M.-45728-Pre-Inscrito"/>
        <s v="Lima - Pueblo Libre-Marzo-MIERCOLES-8:00 - 9:30 P.M.-45728-Inscrito Nuevo"/>
        <s v="Lima - Pueblo Libre-Marzo-MIERCOLES-8:00 - 9:30 P.M.-45728-Cambio de horario"/>
        <s v="Lima - Pueblo Libre-Marzo-JUEVES-7:30 - 9:30 P.M.-45729-Pre-Inscrito"/>
        <s v="Lima - Pueblo Libre-Marzo-JUEVES-7:30 - 9:30 P.M.-45729-Inscrito Nuevo"/>
        <s v="Lima - Pueblo Libre-Marzo-JUEVES-7:30 - 9:30 P.M.-45729-Cambio de horario"/>
        <s v=""/>
        <m/>
        <s v="Lima - Pueblo Libre-Marzo-Miercoles-8:00 - 9:30 P.M.-45728-" u="1"/>
        <s v="Lima - Pueblo Libre-Enero-Lunes-7:30 . 9:30 P.M.-45670-Inscrito Nuevo" u="1"/>
        <s v="Lima - Pueblo Libre-Enero-Lunes-7:30 - 9:30 p.m.-45670-" u="1"/>
        <s v="Lima - Pueblo Libre-Enero-Lunes-7:30 - 9:30 p.m.-45673-Inscrito Nuevo" u="1"/>
        <s v="Lima - Pueblo Libre-Enero-Lunes y Miercoles-4:00 - 5:30 p.m.-45672-Inscrito Nuevo" u="1"/>
        <s v="Lima - Pueblo Libre-Enero-Miercoles-8:00 - 9:30 p.m.-45672-Inscrito Nuevo" u="1"/>
        <s v="Lima - Pueblo Libre-Enero-Miercoles-8:00 - 9:30 p.m.-45672-Pre-Inscrito" u="1"/>
        <s v="Lima - Pueblo Libre-Diciembre-Lunes-7:30 - 9:30 p.m.-45670-Recuperado otro año" u="1"/>
        <s v="Lima - Pueblo Libre-Enero-Miercoles-8:00 - 9:30 p.m.-45672-" u="1"/>
        <s v="Lima - Pueblo Libre-Enero-Jueves-7:30 - 9:30 p.m.-45673-" u="1"/>
        <s v="Lima - Pueblo Libre-Enero-JESUS EDUARDO-MANSILLA-45668-" u="1"/>
        <s v="Lima - Pueblo Libre-Enero-JIAN PAUL-PUMACARI INCA-45668-" u="1"/>
        <s v="Lima - Pueblo Libre-Enero-GUILLERMO LUIS-ARONES OCEJO-45670-Recuperado otro año" u="1"/>
        <s v="Lima - Pueblo Libre-Enero-FERNANDA-DAZA-45672-" u="1"/>
        <s v="Lima - Pueblo Libre-Enero-MISAEL FABRICIO-TOVAR ORTIZ-45672-" u="1"/>
        <s v="Lima - Pueblo Libre-Enero-FLAVIO ALONSO-RUIZ LOPEZ-45673-" u="1"/>
        <s v="Lima - Pueblo Libre-Enero-MARIO JOSUE-ARRECHAGA FEBRE-45673-" u="1"/>
        <s v="Lima - Pueblo Libre-Enero-AMIRA-LOPES VELA-45673-" u="1"/>
        <s v="Lima - Pueblo Libre-Enero-MIRELLA SIANCAS-ARRECHAGA FEBRE-45673-Recuperado otro año" u="1"/>
        <s v="Lima - Pueblo Libre-Enero-GUILLERMO LUIS-ARONES OCEJO-45670-" u="1"/>
        <s v="Lima - Pueblo Libre-Enero-MIRELLA SIANCAS-ARRECHAGA FEBRE-45673-"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Conócete a ti mismo"/>
        <s v=""/>
        <m/>
        <s v="Oratoria y Filosofía" u="1"/>
        <s v="Conócete a Ti Mismo y Oratoria" u="1"/>
        <s v="(blank)" u="1"/>
      </sharedItems>
    </cacheField>
    <cacheField name="Fecha Inicio grupo" numFmtId="0">
      <sharedItems containsDate="1" containsBlank="1" containsMixedTypes="1" minDate="2024-01-15T00:00:00" maxDate="2025-03-14T00:00:00" count="23">
        <d v="2025-01-11T00:00:00"/>
        <d v="2025-01-13T00:00:00"/>
        <d v="2025-01-15T00:00:00"/>
        <d v="2025-01-16T00:00:00"/>
        <d v="2025-02-13T00:00:00"/>
        <d v="2025-03-12T00:00:00"/>
        <d v="2025-03-13T00:00:00"/>
        <s v=""/>
        <m/>
        <d v="2025-01-10T00:00:00" u="1"/>
        <d v="2024-01-15T00:00:00" u="1"/>
        <d v="2024-01-16T00:00:00" u="1"/>
        <d v="2024-02-06T00:00:00" u="1"/>
        <d v="2024-04-24T00:00:00" u="1"/>
        <d v="2024-05-21T00:00:00" u="1"/>
        <d v="2024-06-19T00:00:00" u="1"/>
        <d v="2024-07-17T00:00:00" u="1"/>
        <d v="2024-09-16T00:00:00" u="1"/>
        <d v="2024-10-10T00:00:00" u="1"/>
        <d v="2024-11-05T00:00:00" u="1"/>
        <d v="2024-11-06T00:00:00" u="1"/>
        <s v="(blank)" u="1"/>
        <d v="2024-06-18T00:00:00" u="1"/>
      </sharedItems>
    </cacheField>
    <cacheField name="Mes Inscrito" numFmtId="0">
      <sharedItems containsBlank="1" count="24">
        <s v="enero"/>
        <s v="febrero"/>
        <s v="marzo"/>
        <s v=""/>
        <m/>
        <s v="January" u="1"/>
        <s v="February" u="1"/>
        <s v="March" u="1"/>
        <s v="Abril" u="1"/>
        <s v="Mayo" u="1"/>
        <s v="Junio" u="1"/>
        <s v="Julio" u="1"/>
        <s v="Setiembre" u="1"/>
        <s v="Octubre" u="1"/>
        <s v="Noviembre" u="1"/>
        <s v="(blank)" u="1"/>
        <s v="septiembre" u="1"/>
        <s v="April" u="1"/>
        <s v="May" u="1"/>
        <s v="June" u="1"/>
        <s v="July" u="1"/>
        <s v="September" u="1"/>
        <s v="October" u="1"/>
        <s v="November" u="1"/>
      </sharedItems>
    </cacheField>
    <cacheField name="Año Inscrito" numFmtId="0">
      <sharedItems containsBlank="1" count="4">
        <s v="2025"/>
        <s v=""/>
        <m/>
        <s v="2024" u="1"/>
      </sharedItems>
    </cacheField>
    <cacheField name="Tipo Incrito" numFmtId="0">
      <sharedItems containsBlank="1" count="8">
        <s v="Inscrito Nuevo"/>
        <s v="Recuperado otro año"/>
        <s v="Pre-Inscrito"/>
        <s v="Cambio de horario"/>
        <s v=""/>
        <m/>
        <s v="Recuperado 2024" u="1"/>
        <s v="(blank)"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 maxValue="6"/>
    </cacheField>
    <cacheField name="I" numFmtId="0">
      <sharedItems containsNonDate="0" containsString="0" containsBlank="1"/>
    </cacheField>
    <cacheField name="Sem. 01" numFmtId="0">
      <sharedItems containsBlank="1" containsMixedTypes="1" containsNumber="1" containsInteger="1" minValue="0" maxValue="6"/>
    </cacheField>
    <cacheField name="Sem. 02" numFmtId="0">
      <sharedItems containsBlank="1" containsMixedTypes="1" containsNumber="1" containsInteger="1" minValue="0" maxValue="6"/>
    </cacheField>
    <cacheField name="Sem. 03" numFmtId="0">
      <sharedItems containsBlank="1" containsMixedTypes="1" containsNumber="1" containsInteger="1" minValue="0" maxValue="5"/>
    </cacheField>
    <cacheField name="Sem. 04" numFmtId="0">
      <sharedItems containsBlank="1" containsMixedTypes="1" containsNumber="1" containsInteger="1" minValue="0" maxValue="4"/>
    </cacheField>
    <cacheField name="Sem. 05" numFmtId="0">
      <sharedItems containsBlank="1" containsMixedTypes="1" containsNumber="1" containsInteger="1" minValue="0" maxValue="4"/>
    </cacheField>
    <cacheField name="Sem. 06" numFmtId="0">
      <sharedItems containsBlank="1" containsMixedTypes="1" containsNumber="1" containsInteger="1" minValue="0" maxValue="3"/>
    </cacheField>
    <cacheField name="Sem. 07" numFmtId="0">
      <sharedItems containsBlank="1" containsMixedTypes="1" containsNumber="1" containsInteger="1" minValue="0" maxValue="3"/>
    </cacheField>
    <cacheField name="Sem. 08" numFmtId="0">
      <sharedItems containsBlank="1" containsMixedTypes="1" containsNumber="1" containsInteger="1" minValue="0" maxValue="3"/>
    </cacheField>
    <cacheField name="Sem. 09" numFmtId="0">
      <sharedItems containsBlank="1" containsMixedTypes="1" containsNumber="1" containsInteger="1" minValue="0" maxValue="2"/>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s v="Conócete a ti mismo"/>
    <s v="Enero"/>
    <s v="Lunes "/>
    <x v="0"/>
    <x v="0"/>
    <s v="Daniella"/>
    <s v="67885842"/>
    <s v="GUILLERMO LUIS"/>
    <s v="ARONES OCEJO"/>
    <n v="925553606"/>
    <m/>
    <d v="1963-03-27T00:00:00"/>
    <n v="61"/>
    <s v="Amon I"/>
    <s v="Recuperado otro año"/>
    <m/>
    <m/>
    <m/>
    <m/>
    <d v="2025-01-27T00:00:00"/>
    <d v="2025-04-13T00:00:00"/>
    <s v="ESTEFANIA GAMERO"/>
    <s v="GERBERTH PALOMINO"/>
    <s v="P"/>
    <s v="P"/>
    <s v="P"/>
    <s v="P"/>
    <s v="P"/>
    <s v="F"/>
    <s v="P"/>
    <s v="P"/>
    <m/>
    <m/>
    <m/>
    <m/>
    <m/>
    <m/>
    <m/>
    <m/>
    <m/>
    <s v="Asistió"/>
    <m/>
    <m/>
    <m/>
    <m/>
    <m/>
    <m/>
    <m/>
    <d v="2025-06-30T00:00:00"/>
    <m/>
    <d v="2025-07-31T00:00:00"/>
    <m/>
    <m/>
    <s v="Contacto Personal"/>
    <s v="PPP"/>
    <s v="Lima - Pueblo Libre-Enero-Lunes-7:30-9:30p.m.-45670"/>
    <s v="Conócete a ti mismo"/>
    <s v="Lima - Pueblo Libre-Enero-Lunes-7:30 - 9:30 p.m.-45670-Recuperado otro año"/>
    <b v="0"/>
    <d v="2025-02-03T00:00:00"/>
    <s v="ALTA"/>
    <s v="01/01/1900"/>
  </r>
  <r>
    <s v="Conócete a ti mismo"/>
    <s v="Enero"/>
    <s v="Lunes"/>
    <x v="0"/>
    <x v="0"/>
    <s v="Daniella"/>
    <s v="73087622"/>
    <s v="FLAVIO ALONSO"/>
    <s v="RUIZ LOPEZ"/>
    <s v="⁠904269346"/>
    <s v="flavio.ruiz289@gmail.com"/>
    <d v="1995-09-28T00:00:00"/>
    <n v="29"/>
    <s v="Amon I"/>
    <s v="Inscrito Nuevo"/>
    <m/>
    <m/>
    <m/>
    <m/>
    <d v="2025-01-27T00:00:00"/>
    <d v="2025-04-13T00:00:00"/>
    <s v="ESTEFANIA GAMERO"/>
    <s v="GERBERTH PALOMINO"/>
    <s v="P"/>
    <s v="P"/>
    <s v="P"/>
    <s v="F"/>
    <s v="F"/>
    <s v="N"/>
    <m/>
    <m/>
    <m/>
    <m/>
    <m/>
    <m/>
    <m/>
    <m/>
    <m/>
    <m/>
    <m/>
    <s v="Asistió"/>
    <s v="NO"/>
    <s v="NO Aplica"/>
    <m/>
    <s v="Horarios"/>
    <m/>
    <m/>
    <m/>
    <d v="2025-06-30T00:00:00"/>
    <m/>
    <d v="2025-07-31T00:00:00"/>
    <m/>
    <m/>
    <s v="Redes sociales"/>
    <s v="PPP"/>
    <s v="Lima - Pueblo Libre-Enero-Lunes-7:30-9:30p.m.-45670"/>
    <s v="Conócete a ti mismo"/>
    <s v="Lima - Pueblo Libre-Enero-Lunes-7:30 - 9:30 p.m.-45670-Inscrito Nuevo"/>
    <b v="0"/>
    <d v="2025-02-03T00:00:00"/>
    <s v="ALTA"/>
    <s v="01/01/1900"/>
  </r>
  <r>
    <s v="Conócete a ti mismo"/>
    <s v="Enero"/>
    <s v="Sabado"/>
    <x v="1"/>
    <x v="1"/>
    <m/>
    <m/>
    <s v="JESUS EDUARDO"/>
    <s v="MANSILLA"/>
    <n v="988122889"/>
    <m/>
    <m/>
    <s v=""/>
    <s v="Anubis I"/>
    <s v="Inscrito Nuevo"/>
    <m/>
    <m/>
    <m/>
    <m/>
    <d v="2025-01-25T00:00:00"/>
    <d v="2025-04-11T00:00:00"/>
    <s v="RICHARD QUISPE"/>
    <s v="RICHARD QUISPE"/>
    <s v="P"/>
    <s v="P"/>
    <s v="P"/>
    <s v="P"/>
    <s v="P"/>
    <s v="P"/>
    <s v="P"/>
    <s v="P"/>
    <s v="P"/>
    <s v="N"/>
    <m/>
    <m/>
    <m/>
    <m/>
    <m/>
    <m/>
    <m/>
    <s v="Asistió"/>
    <s v="NO"/>
    <s v="NO"/>
    <m/>
    <s v="Viaje / Distancia"/>
    <s v="SOLO VERANO"/>
    <m/>
    <m/>
    <d v="2025-06-30T00:00:00"/>
    <m/>
    <d v="2025-07-31T00:00:00"/>
    <m/>
    <m/>
    <s v="Contacto Personal"/>
    <s v="PPP"/>
    <s v="Lima - Pueblo Libre-Enero-Sabado-10:00-12:30m-45668"/>
    <s v="Conócete a ti mismo"/>
    <s v="Lima - Pueblo Libre-Enero-Sabado-10:00 - 12:30 m-45668-Inscrito Nuevo"/>
    <b v="0"/>
    <d v="2025-02-01T00:00:00"/>
    <s v="ALTA"/>
    <s v="01/01/1900"/>
  </r>
  <r>
    <s v="Conócete a ti mismo"/>
    <s v="Enero"/>
    <s v="Sabado"/>
    <x v="1"/>
    <x v="1"/>
    <m/>
    <m/>
    <s v="JIAN PAUL "/>
    <s v="PUMACARI INCA"/>
    <n v="983689023"/>
    <m/>
    <m/>
    <s v=""/>
    <s v="Anubis I"/>
    <s v="Inscrito Nuevo"/>
    <m/>
    <m/>
    <m/>
    <m/>
    <d v="2025-01-25T00:00:00"/>
    <d v="2025-04-11T00:00:00"/>
    <s v="RICHARD QUISPE"/>
    <s v="RICHARD QUISPE"/>
    <s v="P"/>
    <s v="P"/>
    <s v="P"/>
    <s v="P"/>
    <s v="P"/>
    <s v="P"/>
    <s v="P"/>
    <s v="P"/>
    <s v="P"/>
    <s v="N"/>
    <m/>
    <m/>
    <m/>
    <m/>
    <m/>
    <m/>
    <m/>
    <s v="Asistió"/>
    <s v="NO"/>
    <s v="NO"/>
    <m/>
    <s v="Viaje / Distancia"/>
    <s v="SOLO VERANO"/>
    <m/>
    <m/>
    <d v="2025-06-30T00:00:00"/>
    <m/>
    <d v="2025-07-31T00:00:00"/>
    <m/>
    <m/>
    <s v="Contacto Personal"/>
    <s v="PPP"/>
    <s v="Lima - Pueblo Libre-Enero-Sabado-10:00-12:30m-45668"/>
    <s v="Conócete a ti mismo"/>
    <s v="Lima - Pueblo Libre-Enero-Sabado-10:00 - 12:30 m-45668-Inscrito Nuevo"/>
    <b v="0"/>
    <d v="2025-02-01T00:00:00"/>
    <s v="ALTA"/>
    <s v="01/01/1900"/>
  </r>
  <r>
    <s v="Conócete a ti mismo"/>
    <s v="Enero"/>
    <s v="Lunes y Miercoles"/>
    <x v="2"/>
    <x v="2"/>
    <s v="Estefania"/>
    <m/>
    <s v="FERNANDA"/>
    <s v="DAZA"/>
    <n v="999046992"/>
    <m/>
    <d v="2007-11-22T00:00:00"/>
    <n v="17"/>
    <s v="Xexostris I"/>
    <s v="Inscrito Nuevo"/>
    <m/>
    <m/>
    <m/>
    <m/>
    <d v="2025-01-29T00:00:00"/>
    <d v="2025-04-15T00:00:00"/>
    <s v="ESTEFANIA GAMERO"/>
    <s v="RICHARD QUISPE"/>
    <s v="P"/>
    <s v="P"/>
    <s v="P"/>
    <s v="P"/>
    <s v="P"/>
    <s v="P"/>
    <s v="P"/>
    <s v="P"/>
    <s v="P"/>
    <s v="N"/>
    <m/>
    <m/>
    <m/>
    <m/>
    <m/>
    <m/>
    <m/>
    <s v="Asistió"/>
    <s v="NO"/>
    <s v="NO"/>
    <m/>
    <s v="Horarios"/>
    <s v="SOLO VERANO"/>
    <m/>
    <m/>
    <d v="2025-06-30T00:00:00"/>
    <m/>
    <d v="2025-07-31T00:00:00"/>
    <m/>
    <m/>
    <s v="Cursos"/>
    <s v="PPP"/>
    <s v="Lima - Pueblo Libre-Enero-LunesyMiercoles-5:30-7:00p.m.-45672"/>
    <s v="Conócete a ti mismo"/>
    <s v="Lima - Pueblo Libre-Enero-Lunes y Miercoles-5:30 - 7:00 p.m.-45672-Inscrito Nuevo"/>
    <b v="0"/>
    <d v="2025-02-05T00:00:00"/>
    <s v="ALTA"/>
    <s v="01/01/1900"/>
  </r>
  <r>
    <s v="Conócete a ti mismo"/>
    <s v="Enero"/>
    <s v="JUEVES"/>
    <x v="0"/>
    <x v="3"/>
    <s v="Estefania"/>
    <s v="60810060 "/>
    <s v="MARIO JOSUE"/>
    <s v="ARRECHAGA FEBRE"/>
    <s v="972 851 546"/>
    <s v="mariofebre24009@gmail.com"/>
    <d v="2006-09-24T00:00:00"/>
    <n v="18"/>
    <s v="Nuth I"/>
    <s v="Inscrito Nuevo"/>
    <m/>
    <m/>
    <m/>
    <m/>
    <d v="2025-01-30T00:00:00"/>
    <d v="2025-04-16T00:00:00"/>
    <s v="RICHARD QUISPE"/>
    <s v="GERBERTH PALOMINO"/>
    <s v="P"/>
    <s v="P"/>
    <s v="N"/>
    <m/>
    <m/>
    <m/>
    <m/>
    <m/>
    <m/>
    <m/>
    <m/>
    <m/>
    <m/>
    <m/>
    <m/>
    <m/>
    <m/>
    <s v="Asistió"/>
    <s v="NO"/>
    <s v="NO"/>
    <m/>
    <s v="Viaje / Distancia"/>
    <s v="SOLO VERANO"/>
    <m/>
    <m/>
    <d v="2025-06-30T00:00:00"/>
    <m/>
    <d v="2025-07-31T00:00:00"/>
    <m/>
    <m/>
    <s v="Contacto Personal"/>
    <s v="PPN"/>
    <s v="Lima - Pueblo Libre-Enero-JUEVES-7:30-9:30p.m.-45673"/>
    <s v="Conócete a ti mismo"/>
    <s v="Lima - Pueblo Libre-Enero-JUEVES-7:30 - 9:30 p.m.-45673-Inscrito Nuevo"/>
    <b v="0"/>
    <d v="2025-02-06T00:00:00"/>
    <s v="ALTA"/>
    <s v="01/01/1900"/>
  </r>
  <r>
    <s v="Conócete a ti mismo"/>
    <s v="Enero"/>
    <s v="JUEVES"/>
    <x v="0"/>
    <x v="3"/>
    <s v="Estefania"/>
    <s v="48307226"/>
    <s v="MIRELLA SIANCAS "/>
    <s v="ARRECHAGA FEBRE"/>
    <n v="953615857"/>
    <s v="mir_ella16@hotmail.com"/>
    <d v="1993-06-15T00:00:00"/>
    <n v="31"/>
    <s v="Nuth I"/>
    <s v="Recuperado otro año"/>
    <m/>
    <m/>
    <m/>
    <m/>
    <d v="2025-01-30T00:00:00"/>
    <d v="2025-04-16T00:00:00"/>
    <s v="RICHARD QUISPE"/>
    <s v="GERBERTH PALOMINO"/>
    <s v="P"/>
    <s v="P"/>
    <s v="P"/>
    <s v="P"/>
    <s v="P"/>
    <s v="P"/>
    <s v="P"/>
    <s v="F"/>
    <m/>
    <m/>
    <m/>
    <m/>
    <m/>
    <m/>
    <m/>
    <m/>
    <m/>
    <s v="Asistió"/>
    <m/>
    <m/>
    <m/>
    <m/>
    <m/>
    <m/>
    <m/>
    <d v="2025-06-30T00:00:00"/>
    <m/>
    <d v="2025-07-31T00:00:00"/>
    <m/>
    <m/>
    <s v="Redes sociales"/>
    <s v="PPP"/>
    <s v="Lima - Pueblo Libre-Enero-JUEVES-7:30-9:30p.m.-45673"/>
    <s v="Conócete a ti mismo"/>
    <s v="Lima - Pueblo Libre-Enero-JUEVES-7:30 - 9:30 p.m.-45673-Recuperado otro año"/>
    <b v="0"/>
    <d v="2025-02-06T00:00:00"/>
    <s v="ALTA"/>
    <s v="01/01/1900"/>
  </r>
  <r>
    <s v="Conócete a ti mismo"/>
    <s v="Enero"/>
    <s v="JUEVES"/>
    <x v="3"/>
    <x v="3"/>
    <s v="Estefania"/>
    <s v="74886872"/>
    <s v="MISAEL FABRICIO"/>
    <s v="TOVAR ORTIZ"/>
    <n v="922340303"/>
    <m/>
    <d v="2004-07-10T00:00:00"/>
    <n v="20"/>
    <s v="Nuth I"/>
    <s v="Inscrito Nuevo"/>
    <m/>
    <m/>
    <m/>
    <m/>
    <d v="2025-01-30T00:00:00"/>
    <d v="2025-04-16T00:00:00"/>
    <s v="RICHARD QUISPE"/>
    <s v="GERBERTH PALOMINO"/>
    <s v="P"/>
    <s v="P"/>
    <s v="P"/>
    <s v="P"/>
    <s v="P"/>
    <s v="P"/>
    <s v="P"/>
    <m/>
    <m/>
    <m/>
    <m/>
    <m/>
    <m/>
    <m/>
    <m/>
    <m/>
    <m/>
    <s v="Asistió"/>
    <m/>
    <m/>
    <m/>
    <m/>
    <m/>
    <m/>
    <m/>
    <d v="2025-06-30T00:00:00"/>
    <m/>
    <d v="2025-07-31T00:00:00"/>
    <m/>
    <m/>
    <s v="Redes sociales"/>
    <s v="PPP"/>
    <s v="Lima - Pueblo Libre-Enero-JUEVES-8:00-9:30p.m.-45673"/>
    <s v="Conócete a ti mismo"/>
    <s v="Lima - Pueblo Libre-Enero-JUEVES-8:00 - 9:30 p.m.-45673-Inscrito Nuevo"/>
    <b v="0"/>
    <d v="2025-02-06T00:00:00"/>
    <s v="ALTA"/>
    <s v="01/01/1900"/>
  </r>
  <r>
    <s v="Conócete a ti mismo"/>
    <s v="Enero"/>
    <s v="Lunes"/>
    <x v="0"/>
    <x v="0"/>
    <s v="Daniella"/>
    <s v="10206247"/>
    <s v="AMIRA"/>
    <s v="LOPES VELA"/>
    <s v="⁠981870716"/>
    <m/>
    <d v="1965-09-16T00:00:00"/>
    <n v="59"/>
    <s v="Amon I"/>
    <s v="Inscrito Nuevo"/>
    <m/>
    <m/>
    <m/>
    <m/>
    <d v="2025-01-27T00:00:00"/>
    <d v="2025-04-13T00:00:00"/>
    <s v="ESTEFANIA GAMERO"/>
    <s v="GERBERTH PALOMINO"/>
    <s v="P"/>
    <s v="F"/>
    <s v="P"/>
    <s v="F"/>
    <s v="N"/>
    <m/>
    <m/>
    <m/>
    <m/>
    <m/>
    <m/>
    <m/>
    <m/>
    <m/>
    <m/>
    <m/>
    <m/>
    <s v="Asistió"/>
    <s v="NO"/>
    <s v="NO Aplica"/>
    <m/>
    <s v="Horarios"/>
    <m/>
    <m/>
    <m/>
    <d v="2025-06-30T00:00:00"/>
    <m/>
    <d v="2025-07-31T00:00:00"/>
    <m/>
    <m/>
    <s v="Contacto Personal"/>
    <s v="PFP"/>
    <s v="Lima - Pueblo Libre-Enero-Lunes-7:30-9:30p.m.-45670"/>
    <s v="Conócete a ti mismo"/>
    <s v="Lima - Pueblo Libre-Enero-Lunes-7:30 - 9:30 p.m.-45670-Inscrito Nuevo"/>
    <b v="0"/>
    <d v="2025-02-03T00:00:00"/>
    <s v="ALTA"/>
    <s v="01/01/1900"/>
  </r>
  <r>
    <s v="Conócete a ti mismo"/>
    <s v="Enero"/>
    <s v="Lunes"/>
    <x v="0"/>
    <x v="0"/>
    <s v="Daniella"/>
    <s v="61471621"/>
    <s v="SEBASTIAN "/>
    <s v="PEREZ VASQUEZ "/>
    <n v="955343148"/>
    <s v="jmiluminacionsac@hotmail.com"/>
    <d v="2008-08-26T00:00:00"/>
    <n v="16"/>
    <s v="Amon I"/>
    <s v="Inscrito Nuevo"/>
    <m/>
    <m/>
    <m/>
    <m/>
    <d v="2025-01-27T00:00:00"/>
    <d v="2025-04-13T00:00:00"/>
    <s v="ESTEFANIA GAMERO"/>
    <s v="GERBERTH PALOMINO"/>
    <s v="P"/>
    <s v="P"/>
    <s v="F"/>
    <s v="P"/>
    <s v="P"/>
    <s v="N"/>
    <m/>
    <m/>
    <m/>
    <m/>
    <m/>
    <m/>
    <m/>
    <m/>
    <m/>
    <m/>
    <m/>
    <s v="Asistió"/>
    <s v="NO"/>
    <s v="NO Aplica"/>
    <m/>
    <s v="Horarios"/>
    <s v="SOLO VERANO"/>
    <m/>
    <m/>
    <d v="2025-06-30T00:00:00"/>
    <m/>
    <d v="2025-07-31T00:00:00"/>
    <m/>
    <m/>
    <s v="Propag.Impresa"/>
    <s v="PPF"/>
    <s v="Lima - Pueblo Libre-Enero-Lunes-7:30-9:30p.m.-45670"/>
    <s v="Conócete a ti mismo"/>
    <s v="Lima - Pueblo Libre-Enero-Lunes-7:30 - 9:30 p.m.-45670-Inscrito Nuevo"/>
    <b v="0"/>
    <d v="2025-02-03T00:00:00"/>
    <s v="ALTA"/>
    <s v="01/01/1900"/>
  </r>
  <r>
    <s v="Conócete a ti mismo"/>
    <s v="Enero"/>
    <s v="Lunes y Miercoles"/>
    <x v="2"/>
    <x v="2"/>
    <s v="Estefania"/>
    <s v="72251581"/>
    <s v="MARCO SEBASTIAN "/>
    <s v="ICHILLUMPA VILLENA"/>
    <n v="966990206"/>
    <s v="marcosebasichi@gmail.com"/>
    <d v="2004-04-17T00:00:00"/>
    <n v="20"/>
    <s v="Xexostris I"/>
    <s v="Inscrito Nuevo"/>
    <m/>
    <m/>
    <m/>
    <m/>
    <d v="2025-01-29T00:00:00"/>
    <d v="2025-04-15T00:00:00"/>
    <s v="ESTEFANIA GAMERO"/>
    <s v="RICHARD QUISPE"/>
    <s v="P"/>
    <s v="P"/>
    <s v="P"/>
    <s v="N"/>
    <m/>
    <m/>
    <m/>
    <m/>
    <m/>
    <m/>
    <m/>
    <m/>
    <m/>
    <m/>
    <m/>
    <m/>
    <m/>
    <s v="Asistió"/>
    <s v="NO"/>
    <s v="NO Aplica"/>
    <m/>
    <s v="Viaje / Distancia"/>
    <s v="SOLO VERANO"/>
    <m/>
    <m/>
    <d v="2025-06-30T00:00:00"/>
    <m/>
    <d v="2025-07-31T00:00:00"/>
    <m/>
    <m/>
    <s v="Contacto Personal"/>
    <s v="PPP"/>
    <s v="Lima - Pueblo Libre-Enero-LunesyMiercoles-5:30-7:00p.m.-45672"/>
    <s v="Conócete a ti mismo"/>
    <s v="Lima - Pueblo Libre-Enero-Lunes y Miercoles-5:30 - 7:00 p.m.-45672-Inscrito Nuevo"/>
    <b v="0"/>
    <d v="2025-02-05T00:00:00"/>
    <s v="ALTA"/>
    <s v="01/01/1900"/>
  </r>
  <r>
    <s v="Conócete a ti mismo"/>
    <s v="Enero"/>
    <s v="JUEVES"/>
    <x v="0"/>
    <x v="3"/>
    <s v="Estefania"/>
    <s v="41397087"/>
    <s v="LUISA"/>
    <s v="MELGAREJO YACOLCA"/>
    <n v="984764659"/>
    <s v="luisa.melgarejo.yacolca@gmail.com"/>
    <d v="1982-07-24T00:00:00"/>
    <n v="42"/>
    <s v="Nuth I"/>
    <s v="Pre-Inscrito"/>
    <m/>
    <m/>
    <m/>
    <m/>
    <d v="2025-01-30T00:00:00"/>
    <d v="2025-04-16T00:00:00"/>
    <s v="RICHARD QUISPE"/>
    <s v="GERBERTH PALOMINO"/>
    <s v="P"/>
    <m/>
    <m/>
    <m/>
    <m/>
    <m/>
    <m/>
    <m/>
    <m/>
    <m/>
    <m/>
    <m/>
    <m/>
    <m/>
    <m/>
    <m/>
    <m/>
    <s v="Completar hasta 3ra sem. para evaluar a Probacionista"/>
    <s v="NO"/>
    <s v="NO Aplica"/>
    <m/>
    <s v="Horarios"/>
    <m/>
    <m/>
    <m/>
    <d v="2025-06-30T00:00:00"/>
    <m/>
    <d v="2025-07-31T00:00:00"/>
    <m/>
    <m/>
    <s v="Redes sociales"/>
    <s v="P"/>
    <s v="Lima - Pueblo Libre-Enero-JUEVES-7:30-9:30p.m.-45673"/>
    <s v="Conócete a ti mismo"/>
    <s v="Lima - Pueblo Libre-Enero-JUEVES-7:30 - 9:30 p.m.-45673-Pre-Inscrito"/>
    <b v="0"/>
    <d v="2025-02-06T00:00:00"/>
    <s v="ALTA"/>
    <s v="01/01/1900"/>
  </r>
  <r>
    <s v="Conócete a ti mismo"/>
    <s v="Enero"/>
    <s v="JUEVES"/>
    <x v="0"/>
    <x v="3"/>
    <s v="Estefania"/>
    <s v="72686422"/>
    <s v="ARNOLD SABINO "/>
    <s v="CURTO MARCELO"/>
    <n v="993095467"/>
    <s v="arnold.sabino.curto@gmail.com"/>
    <d v="2003-10-13T00:00:00"/>
    <n v="21"/>
    <s v="Nuth I"/>
    <s v="Inscrito Nuevo"/>
    <m/>
    <m/>
    <m/>
    <m/>
    <d v="2025-01-30T00:00:00"/>
    <d v="2025-04-16T00:00:00"/>
    <s v="RICHARD QUISPE"/>
    <s v="GERBERTH PALOMINO"/>
    <s v="P"/>
    <s v="P"/>
    <s v="P"/>
    <s v="F"/>
    <m/>
    <m/>
    <m/>
    <m/>
    <m/>
    <m/>
    <m/>
    <m/>
    <m/>
    <m/>
    <m/>
    <m/>
    <m/>
    <s v="Asistió"/>
    <s v="NO"/>
    <s v="NO Aplica"/>
    <m/>
    <s v="Desinterés"/>
    <s v="SOLO VERANO"/>
    <m/>
    <m/>
    <d v="2025-06-30T00:00:00"/>
    <m/>
    <d v="2025-07-31T00:00:00"/>
    <m/>
    <m/>
    <s v="Redes sociales"/>
    <s v="PPP"/>
    <s v="Lima - Pueblo Libre-Enero-JUEVES-7:30-9:30p.m.-45673"/>
    <s v="Conócete a ti mismo"/>
    <s v="Lima - Pueblo Libre-Enero-JUEVES-7:30 - 9:30 p.m.-45673-Inscrito Nuevo"/>
    <b v="0"/>
    <d v="2025-02-06T00:00:00"/>
    <s v="ALTA"/>
    <s v="01/01/1900"/>
  </r>
  <r>
    <s v="Conócete a ti mismo"/>
    <s v="Enero"/>
    <s v="JUEVES"/>
    <x v="0"/>
    <x v="3"/>
    <s v="Estefania"/>
    <s v="30853926"/>
    <s v="MARTIN"/>
    <s v="JUSTO FLORES"/>
    <n v="950413550"/>
    <s v="MARTINUANCV@GMAIL.COM"/>
    <d v="1962-01-30T00:00:00"/>
    <n v="63"/>
    <s v="Nuth I"/>
    <s v="Pre-Inscrito"/>
    <m/>
    <m/>
    <m/>
    <m/>
    <d v="2025-01-30T00:00:00"/>
    <d v="2025-04-16T00:00:00"/>
    <s v="RICHARD QUISPE"/>
    <s v="GERBERTH PALOMINO"/>
    <s v="P"/>
    <s v="N"/>
    <m/>
    <m/>
    <m/>
    <m/>
    <m/>
    <m/>
    <m/>
    <m/>
    <m/>
    <m/>
    <m/>
    <m/>
    <m/>
    <m/>
    <m/>
    <s v="Completar hasta 3ra sem. para evaluar a Probacionista"/>
    <s v="NO"/>
    <s v="NO Aplica"/>
    <m/>
    <s v="Viaje / Distancia"/>
    <m/>
    <m/>
    <m/>
    <d v="2025-06-30T00:00:00"/>
    <m/>
    <d v="2025-07-31T00:00:00"/>
    <m/>
    <m/>
    <s v="Redes sociales"/>
    <s v="PN"/>
    <s v="Lima - Pueblo Libre-Enero-JUEVES-7:30-9:30p.m.-45673"/>
    <s v="Conócete a ti mismo"/>
    <s v="Lima - Pueblo Libre-Enero-JUEVES-7:30 - 9:30 p.m.-45673-Pre-Inscrito"/>
    <b v="0"/>
    <d v="2025-02-06T00:00:00"/>
    <s v="ALTA"/>
    <s v="01/01/1900"/>
  </r>
  <r>
    <s v="Conócete a ti mismo"/>
    <s v="Enero"/>
    <s v="JUEVES"/>
    <x v="0"/>
    <x v="3"/>
    <s v="Estefania"/>
    <s v="20019008"/>
    <s v="IRMA MIRIAM"/>
    <s v="NESTARES IPARRAGUIRRE"/>
    <n v="966665511"/>
    <s v="IRMA190269@GMAIL.COM"/>
    <d v="1969-02-19T00:00:00"/>
    <n v="56"/>
    <s v="Nuth I"/>
    <s v="Inscrito Nuevo"/>
    <m/>
    <m/>
    <m/>
    <m/>
    <d v="2025-01-30T00:00:00"/>
    <d v="2025-04-16T00:00:00"/>
    <s v="RICHARD QUISPE"/>
    <s v="GERBERTH PALOMINO"/>
    <s v="P"/>
    <s v="P"/>
    <s v="F"/>
    <s v="F"/>
    <m/>
    <m/>
    <m/>
    <m/>
    <m/>
    <m/>
    <m/>
    <m/>
    <m/>
    <m/>
    <m/>
    <m/>
    <m/>
    <s v="Asistió"/>
    <s v="NO"/>
    <s v="NO"/>
    <m/>
    <s v="Desinterés"/>
    <m/>
    <m/>
    <m/>
    <d v="2025-06-30T00:00:00"/>
    <m/>
    <d v="2025-07-31T00:00:00"/>
    <m/>
    <m/>
    <s v="Redes sociales"/>
    <s v="PPF"/>
    <s v="Lima - Pueblo Libre-Enero-JUEVES-7:30-9:30p.m.-45673"/>
    <s v="Conócete a ti mismo"/>
    <s v="Lima - Pueblo Libre-Enero-JUEVES-7:30 - 9:30 p.m.-45673-Inscrito Nuevo"/>
    <b v="0"/>
    <d v="2025-02-06T00:00:00"/>
    <s v="ALTA"/>
    <s v="01/01/1900"/>
  </r>
  <r>
    <s v="Conócete a ti mismo"/>
    <s v="Enero"/>
    <s v="JUEVES"/>
    <x v="0"/>
    <x v="3"/>
    <s v="Estefania"/>
    <s v="07929808"/>
    <s v="MARIANELA"/>
    <s v="GUERRA"/>
    <n v="990169851"/>
    <s v="MAPIGUERRA@HOTMAIL.COM"/>
    <d v="1962-03-26T00:00:00"/>
    <n v="62"/>
    <s v="Nuth I"/>
    <s v="Inscrito Nuevo"/>
    <m/>
    <m/>
    <m/>
    <m/>
    <d v="2025-01-30T00:00:00"/>
    <d v="2025-04-16T00:00:00"/>
    <s v="RICHARD QUISPE"/>
    <s v="GERBERTH PALOMINO"/>
    <s v="P"/>
    <s v="P"/>
    <s v="P"/>
    <s v="P"/>
    <s v="P"/>
    <s v="P"/>
    <s v="P"/>
    <s v="P"/>
    <m/>
    <m/>
    <m/>
    <m/>
    <m/>
    <m/>
    <m/>
    <m/>
    <m/>
    <s v="Asistió"/>
    <m/>
    <m/>
    <m/>
    <m/>
    <m/>
    <m/>
    <m/>
    <d v="2025-06-30T00:00:00"/>
    <m/>
    <d v="2025-07-31T00:00:00"/>
    <m/>
    <m/>
    <s v="Contacto Personal"/>
    <s v="PPP"/>
    <s v="Lima - Pueblo Libre-Enero-JUEVES-7:30-9:30p.m.-45673"/>
    <s v="Conócete a ti mismo"/>
    <s v="Lima - Pueblo Libre-Enero-JUEVES-7:30 - 9:30 p.m.-45673-Inscrito Nuevo"/>
    <b v="0"/>
    <d v="2025-02-06T00:00:00"/>
    <s v="ALTA"/>
    <s v="01/01/1900"/>
  </r>
  <r>
    <s v="Conócete a ti mismo"/>
    <s v="Enero"/>
    <s v="JUEVES"/>
    <x v="0"/>
    <x v="3"/>
    <s v="Estefania"/>
    <s v="25402240"/>
    <s v="ROSSANA"/>
    <s v="MENGONI GALVEZ"/>
    <n v="981211506"/>
    <m/>
    <d v="1958-11-20T00:00:00"/>
    <n v="66"/>
    <s v="Nuth I"/>
    <s v="Inscrito Nuevo"/>
    <m/>
    <m/>
    <m/>
    <m/>
    <d v="2025-01-30T00:00:00"/>
    <d v="2025-04-16T00:00:00"/>
    <s v="RICHARD QUISPE"/>
    <s v="GERBERTH PALOMINO"/>
    <s v="P"/>
    <s v="P"/>
    <s v="P"/>
    <s v="P"/>
    <s v="P"/>
    <s v="P"/>
    <s v="P"/>
    <s v="P"/>
    <m/>
    <m/>
    <m/>
    <m/>
    <m/>
    <m/>
    <m/>
    <m/>
    <m/>
    <s v="Asistió"/>
    <m/>
    <m/>
    <m/>
    <m/>
    <m/>
    <m/>
    <m/>
    <d v="2025-06-30T00:00:00"/>
    <m/>
    <d v="2025-07-31T00:00:00"/>
    <m/>
    <m/>
    <s v="Contacto Personal"/>
    <s v="PPP"/>
    <s v="Lima - Pueblo Libre-Enero-JUEVES-7:30-9:30p.m.-45673"/>
    <s v="Conócete a ti mismo"/>
    <s v="Lima - Pueblo Libre-Enero-JUEVES-7:30 - 9:30 p.m.-45673-Inscrito Nuevo"/>
    <b v="0"/>
    <d v="2025-02-06T00:00:00"/>
    <s v="ALTA"/>
    <s v="01/01/1900"/>
  </r>
  <r>
    <s v="Conócete a ti mismo"/>
    <s v="Enero"/>
    <s v="JUEVES"/>
    <x v="0"/>
    <x v="3"/>
    <s v="Estefania"/>
    <s v="07576088"/>
    <s v="ELEANA MARIA MERCEDES"/>
    <s v="SARAVIA BENAVIDES"/>
    <n v="950322737"/>
    <s v="ELE_ANA2509@HOTMAIL.COM"/>
    <d v="1964-09-25T00:00:00"/>
    <n v="60"/>
    <s v="Nuth I"/>
    <s v="Inscrito Nuevo"/>
    <m/>
    <m/>
    <m/>
    <m/>
    <d v="2025-01-30T00:00:00"/>
    <d v="2025-04-16T00:00:00"/>
    <s v="RICHARD QUISPE"/>
    <s v="GERBERTH PALOMINO"/>
    <s v="P"/>
    <s v="P"/>
    <s v="P"/>
    <s v="P"/>
    <s v="P"/>
    <s v="P"/>
    <s v="P"/>
    <s v="P"/>
    <m/>
    <m/>
    <m/>
    <m/>
    <m/>
    <m/>
    <m/>
    <m/>
    <m/>
    <s v="Asistió"/>
    <m/>
    <m/>
    <m/>
    <m/>
    <m/>
    <m/>
    <m/>
    <d v="2025-06-30T00:00:00"/>
    <m/>
    <d v="2025-07-31T00:00:00"/>
    <m/>
    <m/>
    <s v="Redes sociales"/>
    <s v="PPP"/>
    <s v="Lima - Pueblo Libre-Enero-JUEVES-7:30-9:30p.m.-45673"/>
    <s v="Conócete a ti mismo"/>
    <s v="Lima - Pueblo Libre-Enero-JUEVES-7:30 - 9:30 p.m.-45673-Inscrito Nuevo"/>
    <b v="0"/>
    <d v="2025-02-06T00:00:00"/>
    <s v="ALTA"/>
    <s v="01/01/1900"/>
  </r>
  <r>
    <s v="Conócete a ti mismo"/>
    <s v="Enero"/>
    <s v="Lunes"/>
    <x v="0"/>
    <x v="0"/>
    <s v="Daniella"/>
    <s v="70428209"/>
    <s v="ALEXANDER RENZO "/>
    <s v="CHUMBI ALVARO"/>
    <n v="918468065"/>
    <s v="ALEXANDERRENZOCHUMBI@GMAIL.COM"/>
    <d v="2003-12-30T00:00:00"/>
    <n v="21"/>
    <s v="Amon I"/>
    <s v="Inscrito Nuevo"/>
    <m/>
    <m/>
    <m/>
    <m/>
    <d v="2025-01-27T00:00:00"/>
    <d v="2025-04-13T00:00:00"/>
    <s v="ESTEFANIA GAMERO"/>
    <s v="GERBERTH PALOMINO"/>
    <s v="P"/>
    <s v="P"/>
    <s v="P"/>
    <s v="P"/>
    <s v="P"/>
    <s v="P"/>
    <s v="P"/>
    <s v="P"/>
    <m/>
    <m/>
    <m/>
    <m/>
    <m/>
    <m/>
    <m/>
    <m/>
    <m/>
    <s v="Asistió"/>
    <m/>
    <m/>
    <m/>
    <m/>
    <m/>
    <m/>
    <m/>
    <d v="2025-06-30T00:00:00"/>
    <m/>
    <d v="2025-07-31T00:00:00"/>
    <m/>
    <m/>
    <s v="Redes sociales"/>
    <s v="PPP"/>
    <s v="Lima - Pueblo Libre-Enero-Lunes-7:30-9:30p.m.-45670"/>
    <s v="Conócete a ti mismo"/>
    <s v="Lima - Pueblo Libre-Enero-Lunes-7:30 - 9:30 p.m.-45670-Inscrito Nuevo"/>
    <b v="0"/>
    <d v="2025-02-03T00:00:00"/>
    <s v="ALTA"/>
    <s v="01/01/1900"/>
  </r>
  <r>
    <s v="Conócete a ti mismo"/>
    <s v="Enero"/>
    <s v="Lunes"/>
    <x v="0"/>
    <x v="0"/>
    <s v="Daniella"/>
    <s v="60772112"/>
    <s v="MARIA FERNANDA"/>
    <s v="BADAJOZ SEHUIN"/>
    <n v="934504081"/>
    <s v="MAFERBADAJOZ19@GMAIL.COM"/>
    <d v="2006-07-19T00:00:00"/>
    <n v="18"/>
    <s v="Amon I"/>
    <s v="Inscrito Nuevo"/>
    <m/>
    <m/>
    <m/>
    <m/>
    <d v="2025-01-27T00:00:00"/>
    <d v="2025-04-13T00:00:00"/>
    <s v="ESTEFANIA GAMERO"/>
    <s v="GERBERTH PALOMINO"/>
    <s v="P"/>
    <s v="P"/>
    <s v="P"/>
    <s v="P"/>
    <s v="P"/>
    <s v="P"/>
    <s v="P"/>
    <s v="P"/>
    <m/>
    <m/>
    <m/>
    <m/>
    <m/>
    <m/>
    <m/>
    <m/>
    <m/>
    <s v="Asistió"/>
    <m/>
    <m/>
    <m/>
    <m/>
    <m/>
    <m/>
    <m/>
    <d v="2025-06-30T00:00:00"/>
    <m/>
    <d v="2025-07-31T00:00:00"/>
    <m/>
    <m/>
    <s v="Redes sociales"/>
    <s v="PPP"/>
    <s v="Lima - Pueblo Libre-Enero-Lunes-7:30-9:30p.m.-45670"/>
    <s v="Conócete a ti mismo"/>
    <s v="Lima - Pueblo Libre-Enero-Lunes-7:30 - 9:30 p.m.-45670-Inscrito Nuevo"/>
    <b v="0"/>
    <d v="2025-02-03T00:00:00"/>
    <s v="ALTA"/>
    <s v="01/01/1900"/>
  </r>
  <r>
    <s v="Conócete a ti mismo"/>
    <s v="Enero"/>
    <s v="Lunes y Miercoles"/>
    <x v="2"/>
    <x v="2"/>
    <s v="Estefania"/>
    <s v="77198670"/>
    <s v="GUSTAVO ALONSO "/>
    <s v="BARRIGA PORTALES"/>
    <n v="949883050"/>
    <m/>
    <d v="2012-01-24T00:00:00"/>
    <n v="13"/>
    <s v="Xexostris I"/>
    <s v="Inscrito Nuevo"/>
    <m/>
    <m/>
    <m/>
    <m/>
    <d v="2025-01-29T00:00:00"/>
    <d v="2025-04-15T00:00:00"/>
    <s v="ESTEFANIA GAMERO"/>
    <s v="RICHARD QUISPE"/>
    <s v="P"/>
    <s v="P"/>
    <s v="P"/>
    <s v="P"/>
    <s v="P"/>
    <s v="P"/>
    <s v="P"/>
    <s v="P"/>
    <s v="P"/>
    <s v="N"/>
    <m/>
    <m/>
    <m/>
    <m/>
    <m/>
    <m/>
    <m/>
    <s v="Asistió"/>
    <s v="NO"/>
    <s v="NO Aplica"/>
    <m/>
    <s v="Horarios"/>
    <s v="SOLO VERANO"/>
    <m/>
    <m/>
    <d v="2025-06-30T00:00:00"/>
    <m/>
    <d v="2025-07-31T00:00:00"/>
    <m/>
    <m/>
    <s v="Cursos"/>
    <s v="PPP"/>
    <s v="Lima - Pueblo Libre-Enero-LunesyMiercoles-5:30-7:00p.m.-45672"/>
    <s v="Conócete a ti mismo"/>
    <s v="Lima - Pueblo Libre-Enero-Lunes y Miercoles-5:30 - 7:00 p.m.-45672-Inscrito Nuevo"/>
    <b v="0"/>
    <d v="2025-02-05T00:00:00"/>
    <s v="ALTA"/>
    <s v="01/01/1900"/>
  </r>
  <r>
    <s v="Conócete a ti mismo"/>
    <s v="Enero"/>
    <s v="Lunes"/>
    <x v="0"/>
    <x v="0"/>
    <s v="Daniella"/>
    <s v="74997349"/>
    <s v="JUAN JESUS "/>
    <s v="ISLA CAUSSO"/>
    <n v="92072079"/>
    <s v="JESUS_2018_09@GMAIL.COM"/>
    <d v="1999-04-08T00:00:00"/>
    <n v="25"/>
    <s v="Amon I"/>
    <s v="Inscrito Nuevo"/>
    <m/>
    <m/>
    <m/>
    <m/>
    <d v="2025-01-27T00:00:00"/>
    <d v="2025-04-13T00:00:00"/>
    <s v="ESTEFANIA GAMERO"/>
    <s v="GERBERTH PALOMINO"/>
    <s v="P"/>
    <s v="P"/>
    <s v="P"/>
    <s v="P"/>
    <s v="P"/>
    <s v="P"/>
    <s v="P"/>
    <s v="P"/>
    <m/>
    <m/>
    <m/>
    <m/>
    <m/>
    <m/>
    <m/>
    <m/>
    <m/>
    <s v="Asistió"/>
    <m/>
    <m/>
    <m/>
    <m/>
    <m/>
    <m/>
    <m/>
    <d v="2025-06-30T00:00:00"/>
    <m/>
    <d v="2025-07-31T00:00:00"/>
    <m/>
    <m/>
    <s v="Redes sociales"/>
    <s v="PPP"/>
    <s v="Lima - Pueblo Libre-Enero-Lunes-7:30-9:30p.m.-45670"/>
    <s v="Conócete a ti mismo"/>
    <s v="Lima - Pueblo Libre-Enero-Lunes-7:30 - 9:30 p.m.-45670-Inscrito Nuevo"/>
    <b v="0"/>
    <d v="2025-02-03T00:00:00"/>
    <s v="ALTA"/>
    <s v="01/01/1900"/>
  </r>
  <r>
    <s v="Conócete a ti mismo"/>
    <s v="Febrero"/>
    <s v="JUEVES"/>
    <x v="0"/>
    <x v="4"/>
    <s v="Edward"/>
    <s v="43237171"/>
    <s v="MANUEL "/>
    <s v="ARANA MORALES"/>
    <n v="958813179"/>
    <s v="Manarales@gmail.com"/>
    <d v="1985-08-10T00:00:00"/>
    <n v="39"/>
    <s v="Amon II"/>
    <s v="Inscrito Nuevo"/>
    <m/>
    <m/>
    <m/>
    <m/>
    <d v="2025-02-27T00:00:00"/>
    <d v="2025-05-13T00:00:00"/>
    <s v="ESTEFANIA GAMERO"/>
    <s v="MANUEL ZAPATA"/>
    <s v="P"/>
    <s v="F"/>
    <s v="CH"/>
    <m/>
    <m/>
    <m/>
    <m/>
    <m/>
    <m/>
    <m/>
    <m/>
    <m/>
    <m/>
    <m/>
    <m/>
    <m/>
    <m/>
    <s v="Completar hasta 3ra sem. para evaluar a Probacionista"/>
    <m/>
    <m/>
    <m/>
    <m/>
    <m/>
    <m/>
    <m/>
    <d v="2025-07-31T00:00:00"/>
    <m/>
    <d v="2025-08-31T00:00:00"/>
    <m/>
    <m/>
    <m/>
    <s v="PFCH"/>
    <s v="Lima - Pueblo Libre-Febrero-JUEVES-7:30-9:30p.m.-45701"/>
    <s v="Conócete a ti mismo"/>
    <s v="Lima - Pueblo Libre-Febrero-JUEVES-7:30 - 9:30 p.m.-45701-Inscrito Nuevo"/>
    <b v="0"/>
    <d v="2025-03-06T00:00:00"/>
    <s v="ALTA"/>
    <s v="01/01/1900"/>
  </r>
  <r>
    <s v="Conócete a ti mismo"/>
    <s v="Febrero"/>
    <s v="JUEVES"/>
    <x v="0"/>
    <x v="4"/>
    <s v="Edward"/>
    <s v="41389768"/>
    <s v="MIGUEL "/>
    <s v="AMPUDIA BELLING"/>
    <n v="980326610"/>
    <s v="Miguel.Ampudia@gmail.com"/>
    <d v="1981-01-03T00:00:00"/>
    <n v="44"/>
    <s v="Amon II"/>
    <s v="Inscrito Nuevo"/>
    <m/>
    <m/>
    <m/>
    <m/>
    <d v="2025-02-27T00:00:00"/>
    <d v="2025-05-13T00:00:00"/>
    <s v="ESTEFANIA GAMERO"/>
    <s v="MANUEL ZAPATA"/>
    <s v="P"/>
    <s v="F"/>
    <s v="P"/>
    <s v="CH"/>
    <m/>
    <m/>
    <m/>
    <m/>
    <m/>
    <m/>
    <m/>
    <m/>
    <m/>
    <m/>
    <m/>
    <m/>
    <m/>
    <s v="Asistió"/>
    <m/>
    <m/>
    <m/>
    <m/>
    <m/>
    <m/>
    <m/>
    <d v="2025-07-31T00:00:00"/>
    <m/>
    <d v="2025-08-31T00:00:00"/>
    <m/>
    <m/>
    <m/>
    <s v="PFP"/>
    <s v="Lima - Pueblo Libre-Febrero-JUEVES-7:30-9:30p.m.-45701"/>
    <s v="Conócete a ti mismo"/>
    <s v="Lima - Pueblo Libre-Febrero-JUEVES-7:30 - 9:30 p.m.-45701-Inscrito Nuevo"/>
    <b v="0"/>
    <d v="2025-03-06T00:00:00"/>
    <s v="ALTA"/>
    <s v="01/01/1900"/>
  </r>
  <r>
    <s v="Conócete a ti mismo"/>
    <s v="Febrero"/>
    <s v="JUEVES"/>
    <x v="4"/>
    <x v="4"/>
    <s v="Edward"/>
    <s v="72682772"/>
    <s v="Jesus"/>
    <s v="Siguas Baltazar"/>
    <n v="996115393"/>
    <s v="jesusandressiguasbaltazar@gmail.com"/>
    <d v="2002-05-11T00:00:00"/>
    <n v="22"/>
    <s v="Amon II"/>
    <s v="Recuperado otro año"/>
    <m/>
    <m/>
    <m/>
    <m/>
    <d v="2025-02-27T00:00:00"/>
    <d v="2025-05-13T00:00:00"/>
    <s v="ESTEFANIA GAMERO"/>
    <s v="MANUEL ZAPATA"/>
    <s v="P"/>
    <s v="P"/>
    <s v="P"/>
    <s v="P"/>
    <s v="P"/>
    <s v="P"/>
    <s v="P"/>
    <s v="P"/>
    <m/>
    <m/>
    <m/>
    <m/>
    <m/>
    <m/>
    <m/>
    <m/>
    <m/>
    <s v="Asistió"/>
    <m/>
    <m/>
    <m/>
    <m/>
    <m/>
    <m/>
    <m/>
    <d v="2025-07-31T00:00:00"/>
    <m/>
    <d v="2025-08-31T00:00:00"/>
    <m/>
    <m/>
    <m/>
    <s v="PPP"/>
    <s v="Lima - Pueblo Libre-Febrero-JUEVES-7:30-9:30p.m.-45701"/>
    <s v="Conócete a ti mismo"/>
    <s v="Lima - Pueblo Libre-Febrero-JUEVES-7:30 - 9:30 P.M.-45701-Recuperado otro año"/>
    <b v="0"/>
    <d v="2025-03-06T00:00:00"/>
    <s v="ALTA"/>
    <s v="01/01/1900"/>
  </r>
  <r>
    <s v="Conócete a ti mismo"/>
    <s v="Febrero"/>
    <s v="JUEVES"/>
    <x v="4"/>
    <x v="4"/>
    <s v="Edward"/>
    <s v="700666210"/>
    <s v="Anders "/>
    <s v="Dávila Suarez"/>
    <n v="92229636"/>
    <s v="anders.davila3@gmail.com"/>
    <d v="1999-08-25T00:00:00"/>
    <n v="25"/>
    <s v="Amon II"/>
    <s v="Pre-Inscrito"/>
    <m/>
    <m/>
    <m/>
    <m/>
    <d v="2025-02-27T00:00:00"/>
    <d v="2025-05-13T00:00:00"/>
    <s v="ESTEFANIA GAMERO"/>
    <s v="MANUEL ZAPATA"/>
    <s v="P"/>
    <s v="P"/>
    <s v="F"/>
    <s v="F"/>
    <s v="N"/>
    <m/>
    <m/>
    <m/>
    <m/>
    <m/>
    <m/>
    <m/>
    <m/>
    <m/>
    <m/>
    <m/>
    <m/>
    <s v="Asistió"/>
    <m/>
    <m/>
    <m/>
    <m/>
    <m/>
    <m/>
    <m/>
    <d v="2025-07-31T00:00:00"/>
    <m/>
    <d v="2025-08-31T00:00:00"/>
    <m/>
    <m/>
    <m/>
    <s v="PPF"/>
    <s v="Lima - Pueblo Libre-Febrero-JUEVES-7:30-9:30p.m.-45701"/>
    <s v="Conócete a ti mismo"/>
    <s v="Lima - Pueblo Libre-Febrero-JUEVES-7:30 - 9:30 P.M.-45701-Pre-Inscrito"/>
    <b v="0"/>
    <d v="2025-03-06T00:00:00"/>
    <s v="ALTA"/>
    <s v="01/01/1900"/>
  </r>
  <r>
    <s v="Conócete a ti mismo"/>
    <s v="Marzo"/>
    <s v="MIERCOLES"/>
    <x v="5"/>
    <x v="5"/>
    <s v="Estefania"/>
    <s v="42221749"/>
    <s v="Milner"/>
    <s v="Perez Pinedo"/>
    <n v="999005011"/>
    <s v="milnerpp_20 hotmail.com"/>
    <d v="1982-12-18T00:00:00"/>
    <n v="42"/>
    <s v="Nuth II"/>
    <m/>
    <m/>
    <m/>
    <m/>
    <m/>
    <d v="2025-03-26T00:00:00"/>
    <d v="2025-06-12T00:00:00"/>
    <s v="GERBERTH PALOMINO"/>
    <s v="RICHARD QUISPE"/>
    <m/>
    <m/>
    <m/>
    <m/>
    <m/>
    <m/>
    <m/>
    <m/>
    <m/>
    <m/>
    <m/>
    <m/>
    <m/>
    <m/>
    <m/>
    <m/>
    <m/>
    <s v="Completar hasta 3ra sem. para evaluar a Probacionista"/>
    <m/>
    <m/>
    <m/>
    <m/>
    <m/>
    <m/>
    <m/>
    <d v="2025-08-31T00:00:00"/>
    <m/>
    <d v="2025-09-30T00:00:00"/>
    <m/>
    <m/>
    <m/>
    <s v=""/>
    <s v="Lima - Pueblo Libre-Marzo-MIERCOLES-8:00-9:30P.M.-45728"/>
    <s v="Conócete a ti mismo"/>
    <s v="Lima - Pueblo Libre-Marzo-MIERCOLES-8:00 - 9:30 P.M.-45728-"/>
    <b v="0"/>
    <s v="01/01/1900"/>
    <s v="No asistió 1er mes"/>
    <s v="01/01/1900"/>
  </r>
  <r>
    <s v="Conócete a ti mismo"/>
    <s v="Marzo"/>
    <s v="MIERCOLES"/>
    <x v="5"/>
    <x v="5"/>
    <s v="Estefania"/>
    <s v="40097850"/>
    <s v="Cristian Antonio"/>
    <s v="Lobaton Jimenez"/>
    <n v="998123009"/>
    <s v="lemon_1031evolution hotmail.com"/>
    <d v="1977-01-02T00:00:00"/>
    <n v="48"/>
    <s v="Nuth II"/>
    <s v="Inscrito Nuevo"/>
    <m/>
    <m/>
    <m/>
    <m/>
    <d v="2025-03-26T00:00:00"/>
    <d v="2025-06-12T00:00:00"/>
    <s v="GERBERTH PALOMINO"/>
    <s v="RICHARD QUISPE"/>
    <m/>
    <m/>
    <m/>
    <m/>
    <m/>
    <m/>
    <m/>
    <m/>
    <m/>
    <m/>
    <m/>
    <m/>
    <m/>
    <m/>
    <m/>
    <m/>
    <m/>
    <s v="Completar hasta 3ra sem. para evaluar a Probacionista"/>
    <m/>
    <m/>
    <m/>
    <m/>
    <m/>
    <m/>
    <m/>
    <d v="2025-08-31T00:00:00"/>
    <m/>
    <d v="2025-09-30T00:00:00"/>
    <m/>
    <m/>
    <m/>
    <s v=""/>
    <s v="Lima - Pueblo Libre-Marzo-MIERCOLES-8:00-9:30P.M.-45728"/>
    <s v="Conócete a ti mismo"/>
    <s v="Lima - Pueblo Libre-Marzo-MIERCOLES-8:00 - 9:30 P.M.-45728-Inscrito Nuevo"/>
    <b v="0"/>
    <s v="01/01/1900"/>
    <s v="No asistió 1er mes"/>
    <s v="01/01/1900"/>
  </r>
  <r>
    <s v="Conócete a ti mismo"/>
    <s v="Marzo"/>
    <s v="JUEVES"/>
    <x v="4"/>
    <x v="6"/>
    <s v="Edward"/>
    <s v="72728902"/>
    <s v="Josep Michael "/>
    <s v="Sanchez Contreras"/>
    <n v="903122811"/>
    <s v="josepmsanchezc gmail.com"/>
    <d v="2003-03-03T00:00:00"/>
    <n v="22"/>
    <s v="Amon II"/>
    <s v="Inscrito Nuevo"/>
    <m/>
    <m/>
    <m/>
    <m/>
    <d v="2025-03-27T00:00:00"/>
    <d v="2025-06-13T00:00:00"/>
    <s v="ESTEFANIA GAMERO"/>
    <s v="MANUEL ZAPATA"/>
    <m/>
    <m/>
    <m/>
    <m/>
    <m/>
    <m/>
    <m/>
    <m/>
    <m/>
    <m/>
    <m/>
    <m/>
    <m/>
    <m/>
    <m/>
    <m/>
    <m/>
    <s v="Completar hasta 3ra sem. para evaluar a Probacionista"/>
    <m/>
    <m/>
    <m/>
    <m/>
    <m/>
    <m/>
    <m/>
    <d v="2025-08-31T00:00:00"/>
    <m/>
    <d v="2025-09-30T00:00:00"/>
    <m/>
    <m/>
    <m/>
    <s v=""/>
    <s v="Lima - Pueblo Libre-Marzo-JUEVES-7:30-9:30P.M.-45729"/>
    <s v="Conócete a ti mismo"/>
    <s v="Lima - Pueblo Libre-Marzo-JUEVES-7:30 - 9:30 P.M.-45729-Inscrito Nuevo"/>
    <b v="0"/>
    <s v="01/01/1900"/>
    <s v="No asistió 1er mes"/>
    <s v="01/01/1900"/>
  </r>
  <r>
    <s v="Conócete a ti mismo"/>
    <s v="Marzo"/>
    <s v="JUEVES"/>
    <x v="4"/>
    <x v="6"/>
    <s v="Edward"/>
    <s v="71080444"/>
    <s v="Rosa"/>
    <s v="Cardenas Chuctaya"/>
    <n v="991966389"/>
    <m/>
    <d v="1999-07-09T00:00:00"/>
    <n v="25"/>
    <m/>
    <s v="Pre-Inscrito"/>
    <m/>
    <m/>
    <m/>
    <m/>
    <d v="2025-03-27T00:00:00"/>
    <d v="2025-06-13T00:00:00"/>
    <m/>
    <m/>
    <m/>
    <m/>
    <m/>
    <m/>
    <m/>
    <m/>
    <m/>
    <m/>
    <m/>
    <m/>
    <m/>
    <m/>
    <m/>
    <m/>
    <m/>
    <m/>
    <m/>
    <s v="Completar hasta 3ra sem. para evaluar a Probacionista"/>
    <m/>
    <m/>
    <m/>
    <m/>
    <m/>
    <m/>
    <m/>
    <d v="2025-08-31T00:00:00"/>
    <m/>
    <d v="2025-09-30T00:00:00"/>
    <m/>
    <m/>
    <m/>
    <s v=""/>
    <s v="Lima - Pueblo Libre-Marzo-JUEVES-7:30-9:30P.M.-45729"/>
    <s v="Conócete a ti mismo"/>
    <s v="Lima - Pueblo Libre-Marzo-JUEVES-7:30 - 9:30 P.M.-45729-Pre-Inscrito"/>
    <b v="0"/>
    <s v="01/01/1900"/>
    <s v="No asistió 1er mes"/>
    <s v="01/01/1900"/>
  </r>
  <r>
    <s v="Conócete a ti mismo"/>
    <s v="Marzo"/>
    <s v="JUEVES"/>
    <x v="4"/>
    <x v="6"/>
    <s v="Edward"/>
    <s v="08665116"/>
    <s v="Milagro "/>
    <s v="Hoyos Castro"/>
    <n v="998020612"/>
    <m/>
    <d v="1967-10-17T00:00:00"/>
    <n v="57"/>
    <s v="Amon II"/>
    <s v="Pre-Inscrito"/>
    <m/>
    <m/>
    <m/>
    <m/>
    <d v="2025-03-27T00:00:00"/>
    <d v="2025-06-13T00:00:00"/>
    <s v="ESTEFANIA GAMERO"/>
    <s v="MANUEL ZAPATA"/>
    <m/>
    <m/>
    <m/>
    <m/>
    <m/>
    <m/>
    <m/>
    <m/>
    <m/>
    <m/>
    <m/>
    <m/>
    <m/>
    <m/>
    <m/>
    <m/>
    <m/>
    <s v="Completar hasta 3ra sem. para evaluar a Probacionista"/>
    <m/>
    <m/>
    <m/>
    <m/>
    <m/>
    <m/>
    <m/>
    <d v="2025-08-31T00:00:00"/>
    <m/>
    <d v="2025-09-30T00:00:00"/>
    <m/>
    <m/>
    <s v="Redes sociales"/>
    <s v=""/>
    <s v="Lima - Pueblo Libre-Marzo-JUEVES-7:30-9:30P.M.-45729"/>
    <s v="Conócete a ti mismo"/>
    <s v="Lima - Pueblo Libre-Marzo-JUEVES-7:30 - 9:30 P.M.-45729-Pre-Inscrito"/>
    <b v="0"/>
    <s v="01/01/1900"/>
    <s v="No asistió 1er mes"/>
    <s v="01/01/1900"/>
  </r>
  <r>
    <s v="Conócete a ti mismo"/>
    <s v="Marzo"/>
    <s v="JUEVES"/>
    <x v="4"/>
    <x v="6"/>
    <s v="Edward"/>
    <s v="09925037"/>
    <s v="KATTYA RUTH"/>
    <s v="GALVAN MORENO"/>
    <n v="976094037"/>
    <m/>
    <d v="1971-11-02T00:00:00"/>
    <n v="53"/>
    <s v="Amon II"/>
    <s v="Pre-Inscrito"/>
    <m/>
    <m/>
    <m/>
    <m/>
    <d v="2025-03-27T00:00:00"/>
    <d v="2025-06-13T00:00:00"/>
    <s v="ESTEFANIA GAMERO"/>
    <s v="MANUEL ZAPATA"/>
    <m/>
    <m/>
    <m/>
    <m/>
    <m/>
    <m/>
    <m/>
    <m/>
    <m/>
    <m/>
    <m/>
    <m/>
    <m/>
    <m/>
    <m/>
    <m/>
    <m/>
    <s v="Completar hasta 3ra sem. para evaluar a Probacionista"/>
    <m/>
    <m/>
    <m/>
    <m/>
    <m/>
    <m/>
    <m/>
    <d v="2025-08-31T00:00:00"/>
    <m/>
    <d v="2025-09-30T00:00:00"/>
    <m/>
    <m/>
    <s v="Contacto Personal"/>
    <s v=""/>
    <s v="Lima - Pueblo Libre-Marzo-JUEVES-7:30-9:30P.M.-45729"/>
    <s v="Conócete a ti mismo"/>
    <s v="Lima - Pueblo Libre-Marzo-JUEVES-7:30 - 9:30 P.M.-45729-Pre-Inscrito"/>
    <b v="0"/>
    <s v="01/01/1900"/>
    <s v="No asistió 1er mes"/>
    <s v="01/01/1900"/>
  </r>
  <r>
    <s v="Conócete a ti mismo"/>
    <s v="Marzo"/>
    <s v="JUEVES"/>
    <x v="4"/>
    <x v="6"/>
    <s v="Edward"/>
    <s v="43667700"/>
    <s v="GUSTAVO "/>
    <s v="LUYO BARAMONA"/>
    <n v="944746349"/>
    <m/>
    <d v="1985-04-01T00:00:00"/>
    <n v="39"/>
    <s v="Amon II"/>
    <s v="Inscrito Nuevo"/>
    <m/>
    <m/>
    <m/>
    <m/>
    <d v="2025-03-27T00:00:00"/>
    <d v="2025-06-13T00:00:00"/>
    <s v="ESTEFANIA GAMERO"/>
    <s v="MANUEL ZAPATA"/>
    <m/>
    <m/>
    <m/>
    <m/>
    <m/>
    <m/>
    <m/>
    <m/>
    <m/>
    <m/>
    <m/>
    <m/>
    <m/>
    <m/>
    <m/>
    <m/>
    <m/>
    <s v="Completar hasta 3ra sem. para evaluar a Probacionista"/>
    <m/>
    <m/>
    <m/>
    <m/>
    <m/>
    <m/>
    <m/>
    <d v="2025-08-31T00:00:00"/>
    <m/>
    <d v="2025-09-30T00:00:00"/>
    <m/>
    <m/>
    <s v="Redes sociales"/>
    <s v=""/>
    <s v="Lima - Pueblo Libre-Marzo-JUEVES-7:30-9:30P.M.-45729"/>
    <s v="Conócete a ti mismo"/>
    <s v="Lima - Pueblo Libre-Marzo-JUEVES-7:30 - 9:30 P.M.-45729-Inscrito Nuevo"/>
    <b v="0"/>
    <s v="01/01/1900"/>
    <s v="No asistió 1er mes"/>
    <s v="01/01/1900"/>
  </r>
  <r>
    <s v="Conócete a ti mismo"/>
    <s v="Marzo"/>
    <s v="MIERCOLES"/>
    <x v="5"/>
    <x v="5"/>
    <s v="Estefania"/>
    <s v="73684329"/>
    <s v="PAOLA "/>
    <s v="AMES"/>
    <n v="912869740"/>
    <m/>
    <d v="2001-11-22T00:00:00"/>
    <n v="23"/>
    <s v="Nuth II"/>
    <s v="Inscrito Nuevo"/>
    <m/>
    <m/>
    <m/>
    <m/>
    <d v="2025-03-26T00:00:00"/>
    <d v="2025-06-12T00:00:00"/>
    <s v="GERBERTH PALOMINO"/>
    <s v="RICHARD QUISPE"/>
    <m/>
    <m/>
    <m/>
    <m/>
    <m/>
    <m/>
    <m/>
    <m/>
    <m/>
    <m/>
    <m/>
    <m/>
    <m/>
    <m/>
    <m/>
    <m/>
    <m/>
    <s v="Completar hasta 3ra sem. para evaluar a Probacionista"/>
    <m/>
    <m/>
    <m/>
    <m/>
    <m/>
    <m/>
    <m/>
    <d v="2025-08-31T00:00:00"/>
    <m/>
    <d v="2025-09-30T00:00:00"/>
    <m/>
    <m/>
    <s v="Redes sociales"/>
    <s v=""/>
    <s v="Lima - Pueblo Libre-Marzo-MIERCOLES-8:00-9:30P.M.-45728"/>
    <s v="Conócete a ti mismo"/>
    <s v="Lima - Pueblo Libre-Marzo-MIERCOLES-8:00 - 9:30 P.M.-45728-Inscrito Nuevo"/>
    <b v="0"/>
    <s v="01/01/1900"/>
    <s v="No asistió 1er mes"/>
    <s v="01/01/1900"/>
  </r>
  <r>
    <s v="Conócete a ti mismo"/>
    <s v="Marzo"/>
    <s v="JUEVES"/>
    <x v="4"/>
    <x v="6"/>
    <s v="Edward"/>
    <s v="40966566"/>
    <s v="LUCILA "/>
    <s v="ADRIANTEN JANAMPA"/>
    <n v="986185600"/>
    <m/>
    <d v="1981-04-20T00:00:00"/>
    <n v="43"/>
    <s v="Amon II"/>
    <s v="Inscrito Nuevo"/>
    <m/>
    <m/>
    <m/>
    <m/>
    <d v="2025-03-27T00:00:00"/>
    <d v="2025-06-13T00:00:00"/>
    <s v="ESTEFANIA GAMERO"/>
    <s v="MANUEL ZAPATA"/>
    <m/>
    <m/>
    <m/>
    <m/>
    <m/>
    <m/>
    <m/>
    <m/>
    <m/>
    <m/>
    <m/>
    <m/>
    <m/>
    <m/>
    <m/>
    <m/>
    <m/>
    <s v="Completar hasta 3ra sem. para evaluar a Probacionista"/>
    <m/>
    <m/>
    <m/>
    <m/>
    <m/>
    <m/>
    <m/>
    <d v="2025-08-31T00:00:00"/>
    <m/>
    <d v="2025-09-30T00:00:00"/>
    <m/>
    <m/>
    <s v="Redes sociales"/>
    <s v=""/>
    <s v="Lima - Pueblo Libre-Marzo-JUEVES-7:30-9:30P.M.-45729"/>
    <s v="Conócete a ti mismo"/>
    <s v="Lima - Pueblo Libre-Marzo-JUEVES-7:30 - 9:30 P.M.-45729-Inscrito Nuevo"/>
    <b v="0"/>
    <s v="01/01/1900"/>
    <s v="No asistió 1er mes"/>
    <s v="01/01/1900"/>
  </r>
  <r>
    <s v="Conócete a ti mismo"/>
    <s v="Marzo"/>
    <s v="JUEVES"/>
    <x v="4"/>
    <x v="6"/>
    <s v="Edward"/>
    <s v="41389768"/>
    <s v="MIGUEL "/>
    <s v="AMPUDIA BELLING"/>
    <n v="980326610"/>
    <s v="Miguel.Ampudia@gmail.com"/>
    <d v="1981-01-03T00:00:00"/>
    <n v="44"/>
    <s v="Amon II"/>
    <s v="Cambio de horario"/>
    <d v="2025-03-13T00:00:00"/>
    <d v="2025-02-13T00:00:00"/>
    <d v="2025-02-13T00:00:00"/>
    <m/>
    <d v="2025-03-27T00:00:00"/>
    <d v="2025-06-13T00:00:00"/>
    <s v="ESTEFANIA GAMERO"/>
    <s v="MANUEL ZAPATA"/>
    <m/>
    <m/>
    <m/>
    <m/>
    <m/>
    <m/>
    <m/>
    <m/>
    <m/>
    <m/>
    <m/>
    <m/>
    <m/>
    <m/>
    <m/>
    <m/>
    <m/>
    <s v="Completar hasta 3ra sem. para evaluar a Probacionista"/>
    <m/>
    <m/>
    <m/>
    <m/>
    <m/>
    <m/>
    <m/>
    <d v="2025-08-31T00:00:00"/>
    <m/>
    <d v="2025-09-30T00:00:00"/>
    <m/>
    <m/>
    <m/>
    <s v=""/>
    <s v="Lima - Pueblo Libre-Marzo-JUEVES-7:30-9:30P.M.-45729"/>
    <s v="Conócete a ti mismo"/>
    <s v="Lima - Pueblo Libre-Marzo-JUEVES-7:30 - 9:30 P.M.-45729-Cambio de horario"/>
    <b v="0"/>
    <s v="01/01/1900"/>
    <s v="No asistió 1er mes"/>
    <s v="01/01/1900"/>
  </r>
  <r>
    <s v="Conócete a ti mismo"/>
    <s v="Marzo"/>
    <s v="JUEVES"/>
    <x v="4"/>
    <x v="6"/>
    <s v="Edward"/>
    <s v="43237171"/>
    <s v="MANUEL "/>
    <s v="ARANA MORALES"/>
    <n v="958813179"/>
    <s v="Manarales@gmail.com"/>
    <d v="1985-08-10T00:00:00"/>
    <n v="39"/>
    <s v="Amon II"/>
    <s v="Cambio de horario"/>
    <d v="2025-03-13T00:00:00"/>
    <d v="2025-02-13T00:00:00"/>
    <d v="2025-02-13T00:00:00"/>
    <m/>
    <d v="2025-03-27T00:00:00"/>
    <d v="2025-06-13T00:00:00"/>
    <s v="ESTEFANIA GAMERO"/>
    <s v="MANUEL ZAPATA"/>
    <m/>
    <m/>
    <m/>
    <m/>
    <m/>
    <m/>
    <m/>
    <m/>
    <m/>
    <m/>
    <m/>
    <m/>
    <m/>
    <m/>
    <m/>
    <m/>
    <m/>
    <s v="Completar hasta 3ra sem. para evaluar a Probacionista"/>
    <m/>
    <m/>
    <m/>
    <m/>
    <m/>
    <m/>
    <m/>
    <d v="2025-08-31T00:00:00"/>
    <m/>
    <d v="2025-09-30T00:00:00"/>
    <m/>
    <m/>
    <m/>
    <s v=""/>
    <s v="Lima - Pueblo Libre-Marzo-JUEVES-7:30-9:30P.M.-45729"/>
    <s v="Conócete a ti mismo"/>
    <s v="Lima - Pueblo Libre-Marzo-JUEVES-7:30 - 9:30 P.M.-45729-Cambio de horario"/>
    <b v="0"/>
    <s v="01/01/1900"/>
    <s v="No asistió 1er mes"/>
    <s v="01/01/1900"/>
  </r>
  <r>
    <s v="Conócete a ti mismo"/>
    <s v="Marzo"/>
    <s v="MIERCOLES"/>
    <x v="5"/>
    <x v="5"/>
    <s v="Estefania"/>
    <s v="73087622"/>
    <s v="FLAVIO ALONSO"/>
    <s v="RUIZ LOPEZ"/>
    <n v="904269346"/>
    <m/>
    <d v="1995-09-28T00:00:00"/>
    <n v="29"/>
    <s v="Nuth II"/>
    <s v="Cambio de horario"/>
    <d v="2025-03-13T00:00:00"/>
    <d v="2025-01-09T00:00:00"/>
    <d v="2025-01-09T00:00:00"/>
    <m/>
    <d v="2025-03-26T00:00:00"/>
    <d v="2025-06-12T00:00:00"/>
    <s v="ESTEFANIA GAMERO"/>
    <s v="MANUEL ZAPATA"/>
    <m/>
    <m/>
    <m/>
    <m/>
    <m/>
    <m/>
    <m/>
    <m/>
    <m/>
    <m/>
    <m/>
    <m/>
    <m/>
    <m/>
    <m/>
    <m/>
    <m/>
    <s v="Completar hasta 3ra sem. para evaluar a Probacionista"/>
    <m/>
    <m/>
    <m/>
    <m/>
    <m/>
    <m/>
    <m/>
    <d v="2025-08-31T00:00:00"/>
    <m/>
    <d v="2025-09-30T00:00:00"/>
    <m/>
    <m/>
    <m/>
    <s v=""/>
    <s v="Lima - Pueblo Libre-Marzo-MIERCOLES-8:00-9:30P.M.-45728"/>
    <s v="Conócete a ti mismo"/>
    <s v="Lima - Pueblo Libre-Marzo-MIERCOLES-8:00 - 9:30 P.M.-45728-Cambio de horario"/>
    <b v="0"/>
    <s v="01/01/1900"/>
    <s v="No asistió 1er mes"/>
    <s v="01/01/1900"/>
  </r>
  <r>
    <s v="Conócete a ti mismo"/>
    <s v="Marzo"/>
    <s v="MIERCOLES"/>
    <x v="5"/>
    <x v="5"/>
    <s v="Estefania"/>
    <s v="71366372_x000a_"/>
    <s v="LUCIANO NICOLAS"/>
    <s v="GARAY RUIZ"/>
    <s v="940 416 852"/>
    <m/>
    <d v="2008-05-05T00:00:00"/>
    <n v="16"/>
    <s v="Nuth II"/>
    <s v="Inscrito Nuevo"/>
    <m/>
    <m/>
    <m/>
    <m/>
    <d v="2025-03-26T00:00:00"/>
    <d v="2025-06-12T00:00:00"/>
    <s v="GERBERTH PALOMINO"/>
    <s v="RICHARD QUISPE"/>
    <m/>
    <m/>
    <m/>
    <m/>
    <m/>
    <m/>
    <m/>
    <m/>
    <m/>
    <m/>
    <m/>
    <m/>
    <m/>
    <m/>
    <m/>
    <m/>
    <m/>
    <s v="Completar hasta 3ra sem. para evaluar a Probacionista"/>
    <m/>
    <m/>
    <m/>
    <m/>
    <m/>
    <m/>
    <m/>
    <d v="2025-08-31T00:00:00"/>
    <m/>
    <d v="2025-09-30T00:00:00"/>
    <m/>
    <m/>
    <m/>
    <s v=""/>
    <s v="Lima - Pueblo Libre-Marzo-MIERCOLES-8:00-9:30P.M.-45728"/>
    <s v="Conócete a ti mismo"/>
    <s v="Lima - Pueblo Libre-Marzo-MIERCOLES-8:00 - 9:30 P.M.-45728-Inscrito Nuevo"/>
    <b v="0"/>
    <s v="01/01/1900"/>
    <s v="No asistió 1er mes"/>
    <s v="01/01/1900"/>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m/>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r>
    <m/>
    <m/>
    <m/>
    <x v="6"/>
    <x v="7"/>
    <m/>
    <m/>
    <m/>
    <m/>
    <m/>
    <m/>
    <m/>
    <s v=""/>
    <m/>
    <m/>
    <m/>
    <m/>
    <m/>
    <m/>
    <s v=""/>
    <s v=""/>
    <m/>
    <m/>
    <m/>
    <m/>
    <m/>
    <m/>
    <m/>
    <m/>
    <m/>
    <m/>
    <m/>
    <m/>
    <m/>
    <m/>
    <m/>
    <m/>
    <m/>
    <m/>
    <m/>
    <s v=""/>
    <m/>
    <m/>
    <m/>
    <m/>
    <s v=""/>
    <m/>
    <m/>
    <s v=""/>
    <m/>
    <s v=""/>
    <m/>
    <m/>
    <m/>
    <s v=""/>
    <s v=""/>
    <s v=""/>
    <s v=""/>
    <s v=""/>
    <s v=""/>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s v="Daniella"/>
    <s v="67885842"/>
    <s v="GUILLERMO LUIS"/>
    <s v="ARONES OCEJO"/>
    <n v="925553606"/>
    <m/>
    <d v="1963-03-27T00:00:00"/>
    <n v="61"/>
    <s v="Amon I"/>
    <x v="0"/>
    <m/>
    <m/>
    <m/>
    <m/>
    <d v="2025-01-27T00:00:00"/>
    <d v="2025-04-13T00:00:00"/>
    <x v="0"/>
    <x v="0"/>
    <s v="P"/>
    <s v="P"/>
    <s v="P"/>
    <s v="P"/>
    <s v="P"/>
    <s v="F"/>
    <s v="P"/>
    <s v="P"/>
    <m/>
    <m/>
    <m/>
    <m/>
    <m/>
    <m/>
    <m/>
    <m/>
    <m/>
    <s v="Asistió"/>
    <m/>
    <m/>
    <m/>
    <m/>
    <m/>
    <m/>
    <m/>
    <d v="2025-06-30T00:00:00"/>
    <m/>
    <d v="2025-07-31T00:00:00"/>
    <m/>
    <m/>
    <s v="Contacto Personal"/>
    <s v="PPP"/>
    <s v="Lima - Pueblo Libre-Enero-Lunes-7:30-9:30p.m.-45670"/>
    <s v="Conócete a ti mismo"/>
    <x v="0"/>
    <x v="0"/>
  </r>
  <r>
    <x v="0"/>
    <x v="0"/>
    <x v="1"/>
    <x v="0"/>
    <x v="0"/>
    <s v="Daniella"/>
    <s v="73087622"/>
    <s v="FLAVIO ALONSO"/>
    <s v="RUIZ LOPEZ"/>
    <s v="⁠904269346"/>
    <s v="flavio.ruiz289@gmail.com"/>
    <d v="1995-09-28T00:00:00"/>
    <n v="29"/>
    <s v="Amon I"/>
    <x v="1"/>
    <m/>
    <m/>
    <m/>
    <m/>
    <d v="2025-01-27T00:00:00"/>
    <d v="2025-04-13T00:00:00"/>
    <x v="0"/>
    <x v="0"/>
    <s v="P"/>
    <s v="P"/>
    <s v="P"/>
    <s v="F"/>
    <s v="F"/>
    <s v="N"/>
    <m/>
    <m/>
    <m/>
    <m/>
    <m/>
    <m/>
    <m/>
    <m/>
    <m/>
    <m/>
    <m/>
    <s v="Asistió"/>
    <s v="NO"/>
    <s v="NO Aplica"/>
    <m/>
    <s v="Horarios"/>
    <m/>
    <m/>
    <m/>
    <d v="2025-06-30T00:00:00"/>
    <m/>
    <d v="2025-07-31T00:00:00"/>
    <m/>
    <m/>
    <s v="Redes sociales"/>
    <s v="PPP"/>
    <s v="Lima - Pueblo Libre-Enero-Lunes-7:30-9:30p.m.-45670"/>
    <s v="Conócete a ti mismo"/>
    <x v="1"/>
    <x v="0"/>
  </r>
  <r>
    <x v="0"/>
    <x v="0"/>
    <x v="2"/>
    <x v="1"/>
    <x v="1"/>
    <m/>
    <m/>
    <s v="JESUS EDUARDO"/>
    <s v="MANSILLA"/>
    <n v="988122889"/>
    <m/>
    <m/>
    <s v=""/>
    <s v="Anubis I"/>
    <x v="1"/>
    <m/>
    <m/>
    <m/>
    <m/>
    <d v="2025-01-25T00:00:00"/>
    <d v="2025-04-11T00:00:00"/>
    <x v="1"/>
    <x v="1"/>
    <s v="P"/>
    <s v="P"/>
    <s v="P"/>
    <s v="P"/>
    <s v="P"/>
    <s v="P"/>
    <s v="P"/>
    <s v="P"/>
    <s v="P"/>
    <s v="N"/>
    <m/>
    <m/>
    <m/>
    <m/>
    <m/>
    <m/>
    <m/>
    <s v="Asistió"/>
    <s v="NO"/>
    <s v="NO"/>
    <m/>
    <s v="Viaje / Distancia"/>
    <s v="SOLO VERANO"/>
    <m/>
    <m/>
    <d v="2025-06-30T00:00:00"/>
    <m/>
    <d v="2025-07-31T00:00:00"/>
    <m/>
    <m/>
    <s v="Contacto Personal"/>
    <s v="PPP"/>
    <s v="Lima - Pueblo Libre-Enero-Sabado-10:00-12:30m-45668"/>
    <s v="Conócete a ti mismo"/>
    <x v="2"/>
    <x v="0"/>
  </r>
  <r>
    <x v="0"/>
    <x v="0"/>
    <x v="2"/>
    <x v="1"/>
    <x v="1"/>
    <m/>
    <m/>
    <s v="JIAN PAUL "/>
    <s v="PUMACARI INCA"/>
    <n v="983689023"/>
    <m/>
    <m/>
    <s v=""/>
    <s v="Anubis I"/>
    <x v="1"/>
    <m/>
    <m/>
    <m/>
    <m/>
    <d v="2025-01-25T00:00:00"/>
    <d v="2025-04-11T00:00:00"/>
    <x v="1"/>
    <x v="1"/>
    <s v="P"/>
    <s v="P"/>
    <s v="P"/>
    <s v="P"/>
    <s v="P"/>
    <s v="P"/>
    <s v="P"/>
    <s v="P"/>
    <s v="P"/>
    <s v="N"/>
    <m/>
    <m/>
    <m/>
    <m/>
    <m/>
    <m/>
    <m/>
    <s v="Asistió"/>
    <s v="NO"/>
    <s v="NO"/>
    <m/>
    <s v="Viaje / Distancia"/>
    <s v="SOLO VERANO"/>
    <m/>
    <m/>
    <d v="2025-06-30T00:00:00"/>
    <m/>
    <d v="2025-07-31T00:00:00"/>
    <m/>
    <m/>
    <s v="Contacto Personal"/>
    <s v="PPP"/>
    <s v="Lima - Pueblo Libre-Enero-Sabado-10:00-12:30m-45668"/>
    <s v="Conócete a ti mismo"/>
    <x v="2"/>
    <x v="0"/>
  </r>
  <r>
    <x v="0"/>
    <x v="0"/>
    <x v="3"/>
    <x v="2"/>
    <x v="2"/>
    <s v="Estefania"/>
    <m/>
    <s v="FERNANDA"/>
    <s v="DAZA"/>
    <n v="999046992"/>
    <m/>
    <d v="2007-11-22T00:00:00"/>
    <n v="17"/>
    <s v="Xexostris I"/>
    <x v="1"/>
    <m/>
    <m/>
    <m/>
    <m/>
    <d v="2025-01-29T00:00:00"/>
    <d v="2025-04-15T00:00:00"/>
    <x v="0"/>
    <x v="1"/>
    <s v="P"/>
    <s v="P"/>
    <s v="P"/>
    <s v="P"/>
    <s v="P"/>
    <s v="P"/>
    <s v="P"/>
    <s v="P"/>
    <s v="P"/>
    <s v="N"/>
    <m/>
    <m/>
    <m/>
    <m/>
    <m/>
    <m/>
    <m/>
    <s v="Asistió"/>
    <s v="NO"/>
    <s v="NO"/>
    <m/>
    <s v="Horarios"/>
    <s v="SOLO VERANO"/>
    <m/>
    <m/>
    <d v="2025-06-30T00:00:00"/>
    <m/>
    <d v="2025-07-31T00:00:00"/>
    <m/>
    <m/>
    <s v="Cursos"/>
    <s v="PPP"/>
    <s v="Lima - Pueblo Libre-Enero-LunesyMiercoles-5:30-7:00p.m.-45672"/>
    <s v="Conócete a ti mismo"/>
    <x v="3"/>
    <x v="0"/>
  </r>
  <r>
    <x v="0"/>
    <x v="0"/>
    <x v="4"/>
    <x v="0"/>
    <x v="3"/>
    <s v="Estefania"/>
    <s v="60810060 "/>
    <s v="MARIO JOSUE"/>
    <s v="ARRECHAGA FEBRE"/>
    <s v="972 851 546"/>
    <s v="mariofebre24009@gmail.com"/>
    <d v="2006-09-24T00:00:00"/>
    <n v="18"/>
    <s v="Nuth I"/>
    <x v="1"/>
    <m/>
    <m/>
    <m/>
    <m/>
    <d v="2025-01-30T00:00:00"/>
    <d v="2025-04-16T00:00:00"/>
    <x v="1"/>
    <x v="0"/>
    <s v="P"/>
    <s v="P"/>
    <s v="N"/>
    <m/>
    <m/>
    <m/>
    <m/>
    <m/>
    <m/>
    <m/>
    <m/>
    <m/>
    <m/>
    <m/>
    <m/>
    <m/>
    <m/>
    <s v="Asistió"/>
    <s v="NO"/>
    <s v="NO"/>
    <m/>
    <s v="Viaje / Distancia"/>
    <s v="SOLO VERANO"/>
    <m/>
    <m/>
    <d v="2025-06-30T00:00:00"/>
    <m/>
    <d v="2025-07-31T00:00:00"/>
    <m/>
    <m/>
    <s v="Contacto Personal"/>
    <s v="PPN"/>
    <s v="Lima - Pueblo Libre-Enero-JUEVES-7:30-9:30p.m.-45673"/>
    <s v="Conócete a ti mismo"/>
    <x v="4"/>
    <x v="0"/>
  </r>
  <r>
    <x v="0"/>
    <x v="0"/>
    <x v="4"/>
    <x v="0"/>
    <x v="3"/>
    <s v="Estefania"/>
    <s v="48307226"/>
    <s v="MIRELLA SIANCAS "/>
    <s v="ARRECHAGA FEBRE"/>
    <n v="953615857"/>
    <s v="mir_ella16@hotmail.com"/>
    <d v="1993-06-15T00:00:00"/>
    <n v="31"/>
    <s v="Nuth I"/>
    <x v="0"/>
    <m/>
    <m/>
    <m/>
    <m/>
    <d v="2025-01-30T00:00:00"/>
    <d v="2025-04-16T00:00:00"/>
    <x v="1"/>
    <x v="0"/>
    <s v="P"/>
    <s v="P"/>
    <s v="P"/>
    <s v="P"/>
    <s v="P"/>
    <s v="P"/>
    <s v="P"/>
    <s v="F"/>
    <m/>
    <m/>
    <m/>
    <m/>
    <m/>
    <m/>
    <m/>
    <m/>
    <m/>
    <s v="Asistió"/>
    <m/>
    <m/>
    <m/>
    <m/>
    <m/>
    <m/>
    <m/>
    <d v="2025-06-30T00:00:00"/>
    <m/>
    <d v="2025-07-31T00:00:00"/>
    <m/>
    <m/>
    <s v="Redes sociales"/>
    <s v="PPP"/>
    <s v="Lima - Pueblo Libre-Enero-JUEVES-7:30-9:30p.m.-45673"/>
    <s v="Conócete a ti mismo"/>
    <x v="5"/>
    <x v="0"/>
  </r>
  <r>
    <x v="0"/>
    <x v="0"/>
    <x v="4"/>
    <x v="3"/>
    <x v="3"/>
    <s v="Estefania"/>
    <s v="74886872"/>
    <s v="MISAEL FABRICIO"/>
    <s v="TOVAR ORTIZ"/>
    <n v="922340303"/>
    <m/>
    <d v="2004-07-10T00:00:00"/>
    <n v="20"/>
    <s v="Nuth I"/>
    <x v="1"/>
    <m/>
    <m/>
    <m/>
    <m/>
    <d v="2025-01-30T00:00:00"/>
    <d v="2025-04-16T00:00:00"/>
    <x v="1"/>
    <x v="0"/>
    <s v="P"/>
    <s v="P"/>
    <s v="P"/>
    <s v="P"/>
    <s v="P"/>
    <s v="P"/>
    <s v="P"/>
    <m/>
    <m/>
    <m/>
    <m/>
    <m/>
    <m/>
    <m/>
    <m/>
    <m/>
    <m/>
    <s v="Asistió"/>
    <m/>
    <m/>
    <m/>
    <m/>
    <m/>
    <m/>
    <m/>
    <d v="2025-06-30T00:00:00"/>
    <m/>
    <d v="2025-07-31T00:00:00"/>
    <m/>
    <m/>
    <s v="Redes sociales"/>
    <s v="PPP"/>
    <s v="Lima - Pueblo Libre-Enero-JUEVES-8:00-9:30p.m.-45673"/>
    <s v="Conócete a ti mismo"/>
    <x v="6"/>
    <x v="0"/>
  </r>
  <r>
    <x v="0"/>
    <x v="0"/>
    <x v="1"/>
    <x v="0"/>
    <x v="0"/>
    <s v="Daniella"/>
    <s v="10206247"/>
    <s v="AMIRA"/>
    <s v="LOPES VELA"/>
    <s v="⁠981870716"/>
    <m/>
    <d v="1965-09-16T00:00:00"/>
    <n v="59"/>
    <s v="Amon I"/>
    <x v="1"/>
    <m/>
    <m/>
    <m/>
    <m/>
    <d v="2025-01-27T00:00:00"/>
    <d v="2025-04-13T00:00:00"/>
    <x v="0"/>
    <x v="0"/>
    <s v="P"/>
    <s v="F"/>
    <s v="P"/>
    <s v="F"/>
    <s v="N"/>
    <m/>
    <m/>
    <m/>
    <m/>
    <m/>
    <m/>
    <m/>
    <m/>
    <m/>
    <m/>
    <m/>
    <m/>
    <s v="Asistió"/>
    <s v="NO"/>
    <s v="NO Aplica"/>
    <m/>
    <s v="Horarios"/>
    <m/>
    <m/>
    <m/>
    <d v="2025-06-30T00:00:00"/>
    <m/>
    <d v="2025-07-31T00:00:00"/>
    <m/>
    <m/>
    <s v="Contacto Personal"/>
    <s v="PFP"/>
    <s v="Lima - Pueblo Libre-Enero-Lunes-7:30-9:30p.m.-45670"/>
    <s v="Conócete a ti mismo"/>
    <x v="1"/>
    <x v="0"/>
  </r>
  <r>
    <x v="0"/>
    <x v="0"/>
    <x v="1"/>
    <x v="0"/>
    <x v="0"/>
    <s v="Daniella"/>
    <s v="61471621"/>
    <s v="SEBASTIAN "/>
    <s v="PEREZ VASQUEZ "/>
    <n v="955343148"/>
    <s v="jmiluminacionsac@hotmail.com"/>
    <d v="2008-08-26T00:00:00"/>
    <n v="16"/>
    <s v="Amon I"/>
    <x v="1"/>
    <m/>
    <m/>
    <m/>
    <m/>
    <d v="2025-01-27T00:00:00"/>
    <d v="2025-04-13T00:00:00"/>
    <x v="0"/>
    <x v="0"/>
    <s v="P"/>
    <s v="P"/>
    <s v="F"/>
    <s v="P"/>
    <s v="P"/>
    <s v="N"/>
    <m/>
    <m/>
    <m/>
    <m/>
    <m/>
    <m/>
    <m/>
    <m/>
    <m/>
    <m/>
    <m/>
    <s v="Asistió"/>
    <s v="NO"/>
    <s v="NO Aplica"/>
    <m/>
    <s v="Horarios"/>
    <s v="SOLO VERANO"/>
    <m/>
    <m/>
    <d v="2025-06-30T00:00:00"/>
    <m/>
    <d v="2025-07-31T00:00:00"/>
    <m/>
    <m/>
    <s v="Propag.Impresa"/>
    <s v="PPF"/>
    <s v="Lima - Pueblo Libre-Enero-Lunes-7:30-9:30p.m.-45670"/>
    <s v="Conócete a ti mismo"/>
    <x v="1"/>
    <x v="0"/>
  </r>
  <r>
    <x v="0"/>
    <x v="0"/>
    <x v="3"/>
    <x v="2"/>
    <x v="2"/>
    <s v="Estefania"/>
    <s v="72251581"/>
    <s v="MARCO SEBASTIAN "/>
    <s v="ICHILLUMPA VILLENA"/>
    <n v="966990206"/>
    <s v="marcosebasichi@gmail.com"/>
    <d v="2004-04-17T00:00:00"/>
    <n v="20"/>
    <s v="Xexostris I"/>
    <x v="1"/>
    <m/>
    <m/>
    <m/>
    <m/>
    <d v="2025-01-29T00:00:00"/>
    <d v="2025-04-15T00:00:00"/>
    <x v="0"/>
    <x v="1"/>
    <s v="P"/>
    <s v="P"/>
    <s v="P"/>
    <s v="N"/>
    <m/>
    <m/>
    <m/>
    <m/>
    <m/>
    <m/>
    <m/>
    <m/>
    <m/>
    <m/>
    <m/>
    <m/>
    <m/>
    <s v="Asistió"/>
    <s v="NO"/>
    <s v="NO Aplica"/>
    <m/>
    <s v="Viaje / Distancia"/>
    <s v="SOLO VERANO"/>
    <m/>
    <m/>
    <d v="2025-06-30T00:00:00"/>
    <m/>
    <d v="2025-07-31T00:00:00"/>
    <m/>
    <m/>
    <s v="Contacto Personal"/>
    <s v="PPP"/>
    <s v="Lima - Pueblo Libre-Enero-LunesyMiercoles-5:30-7:00p.m.-45672"/>
    <s v="Conócete a ti mismo"/>
    <x v="3"/>
    <x v="0"/>
  </r>
  <r>
    <x v="0"/>
    <x v="0"/>
    <x v="4"/>
    <x v="0"/>
    <x v="3"/>
    <s v="Estefania"/>
    <s v="41397087"/>
    <s v="LUISA"/>
    <s v="MELGAREJO YACOLCA"/>
    <n v="984764659"/>
    <s v="luisa.melgarejo.yacolca@gmail.com"/>
    <d v="1982-07-24T00:00:00"/>
    <n v="42"/>
    <s v="Nuth I"/>
    <x v="2"/>
    <m/>
    <m/>
    <m/>
    <m/>
    <d v="2025-01-30T00:00:00"/>
    <d v="2025-04-16T00:00:00"/>
    <x v="1"/>
    <x v="0"/>
    <s v="P"/>
    <m/>
    <m/>
    <m/>
    <m/>
    <m/>
    <m/>
    <m/>
    <m/>
    <m/>
    <m/>
    <m/>
    <m/>
    <m/>
    <m/>
    <m/>
    <m/>
    <s v="Completar hasta 3ra sem. para evaluar a Probacionista"/>
    <s v="NO"/>
    <s v="NO Aplica"/>
    <m/>
    <s v="Horarios"/>
    <m/>
    <m/>
    <m/>
    <d v="2025-06-30T00:00:00"/>
    <m/>
    <d v="2025-07-31T00:00:00"/>
    <m/>
    <m/>
    <s v="Redes sociales"/>
    <s v="P"/>
    <s v="Lima - Pueblo Libre-Enero-JUEVES-7:30-9:30p.m.-45673"/>
    <s v="Conócete a ti mismo"/>
    <x v="7"/>
    <x v="0"/>
  </r>
  <r>
    <x v="0"/>
    <x v="0"/>
    <x v="4"/>
    <x v="0"/>
    <x v="3"/>
    <s v="Estefania"/>
    <s v="72686422"/>
    <s v="ARNOLD SABINO "/>
    <s v="CURTO MARCELO"/>
    <n v="993095467"/>
    <s v="arnold.sabino.curto@gmail.com"/>
    <d v="2003-10-13T00:00:00"/>
    <n v="21"/>
    <s v="Nuth I"/>
    <x v="1"/>
    <m/>
    <m/>
    <m/>
    <m/>
    <d v="2025-01-30T00:00:00"/>
    <d v="2025-04-16T00:00:00"/>
    <x v="1"/>
    <x v="0"/>
    <s v="P"/>
    <s v="P"/>
    <s v="P"/>
    <s v="F"/>
    <m/>
    <m/>
    <m/>
    <m/>
    <m/>
    <m/>
    <m/>
    <m/>
    <m/>
    <m/>
    <m/>
    <m/>
    <m/>
    <s v="Asistió"/>
    <s v="NO"/>
    <s v="NO Aplica"/>
    <m/>
    <s v="Desinterés"/>
    <s v="SOLO VERANO"/>
    <m/>
    <m/>
    <d v="2025-06-30T00:00:00"/>
    <m/>
    <d v="2025-07-31T00:00:00"/>
    <m/>
    <m/>
    <s v="Redes sociales"/>
    <s v="PPP"/>
    <s v="Lima - Pueblo Libre-Enero-JUEVES-7:30-9:30p.m.-45673"/>
    <s v="Conócete a ti mismo"/>
    <x v="4"/>
    <x v="0"/>
  </r>
  <r>
    <x v="0"/>
    <x v="0"/>
    <x v="4"/>
    <x v="0"/>
    <x v="3"/>
    <s v="Estefania"/>
    <s v="30853926"/>
    <s v="MARTIN"/>
    <s v="JUSTO FLORES"/>
    <n v="950413550"/>
    <s v="MARTINUANCV@GMAIL.COM"/>
    <d v="1962-01-30T00:00:00"/>
    <n v="63"/>
    <s v="Nuth I"/>
    <x v="2"/>
    <m/>
    <m/>
    <m/>
    <m/>
    <d v="2025-01-30T00:00:00"/>
    <d v="2025-04-16T00:00:00"/>
    <x v="1"/>
    <x v="0"/>
    <s v="P"/>
    <s v="N"/>
    <m/>
    <m/>
    <m/>
    <m/>
    <m/>
    <m/>
    <m/>
    <m/>
    <m/>
    <m/>
    <m/>
    <m/>
    <m/>
    <m/>
    <m/>
    <s v="Completar hasta 3ra sem. para evaluar a Probacionista"/>
    <s v="NO"/>
    <s v="NO Aplica"/>
    <m/>
    <s v="Viaje / Distancia"/>
    <m/>
    <m/>
    <m/>
    <d v="2025-06-30T00:00:00"/>
    <m/>
    <d v="2025-07-31T00:00:00"/>
    <m/>
    <m/>
    <s v="Redes sociales"/>
    <s v="PN"/>
    <s v="Lima - Pueblo Libre-Enero-JUEVES-7:30-9:30p.m.-45673"/>
    <s v="Conócete a ti mismo"/>
    <x v="7"/>
    <x v="0"/>
  </r>
  <r>
    <x v="0"/>
    <x v="0"/>
    <x v="4"/>
    <x v="0"/>
    <x v="3"/>
    <s v="Estefania"/>
    <s v="20019008"/>
    <s v="IRMA MIRIAM"/>
    <s v="NESTARES IPARRAGUIRRE"/>
    <n v="966665511"/>
    <s v="IRMA190269@GMAIL.COM"/>
    <d v="1969-02-19T00:00:00"/>
    <n v="56"/>
    <s v="Nuth I"/>
    <x v="1"/>
    <m/>
    <m/>
    <m/>
    <m/>
    <d v="2025-01-30T00:00:00"/>
    <d v="2025-04-16T00:00:00"/>
    <x v="1"/>
    <x v="0"/>
    <s v="P"/>
    <s v="P"/>
    <s v="F"/>
    <s v="F"/>
    <m/>
    <m/>
    <m/>
    <m/>
    <m/>
    <m/>
    <m/>
    <m/>
    <m/>
    <m/>
    <m/>
    <m/>
    <m/>
    <s v="Asistió"/>
    <s v="NO"/>
    <s v="NO"/>
    <m/>
    <s v="Desinterés"/>
    <m/>
    <m/>
    <m/>
    <d v="2025-06-30T00:00:00"/>
    <m/>
    <d v="2025-07-31T00:00:00"/>
    <m/>
    <m/>
    <s v="Redes sociales"/>
    <s v="PPF"/>
    <s v="Lima - Pueblo Libre-Enero-JUEVES-7:30-9:30p.m.-45673"/>
    <s v="Conócete a ti mismo"/>
    <x v="4"/>
    <x v="0"/>
  </r>
  <r>
    <x v="0"/>
    <x v="0"/>
    <x v="4"/>
    <x v="0"/>
    <x v="3"/>
    <s v="Estefania"/>
    <s v="07929808"/>
    <s v="MARIANELA"/>
    <s v="GUERRA"/>
    <n v="990169851"/>
    <s v="MAPIGUERRA@HOTMAIL.COM"/>
    <d v="1962-03-26T00:00:00"/>
    <n v="62"/>
    <s v="Nuth I"/>
    <x v="1"/>
    <m/>
    <m/>
    <m/>
    <m/>
    <d v="2025-01-30T00:00:00"/>
    <d v="2025-04-16T00:00:00"/>
    <x v="1"/>
    <x v="0"/>
    <s v="P"/>
    <s v="P"/>
    <s v="P"/>
    <s v="P"/>
    <s v="P"/>
    <s v="P"/>
    <s v="P"/>
    <s v="P"/>
    <m/>
    <m/>
    <m/>
    <m/>
    <m/>
    <m/>
    <m/>
    <m/>
    <m/>
    <s v="Asistió"/>
    <m/>
    <m/>
    <m/>
    <m/>
    <m/>
    <m/>
    <m/>
    <d v="2025-06-30T00:00:00"/>
    <m/>
    <d v="2025-07-31T00:00:00"/>
    <m/>
    <m/>
    <s v="Contacto Personal"/>
    <s v="PPP"/>
    <s v="Lima - Pueblo Libre-Enero-JUEVES-7:30-9:30p.m.-45673"/>
    <s v="Conócete a ti mismo"/>
    <x v="4"/>
    <x v="0"/>
  </r>
  <r>
    <x v="0"/>
    <x v="0"/>
    <x v="4"/>
    <x v="0"/>
    <x v="3"/>
    <s v="Estefania"/>
    <s v="25402240"/>
    <s v="ROSSANA"/>
    <s v="MENGONI GALVEZ"/>
    <n v="981211506"/>
    <m/>
    <d v="1958-11-20T00:00:00"/>
    <n v="66"/>
    <s v="Nuth I"/>
    <x v="1"/>
    <m/>
    <m/>
    <m/>
    <m/>
    <d v="2025-01-30T00:00:00"/>
    <d v="2025-04-16T00:00:00"/>
    <x v="1"/>
    <x v="0"/>
    <s v="P"/>
    <s v="P"/>
    <s v="P"/>
    <s v="P"/>
    <s v="P"/>
    <s v="P"/>
    <s v="P"/>
    <s v="P"/>
    <m/>
    <m/>
    <m/>
    <m/>
    <m/>
    <m/>
    <m/>
    <m/>
    <m/>
    <s v="Asistió"/>
    <m/>
    <m/>
    <m/>
    <m/>
    <m/>
    <m/>
    <m/>
    <d v="2025-06-30T00:00:00"/>
    <m/>
    <d v="2025-07-31T00:00:00"/>
    <m/>
    <m/>
    <s v="Contacto Personal"/>
    <s v="PPP"/>
    <s v="Lima - Pueblo Libre-Enero-JUEVES-7:30-9:30p.m.-45673"/>
    <s v="Conócete a ti mismo"/>
    <x v="4"/>
    <x v="0"/>
  </r>
  <r>
    <x v="0"/>
    <x v="0"/>
    <x v="4"/>
    <x v="0"/>
    <x v="3"/>
    <s v="Estefania"/>
    <s v="07576088"/>
    <s v="ELEANA MARIA MERCEDES"/>
    <s v="SARAVIA BENAVIDES"/>
    <n v="950322737"/>
    <s v="ELE_ANA2509@HOTMAIL.COM"/>
    <d v="1964-09-25T00:00:00"/>
    <n v="60"/>
    <s v="Nuth I"/>
    <x v="1"/>
    <m/>
    <m/>
    <m/>
    <m/>
    <d v="2025-01-30T00:00:00"/>
    <d v="2025-04-16T00:00:00"/>
    <x v="1"/>
    <x v="0"/>
    <s v="P"/>
    <s v="P"/>
    <s v="P"/>
    <s v="P"/>
    <s v="P"/>
    <s v="P"/>
    <s v="P"/>
    <s v="P"/>
    <m/>
    <m/>
    <m/>
    <m/>
    <m/>
    <m/>
    <m/>
    <m/>
    <m/>
    <s v="Asistió"/>
    <m/>
    <m/>
    <m/>
    <m/>
    <m/>
    <m/>
    <m/>
    <d v="2025-06-30T00:00:00"/>
    <m/>
    <d v="2025-07-31T00:00:00"/>
    <m/>
    <m/>
    <s v="Redes sociales"/>
    <s v="PPP"/>
    <s v="Lima - Pueblo Libre-Enero-JUEVES-7:30-9:30p.m.-45673"/>
    <s v="Conócete a ti mismo"/>
    <x v="4"/>
    <x v="0"/>
  </r>
  <r>
    <x v="0"/>
    <x v="0"/>
    <x v="1"/>
    <x v="0"/>
    <x v="0"/>
    <s v="Daniella"/>
    <s v="70428209"/>
    <s v="ALEXANDER RENZO "/>
    <s v="CHUMBI ALVARO"/>
    <n v="918468065"/>
    <s v="ALEXANDERRENZOCHUMBI@GMAIL.COM"/>
    <d v="2003-12-30T00:00:00"/>
    <n v="21"/>
    <s v="Amon I"/>
    <x v="1"/>
    <m/>
    <m/>
    <m/>
    <m/>
    <d v="2025-01-27T00:00:00"/>
    <d v="2025-04-13T00:00:00"/>
    <x v="0"/>
    <x v="0"/>
    <s v="P"/>
    <s v="P"/>
    <s v="P"/>
    <s v="P"/>
    <s v="P"/>
    <s v="P"/>
    <s v="P"/>
    <s v="P"/>
    <m/>
    <m/>
    <m/>
    <m/>
    <m/>
    <m/>
    <m/>
    <m/>
    <m/>
    <s v="Asistió"/>
    <m/>
    <m/>
    <m/>
    <m/>
    <m/>
    <m/>
    <m/>
    <d v="2025-06-30T00:00:00"/>
    <m/>
    <d v="2025-07-31T00:00:00"/>
    <m/>
    <m/>
    <s v="Redes sociales"/>
    <s v="PPP"/>
    <s v="Lima - Pueblo Libre-Enero-Lunes-7:30-9:30p.m.-45670"/>
    <s v="Conócete a ti mismo"/>
    <x v="1"/>
    <x v="0"/>
  </r>
  <r>
    <x v="0"/>
    <x v="0"/>
    <x v="1"/>
    <x v="0"/>
    <x v="0"/>
    <s v="Daniella"/>
    <s v="60772112"/>
    <s v="MARIA FERNANDA"/>
    <s v="BADAJOZ SEHUIN"/>
    <n v="934504081"/>
    <s v="MAFERBADAJOZ19@GMAIL.COM"/>
    <d v="2006-07-19T00:00:00"/>
    <n v="18"/>
    <s v="Amon I"/>
    <x v="1"/>
    <m/>
    <m/>
    <m/>
    <m/>
    <d v="2025-01-27T00:00:00"/>
    <d v="2025-04-13T00:00:00"/>
    <x v="0"/>
    <x v="0"/>
    <s v="P"/>
    <s v="P"/>
    <s v="P"/>
    <s v="P"/>
    <s v="P"/>
    <s v="P"/>
    <s v="P"/>
    <s v="P"/>
    <m/>
    <m/>
    <m/>
    <m/>
    <m/>
    <m/>
    <m/>
    <m/>
    <m/>
    <s v="Asistió"/>
    <m/>
    <m/>
    <m/>
    <m/>
    <m/>
    <m/>
    <m/>
    <d v="2025-06-30T00:00:00"/>
    <m/>
    <d v="2025-07-31T00:00:00"/>
    <m/>
    <m/>
    <s v="Redes sociales"/>
    <s v="PPP"/>
    <s v="Lima - Pueblo Libre-Enero-Lunes-7:30-9:30p.m.-45670"/>
    <s v="Conócete a ti mismo"/>
    <x v="1"/>
    <x v="0"/>
  </r>
  <r>
    <x v="0"/>
    <x v="0"/>
    <x v="3"/>
    <x v="2"/>
    <x v="2"/>
    <s v="Estefania"/>
    <s v="77198670"/>
    <s v="GUSTAVO ALONSO "/>
    <s v="BARRIGA PORTALES"/>
    <n v="949883050"/>
    <m/>
    <d v="2012-01-24T00:00:00"/>
    <n v="13"/>
    <s v="Xexostris I"/>
    <x v="1"/>
    <m/>
    <m/>
    <m/>
    <m/>
    <d v="2025-01-29T00:00:00"/>
    <d v="2025-04-15T00:00:00"/>
    <x v="0"/>
    <x v="1"/>
    <s v="P"/>
    <s v="P"/>
    <s v="P"/>
    <s v="P"/>
    <s v="P"/>
    <s v="P"/>
    <s v="P"/>
    <s v="P"/>
    <s v="P"/>
    <s v="N"/>
    <m/>
    <m/>
    <m/>
    <m/>
    <m/>
    <m/>
    <m/>
    <s v="Asistió"/>
    <s v="NO"/>
    <s v="NO Aplica"/>
    <m/>
    <s v="Horarios"/>
    <s v="SOLO VERANO"/>
    <m/>
    <m/>
    <d v="2025-06-30T00:00:00"/>
    <m/>
    <d v="2025-07-31T00:00:00"/>
    <m/>
    <m/>
    <s v="Cursos"/>
    <s v="PPP"/>
    <s v="Lima - Pueblo Libre-Enero-LunesyMiercoles-5:30-7:00p.m.-45672"/>
    <s v="Conócete a ti mismo"/>
    <x v="3"/>
    <x v="0"/>
  </r>
  <r>
    <x v="0"/>
    <x v="0"/>
    <x v="1"/>
    <x v="0"/>
    <x v="0"/>
    <s v="Daniella"/>
    <s v="74997349"/>
    <s v="JUAN JESUS "/>
    <s v="ISLA CAUSSO"/>
    <n v="92072079"/>
    <s v="JESUS_2018_09@GMAIL.COM"/>
    <d v="1999-04-08T00:00:00"/>
    <n v="25"/>
    <s v="Amon I"/>
    <x v="1"/>
    <m/>
    <m/>
    <m/>
    <m/>
    <d v="2025-01-27T00:00:00"/>
    <d v="2025-04-13T00:00:00"/>
    <x v="0"/>
    <x v="0"/>
    <s v="P"/>
    <s v="P"/>
    <s v="P"/>
    <s v="P"/>
    <s v="P"/>
    <s v="P"/>
    <s v="P"/>
    <s v="P"/>
    <m/>
    <m/>
    <m/>
    <m/>
    <m/>
    <m/>
    <m/>
    <m/>
    <m/>
    <s v="Asistió"/>
    <m/>
    <m/>
    <m/>
    <m/>
    <m/>
    <m/>
    <m/>
    <d v="2025-06-30T00:00:00"/>
    <m/>
    <d v="2025-07-31T00:00:00"/>
    <m/>
    <m/>
    <s v="Redes sociales"/>
    <s v="PPP"/>
    <s v="Lima - Pueblo Libre-Enero-Lunes-7:30-9:30p.m.-45670"/>
    <s v="Conócete a ti mismo"/>
    <x v="1"/>
    <x v="0"/>
  </r>
  <r>
    <x v="0"/>
    <x v="1"/>
    <x v="4"/>
    <x v="0"/>
    <x v="4"/>
    <s v="Edward"/>
    <s v="43237171"/>
    <s v="MANUEL "/>
    <s v="ARANA MORALES"/>
    <n v="958813179"/>
    <s v="Manarales@gmail.com"/>
    <d v="1985-08-10T00:00:00"/>
    <n v="39"/>
    <s v="Amon II"/>
    <x v="1"/>
    <m/>
    <m/>
    <m/>
    <m/>
    <d v="2025-02-27T00:00:00"/>
    <d v="2025-05-13T00:00:00"/>
    <x v="0"/>
    <x v="2"/>
    <s v="P"/>
    <s v="F"/>
    <s v="CH"/>
    <m/>
    <m/>
    <m/>
    <m/>
    <m/>
    <m/>
    <m/>
    <m/>
    <m/>
    <m/>
    <m/>
    <m/>
    <m/>
    <m/>
    <s v="Completar hasta 3ra sem. para evaluar a Probacionista"/>
    <m/>
    <m/>
    <m/>
    <m/>
    <m/>
    <m/>
    <m/>
    <d v="2025-07-31T00:00:00"/>
    <m/>
    <d v="2025-08-31T00:00:00"/>
    <m/>
    <m/>
    <m/>
    <s v="PFCH"/>
    <s v="Lima - Pueblo Libre-Febrero-JUEVES-7:30-9:30p.m.-45701"/>
    <s v="Conócete a ti mismo"/>
    <x v="8"/>
    <x v="0"/>
  </r>
  <r>
    <x v="0"/>
    <x v="1"/>
    <x v="4"/>
    <x v="0"/>
    <x v="4"/>
    <s v="Edward"/>
    <s v="41389768"/>
    <s v="MIGUEL "/>
    <s v="AMPUDIA BELLING"/>
    <n v="980326610"/>
    <s v="Miguel.Ampudia@gmail.com"/>
    <d v="1981-01-03T00:00:00"/>
    <n v="44"/>
    <s v="Amon II"/>
    <x v="1"/>
    <m/>
    <m/>
    <m/>
    <m/>
    <d v="2025-02-27T00:00:00"/>
    <d v="2025-05-13T00:00:00"/>
    <x v="0"/>
    <x v="2"/>
    <s v="P"/>
    <s v="F"/>
    <s v="P"/>
    <s v="CH"/>
    <m/>
    <m/>
    <m/>
    <m/>
    <m/>
    <m/>
    <m/>
    <m/>
    <m/>
    <m/>
    <m/>
    <m/>
    <m/>
    <s v="Asistió"/>
    <m/>
    <m/>
    <m/>
    <m/>
    <m/>
    <m/>
    <m/>
    <d v="2025-07-31T00:00:00"/>
    <m/>
    <d v="2025-08-31T00:00:00"/>
    <m/>
    <m/>
    <m/>
    <s v="PFP"/>
    <s v="Lima - Pueblo Libre-Febrero-JUEVES-7:30-9:30p.m.-45701"/>
    <s v="Conócete a ti mismo"/>
    <x v="8"/>
    <x v="0"/>
  </r>
  <r>
    <x v="0"/>
    <x v="1"/>
    <x v="4"/>
    <x v="4"/>
    <x v="4"/>
    <s v="Edward"/>
    <s v="72682772"/>
    <s v="Jesus"/>
    <s v="Siguas Baltazar"/>
    <n v="996115393"/>
    <s v="jesusandressiguasbaltazar@gmail.com"/>
    <d v="2002-05-11T00:00:00"/>
    <n v="22"/>
    <s v="Amon II"/>
    <x v="0"/>
    <m/>
    <m/>
    <m/>
    <m/>
    <d v="2025-02-27T00:00:00"/>
    <d v="2025-05-13T00:00:00"/>
    <x v="0"/>
    <x v="2"/>
    <s v="P"/>
    <s v="P"/>
    <s v="P"/>
    <s v="P"/>
    <s v="P"/>
    <s v="P"/>
    <s v="P"/>
    <s v="P"/>
    <m/>
    <m/>
    <m/>
    <m/>
    <m/>
    <m/>
    <m/>
    <m/>
    <m/>
    <s v="Asistió"/>
    <m/>
    <m/>
    <m/>
    <m/>
    <m/>
    <m/>
    <m/>
    <d v="2025-07-31T00:00:00"/>
    <m/>
    <d v="2025-08-31T00:00:00"/>
    <m/>
    <m/>
    <m/>
    <s v="PPP"/>
    <s v="Lima - Pueblo Libre-Febrero-JUEVES-7:30-9:30p.m.-45701"/>
    <s v="Conócete a ti mismo"/>
    <x v="9"/>
    <x v="0"/>
  </r>
  <r>
    <x v="0"/>
    <x v="1"/>
    <x v="4"/>
    <x v="4"/>
    <x v="4"/>
    <s v="Edward"/>
    <s v="700666210"/>
    <s v="Anders "/>
    <s v="Dávila Suarez"/>
    <n v="92229636"/>
    <s v="anders.davila3@gmail.com"/>
    <d v="1999-08-25T00:00:00"/>
    <n v="25"/>
    <s v="Amon II"/>
    <x v="2"/>
    <m/>
    <m/>
    <m/>
    <m/>
    <d v="2025-02-27T00:00:00"/>
    <d v="2025-05-13T00:00:00"/>
    <x v="0"/>
    <x v="2"/>
    <s v="P"/>
    <s v="P"/>
    <s v="F"/>
    <s v="F"/>
    <s v="N"/>
    <m/>
    <m/>
    <m/>
    <m/>
    <m/>
    <m/>
    <m/>
    <m/>
    <m/>
    <m/>
    <m/>
    <m/>
    <s v="Asistió"/>
    <m/>
    <m/>
    <m/>
    <m/>
    <m/>
    <m/>
    <m/>
    <d v="2025-07-31T00:00:00"/>
    <m/>
    <d v="2025-08-31T00:00:00"/>
    <m/>
    <m/>
    <m/>
    <s v="PPF"/>
    <s v="Lima - Pueblo Libre-Febrero-JUEVES-7:30-9:30p.m.-45701"/>
    <s v="Conócete a ti mismo"/>
    <x v="10"/>
    <x v="0"/>
  </r>
  <r>
    <x v="0"/>
    <x v="2"/>
    <x v="5"/>
    <x v="5"/>
    <x v="5"/>
    <s v="Estefania"/>
    <s v="42221749"/>
    <s v="Milner"/>
    <s v="Perez Pinedo"/>
    <n v="999005011"/>
    <s v="milnerpp_20 hotmail.com"/>
    <d v="1982-12-18T00:00:00"/>
    <n v="42"/>
    <s v="Nuth II"/>
    <x v="3"/>
    <m/>
    <m/>
    <m/>
    <m/>
    <d v="2025-03-26T00:00:00"/>
    <d v="2025-06-12T00:00:00"/>
    <x v="2"/>
    <x v="1"/>
    <m/>
    <m/>
    <m/>
    <m/>
    <m/>
    <m/>
    <m/>
    <m/>
    <m/>
    <m/>
    <m/>
    <m/>
    <m/>
    <m/>
    <m/>
    <m/>
    <m/>
    <s v="Completar hasta 3ra sem. para evaluar a Probacionista"/>
    <m/>
    <m/>
    <m/>
    <m/>
    <m/>
    <m/>
    <m/>
    <d v="2025-08-31T00:00:00"/>
    <m/>
    <d v="2025-09-30T00:00:00"/>
    <m/>
    <m/>
    <m/>
    <s v=""/>
    <s v="Lima - Pueblo Libre-Marzo-MIERCOLES-8:00-9:30P.M.-45728"/>
    <s v="Conócete a ti mismo"/>
    <x v="11"/>
    <x v="0"/>
  </r>
  <r>
    <x v="0"/>
    <x v="2"/>
    <x v="5"/>
    <x v="5"/>
    <x v="5"/>
    <s v="Estefania"/>
    <s v="40097850"/>
    <s v="Cristian Antonio"/>
    <s v="Lobaton Jimenez"/>
    <n v="998123009"/>
    <s v="lemon_1031evolution hotmail.com"/>
    <d v="1977-01-02T00:00:00"/>
    <n v="48"/>
    <s v="Nuth II"/>
    <x v="1"/>
    <m/>
    <m/>
    <m/>
    <m/>
    <d v="2025-03-26T00:00:00"/>
    <d v="2025-06-12T00:00:00"/>
    <x v="2"/>
    <x v="1"/>
    <m/>
    <m/>
    <m/>
    <m/>
    <m/>
    <m/>
    <m/>
    <m/>
    <m/>
    <m/>
    <m/>
    <m/>
    <m/>
    <m/>
    <m/>
    <m/>
    <m/>
    <s v="Completar hasta 3ra sem. para evaluar a Probacionista"/>
    <m/>
    <m/>
    <m/>
    <m/>
    <m/>
    <m/>
    <m/>
    <d v="2025-08-31T00:00:00"/>
    <m/>
    <d v="2025-09-30T00:00:00"/>
    <m/>
    <m/>
    <m/>
    <s v=""/>
    <s v="Lima - Pueblo Libre-Marzo-MIERCOLES-8:00-9:30P.M.-45728"/>
    <s v="Conócete a ti mismo"/>
    <x v="12"/>
    <x v="0"/>
  </r>
  <r>
    <x v="0"/>
    <x v="2"/>
    <x v="4"/>
    <x v="4"/>
    <x v="6"/>
    <s v="Edward"/>
    <s v="72728902"/>
    <s v="Josep Michael "/>
    <s v="Sanchez Contreras"/>
    <n v="903122811"/>
    <s v="josepmsanchezc gmail.com"/>
    <d v="2003-03-03T00:00:00"/>
    <n v="22"/>
    <s v="Amon II"/>
    <x v="1"/>
    <m/>
    <m/>
    <m/>
    <m/>
    <d v="2025-03-27T00:00:00"/>
    <d v="2025-06-13T00:00:00"/>
    <x v="0"/>
    <x v="2"/>
    <m/>
    <m/>
    <m/>
    <m/>
    <m/>
    <m/>
    <m/>
    <m/>
    <m/>
    <m/>
    <m/>
    <m/>
    <m/>
    <m/>
    <m/>
    <m/>
    <m/>
    <s v="Completar hasta 3ra sem. para evaluar a Probacionista"/>
    <m/>
    <m/>
    <m/>
    <m/>
    <m/>
    <m/>
    <m/>
    <d v="2025-08-31T00:00:00"/>
    <m/>
    <d v="2025-09-30T00:00:00"/>
    <m/>
    <m/>
    <m/>
    <s v=""/>
    <s v="Lima - Pueblo Libre-Marzo-JUEVES-7:30-9:30P.M.-45729"/>
    <s v="Conócete a ti mismo"/>
    <x v="13"/>
    <x v="0"/>
  </r>
  <r>
    <x v="0"/>
    <x v="2"/>
    <x v="4"/>
    <x v="4"/>
    <x v="6"/>
    <s v="Edward"/>
    <s v="71080444"/>
    <s v="Rosa"/>
    <s v="Cardenas Chuctaya"/>
    <n v="991966389"/>
    <m/>
    <d v="1999-07-09T00:00:00"/>
    <n v="25"/>
    <m/>
    <x v="2"/>
    <m/>
    <m/>
    <m/>
    <m/>
    <d v="2025-03-27T00:00:00"/>
    <d v="2025-06-13T00:00:00"/>
    <x v="3"/>
    <x v="3"/>
    <m/>
    <m/>
    <m/>
    <m/>
    <m/>
    <m/>
    <m/>
    <m/>
    <m/>
    <m/>
    <m/>
    <m/>
    <m/>
    <m/>
    <m/>
    <m/>
    <m/>
    <s v="Completar hasta 3ra sem. para evaluar a Probacionista"/>
    <m/>
    <m/>
    <m/>
    <m/>
    <m/>
    <m/>
    <m/>
    <d v="2025-08-31T00:00:00"/>
    <m/>
    <d v="2025-09-30T00:00:00"/>
    <m/>
    <m/>
    <m/>
    <s v=""/>
    <s v="Lima - Pueblo Libre-Marzo-JUEVES-7:30-9:30P.M.-45729"/>
    <s v="Conócete a ti mismo"/>
    <x v="14"/>
    <x v="0"/>
  </r>
  <r>
    <x v="0"/>
    <x v="2"/>
    <x v="4"/>
    <x v="4"/>
    <x v="6"/>
    <s v="Edward"/>
    <s v="08665116"/>
    <s v="Milagro "/>
    <s v="Hoyos Castro"/>
    <n v="998020612"/>
    <m/>
    <d v="1967-10-17T00:00:00"/>
    <n v="57"/>
    <s v="Amon II"/>
    <x v="2"/>
    <m/>
    <m/>
    <m/>
    <m/>
    <d v="2025-03-27T00:00:00"/>
    <d v="2025-06-13T00:00:00"/>
    <x v="0"/>
    <x v="2"/>
    <m/>
    <m/>
    <m/>
    <m/>
    <m/>
    <m/>
    <m/>
    <m/>
    <m/>
    <m/>
    <m/>
    <m/>
    <m/>
    <m/>
    <m/>
    <m/>
    <m/>
    <s v="Completar hasta 3ra sem. para evaluar a Probacionista"/>
    <m/>
    <m/>
    <m/>
    <m/>
    <m/>
    <m/>
    <m/>
    <d v="2025-08-31T00:00:00"/>
    <m/>
    <d v="2025-09-30T00:00:00"/>
    <m/>
    <m/>
    <s v="Redes sociales"/>
    <s v=""/>
    <s v="Lima - Pueblo Libre-Marzo-JUEVES-7:30-9:30P.M.-45729"/>
    <s v="Conócete a ti mismo"/>
    <x v="14"/>
    <x v="0"/>
  </r>
  <r>
    <x v="0"/>
    <x v="2"/>
    <x v="4"/>
    <x v="4"/>
    <x v="6"/>
    <s v="Edward"/>
    <s v="09925037"/>
    <s v="KATTYA RUTH"/>
    <s v="GALVAN MORENO"/>
    <n v="976094037"/>
    <m/>
    <d v="1971-11-02T00:00:00"/>
    <n v="53"/>
    <s v="Amon II"/>
    <x v="2"/>
    <m/>
    <m/>
    <m/>
    <m/>
    <d v="2025-03-27T00:00:00"/>
    <d v="2025-06-13T00:00:00"/>
    <x v="0"/>
    <x v="2"/>
    <m/>
    <m/>
    <m/>
    <m/>
    <m/>
    <m/>
    <m/>
    <m/>
    <m/>
    <m/>
    <m/>
    <m/>
    <m/>
    <m/>
    <m/>
    <m/>
    <m/>
    <s v="Completar hasta 3ra sem. para evaluar a Probacionista"/>
    <m/>
    <m/>
    <m/>
    <m/>
    <m/>
    <m/>
    <m/>
    <d v="2025-08-31T00:00:00"/>
    <m/>
    <d v="2025-09-30T00:00:00"/>
    <m/>
    <m/>
    <s v="Contacto Personal"/>
    <s v=""/>
    <s v="Lima - Pueblo Libre-Marzo-JUEVES-7:30-9:30P.M.-45729"/>
    <s v="Conócete a ti mismo"/>
    <x v="14"/>
    <x v="0"/>
  </r>
  <r>
    <x v="0"/>
    <x v="2"/>
    <x v="4"/>
    <x v="4"/>
    <x v="6"/>
    <s v="Edward"/>
    <s v="43667700"/>
    <s v="GUSTAVO "/>
    <s v="LUYO BARAMONA"/>
    <n v="944746349"/>
    <m/>
    <d v="1985-04-01T00:00:00"/>
    <n v="39"/>
    <s v="Amon II"/>
    <x v="1"/>
    <m/>
    <m/>
    <m/>
    <m/>
    <d v="2025-03-27T00:00:00"/>
    <d v="2025-06-13T00:00:00"/>
    <x v="0"/>
    <x v="2"/>
    <m/>
    <m/>
    <m/>
    <m/>
    <m/>
    <m/>
    <m/>
    <m/>
    <m/>
    <m/>
    <m/>
    <m/>
    <m/>
    <m/>
    <m/>
    <m/>
    <m/>
    <s v="Completar hasta 3ra sem. para evaluar a Probacionista"/>
    <m/>
    <m/>
    <m/>
    <m/>
    <m/>
    <m/>
    <m/>
    <d v="2025-08-31T00:00:00"/>
    <m/>
    <d v="2025-09-30T00:00:00"/>
    <m/>
    <m/>
    <s v="Redes sociales"/>
    <s v=""/>
    <s v="Lima - Pueblo Libre-Marzo-JUEVES-7:30-9:30P.M.-45729"/>
    <s v="Conócete a ti mismo"/>
    <x v="13"/>
    <x v="0"/>
  </r>
  <r>
    <x v="0"/>
    <x v="2"/>
    <x v="5"/>
    <x v="5"/>
    <x v="5"/>
    <s v="Estefania"/>
    <s v="73684329"/>
    <s v="PAOLA "/>
    <s v="AMES"/>
    <n v="912869740"/>
    <m/>
    <d v="2001-11-22T00:00:00"/>
    <n v="23"/>
    <s v="Nuth II"/>
    <x v="1"/>
    <m/>
    <m/>
    <m/>
    <m/>
    <d v="2025-03-26T00:00:00"/>
    <d v="2025-06-12T00:00:00"/>
    <x v="2"/>
    <x v="1"/>
    <m/>
    <m/>
    <m/>
    <m/>
    <m/>
    <m/>
    <m/>
    <m/>
    <m/>
    <m/>
    <m/>
    <m/>
    <m/>
    <m/>
    <m/>
    <m/>
    <m/>
    <s v="Completar hasta 3ra sem. para evaluar a Probacionista"/>
    <m/>
    <m/>
    <m/>
    <m/>
    <m/>
    <m/>
    <m/>
    <d v="2025-08-31T00:00:00"/>
    <m/>
    <d v="2025-09-30T00:00:00"/>
    <m/>
    <m/>
    <s v="Redes sociales"/>
    <s v=""/>
    <s v="Lima - Pueblo Libre-Marzo-MIERCOLES-8:00-9:30P.M.-45728"/>
    <s v="Conócete a ti mismo"/>
    <x v="12"/>
    <x v="0"/>
  </r>
  <r>
    <x v="0"/>
    <x v="2"/>
    <x v="4"/>
    <x v="4"/>
    <x v="6"/>
    <s v="Edward"/>
    <s v="40966566"/>
    <s v="LUCILA "/>
    <s v="ADRIANTEN JANAMPA"/>
    <n v="986185600"/>
    <m/>
    <d v="1981-04-20T00:00:00"/>
    <n v="43"/>
    <s v="Amon II"/>
    <x v="1"/>
    <m/>
    <m/>
    <m/>
    <m/>
    <d v="2025-03-27T00:00:00"/>
    <d v="2025-06-13T00:00:00"/>
    <x v="0"/>
    <x v="2"/>
    <m/>
    <m/>
    <m/>
    <m/>
    <m/>
    <m/>
    <m/>
    <m/>
    <m/>
    <m/>
    <m/>
    <m/>
    <m/>
    <m/>
    <m/>
    <m/>
    <m/>
    <s v="Completar hasta 3ra sem. para evaluar a Probacionista"/>
    <m/>
    <m/>
    <m/>
    <m/>
    <m/>
    <m/>
    <m/>
    <d v="2025-08-31T00:00:00"/>
    <m/>
    <d v="2025-09-30T00:00:00"/>
    <m/>
    <m/>
    <s v="Redes sociales"/>
    <s v=""/>
    <s v="Lima - Pueblo Libre-Marzo-JUEVES-7:30-9:30P.M.-45729"/>
    <s v="Conócete a ti mismo"/>
    <x v="13"/>
    <x v="0"/>
  </r>
  <r>
    <x v="0"/>
    <x v="2"/>
    <x v="4"/>
    <x v="4"/>
    <x v="6"/>
    <s v="Edward"/>
    <s v="41389768"/>
    <s v="MIGUEL "/>
    <s v="AMPUDIA BELLING"/>
    <n v="980326610"/>
    <s v="Miguel.Ampudia@gmail.com"/>
    <d v="1981-01-03T00:00:00"/>
    <n v="44"/>
    <s v="Amon II"/>
    <x v="4"/>
    <d v="2025-03-13T00:00:00"/>
    <d v="2025-02-13T00:00:00"/>
    <d v="2025-02-13T00:00:00"/>
    <m/>
    <d v="2025-03-27T00:00:00"/>
    <d v="2025-06-13T00:00:00"/>
    <x v="0"/>
    <x v="2"/>
    <m/>
    <m/>
    <m/>
    <m/>
    <m/>
    <m/>
    <m/>
    <m/>
    <m/>
    <m/>
    <m/>
    <m/>
    <m/>
    <m/>
    <m/>
    <m/>
    <m/>
    <s v="Completar hasta 3ra sem. para evaluar a Probacionista"/>
    <m/>
    <m/>
    <m/>
    <m/>
    <m/>
    <m/>
    <m/>
    <d v="2025-08-31T00:00:00"/>
    <m/>
    <d v="2025-09-30T00:00:00"/>
    <m/>
    <m/>
    <m/>
    <s v=""/>
    <s v="Lima - Pueblo Libre-Marzo-JUEVES-7:30-9:30P.M.-45729"/>
    <s v="Conócete a ti mismo"/>
    <x v="15"/>
    <x v="0"/>
  </r>
  <r>
    <x v="0"/>
    <x v="2"/>
    <x v="4"/>
    <x v="4"/>
    <x v="6"/>
    <s v="Edward"/>
    <s v="43237171"/>
    <s v="MANUEL "/>
    <s v="ARANA MORALES"/>
    <n v="958813179"/>
    <s v="Manarales@gmail.com"/>
    <d v="1985-08-10T00:00:00"/>
    <n v="39"/>
    <s v="Amon II"/>
    <x v="4"/>
    <d v="2025-03-13T00:00:00"/>
    <d v="2025-02-13T00:00:00"/>
    <d v="2025-02-13T00:00:00"/>
    <m/>
    <d v="2025-03-27T00:00:00"/>
    <d v="2025-06-13T00:00:00"/>
    <x v="0"/>
    <x v="2"/>
    <m/>
    <m/>
    <m/>
    <m/>
    <m/>
    <m/>
    <m/>
    <m/>
    <m/>
    <m/>
    <m/>
    <m/>
    <m/>
    <m/>
    <m/>
    <m/>
    <m/>
    <s v="Completar hasta 3ra sem. para evaluar a Probacionista"/>
    <m/>
    <m/>
    <m/>
    <m/>
    <m/>
    <m/>
    <m/>
    <d v="2025-08-31T00:00:00"/>
    <m/>
    <d v="2025-09-30T00:00:00"/>
    <m/>
    <m/>
    <m/>
    <s v=""/>
    <s v="Lima - Pueblo Libre-Marzo-JUEVES-7:30-9:30P.M.-45729"/>
    <s v="Conócete a ti mismo"/>
    <x v="15"/>
    <x v="0"/>
  </r>
  <r>
    <x v="0"/>
    <x v="2"/>
    <x v="5"/>
    <x v="5"/>
    <x v="5"/>
    <s v="Estefania"/>
    <s v="73087622"/>
    <s v="FLAVIO ALONSO"/>
    <s v="RUIZ LOPEZ"/>
    <n v="904269346"/>
    <m/>
    <d v="1995-09-28T00:00:00"/>
    <n v="29"/>
    <s v="Nuth II"/>
    <x v="4"/>
    <d v="2025-03-13T00:00:00"/>
    <d v="2025-01-09T00:00:00"/>
    <d v="2025-01-09T00:00:00"/>
    <m/>
    <d v="2025-03-26T00:00:00"/>
    <d v="2025-06-12T00:00:00"/>
    <x v="0"/>
    <x v="2"/>
    <m/>
    <m/>
    <m/>
    <m/>
    <m/>
    <m/>
    <m/>
    <m/>
    <m/>
    <m/>
    <m/>
    <m/>
    <m/>
    <m/>
    <m/>
    <m/>
    <m/>
    <s v="Completar hasta 3ra sem. para evaluar a Probacionista"/>
    <m/>
    <m/>
    <m/>
    <m/>
    <m/>
    <m/>
    <m/>
    <d v="2025-08-31T00:00:00"/>
    <m/>
    <d v="2025-09-30T00:00:00"/>
    <m/>
    <m/>
    <m/>
    <s v=""/>
    <s v="Lima - Pueblo Libre-Marzo-MIERCOLES-8:00-9:30P.M.-45728"/>
    <s v="Conócete a ti mismo"/>
    <x v="16"/>
    <x v="0"/>
  </r>
  <r>
    <x v="0"/>
    <x v="2"/>
    <x v="5"/>
    <x v="5"/>
    <x v="5"/>
    <s v="Estefania"/>
    <s v="71366372_x000a_"/>
    <s v="LUCIANO NICOLAS"/>
    <s v="GARAY RUIZ"/>
    <s v="940 416 852"/>
    <m/>
    <d v="2008-05-05T00:00:00"/>
    <n v="16"/>
    <s v="Nuth II"/>
    <x v="1"/>
    <m/>
    <m/>
    <m/>
    <m/>
    <d v="2025-03-26T00:00:00"/>
    <d v="2025-06-12T00:00:00"/>
    <x v="2"/>
    <x v="1"/>
    <m/>
    <m/>
    <m/>
    <m/>
    <m/>
    <m/>
    <m/>
    <m/>
    <m/>
    <m/>
    <m/>
    <m/>
    <m/>
    <m/>
    <m/>
    <m/>
    <m/>
    <s v="Completar hasta 3ra sem. para evaluar a Probacionista"/>
    <m/>
    <m/>
    <m/>
    <m/>
    <m/>
    <m/>
    <m/>
    <d v="2025-08-31T00:00:00"/>
    <m/>
    <d v="2025-09-30T00:00:00"/>
    <m/>
    <m/>
    <m/>
    <s v=""/>
    <s v="Lima - Pueblo Libre-Marzo-MIERCOLES-8:00-9:30P.M.-45728"/>
    <s v="Conócete a ti mismo"/>
    <x v="12"/>
    <x v="0"/>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m/>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r>
    <x v="1"/>
    <x v="3"/>
    <x v="6"/>
    <x v="6"/>
    <x v="7"/>
    <m/>
    <m/>
    <m/>
    <m/>
    <m/>
    <m/>
    <m/>
    <s v=""/>
    <m/>
    <x v="3"/>
    <m/>
    <m/>
    <m/>
    <m/>
    <s v=""/>
    <s v=""/>
    <x v="3"/>
    <x v="3"/>
    <m/>
    <m/>
    <m/>
    <m/>
    <m/>
    <m/>
    <m/>
    <m/>
    <m/>
    <m/>
    <m/>
    <m/>
    <m/>
    <m/>
    <m/>
    <m/>
    <m/>
    <s v=""/>
    <m/>
    <m/>
    <m/>
    <m/>
    <s v=""/>
    <m/>
    <m/>
    <s v=""/>
    <m/>
    <s v=""/>
    <m/>
    <m/>
    <m/>
    <s v=""/>
    <s v=""/>
    <s v=""/>
    <x v="17"/>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Lima - Pueblo Libre-Enero-Sabado-10:00 - 12:30 m-45668-Inscrito Nuevo"/>
    <x v="0"/>
    <x v="0"/>
    <x v="0"/>
    <s v="2025"/>
    <x v="0"/>
    <x v="0"/>
    <x v="0"/>
    <n v="2"/>
    <m/>
    <n v="2"/>
    <n v="2"/>
    <n v="2"/>
    <n v="2"/>
    <n v="2"/>
    <n v="2"/>
    <n v="2"/>
    <n v="2"/>
    <n v="2"/>
    <n v="0"/>
    <n v="0"/>
    <n v="0"/>
    <n v="0"/>
    <n v="0"/>
    <n v="0"/>
    <n v="0"/>
    <n v="0"/>
  </r>
  <r>
    <s v="Lima - Pueblo Libre-Enero-Lunes-7:30 - 9:30 p.m.-45670-Recuperado otro año"/>
    <x v="0"/>
    <x v="1"/>
    <x v="0"/>
    <s v="2025"/>
    <x v="1"/>
    <x v="1"/>
    <x v="1"/>
    <n v="1"/>
    <m/>
    <n v="1"/>
    <n v="1"/>
    <n v="1"/>
    <n v="1"/>
    <n v="1"/>
    <n v="0"/>
    <n v="1"/>
    <n v="1"/>
    <n v="0"/>
    <n v="0"/>
    <n v="0"/>
    <n v="0"/>
    <n v="0"/>
    <n v="0"/>
    <n v="0"/>
    <n v="0"/>
    <n v="0"/>
  </r>
  <r>
    <s v="Lima - Pueblo Libre-Enero-Lunes-7:30 - 9:30 p.m.-45670-Inscrito Nuevo"/>
    <x v="0"/>
    <x v="1"/>
    <x v="0"/>
    <s v="2025"/>
    <x v="0"/>
    <x v="1"/>
    <x v="1"/>
    <n v="6"/>
    <m/>
    <n v="6"/>
    <n v="5"/>
    <n v="5"/>
    <n v="4"/>
    <n v="4"/>
    <n v="3"/>
    <n v="3"/>
    <n v="3"/>
    <n v="0"/>
    <n v="0"/>
    <n v="0"/>
    <n v="0"/>
    <n v="0"/>
    <n v="0"/>
    <n v="0"/>
    <n v="0"/>
    <n v="0"/>
  </r>
  <r>
    <s v="Lima - Pueblo Libre-Enero-Lunes y Miercoles-5:30 - 7:00 p.m.-45672-Inscrito Nuevo"/>
    <x v="0"/>
    <x v="2"/>
    <x v="0"/>
    <s v="2025"/>
    <x v="0"/>
    <x v="1"/>
    <x v="0"/>
    <n v="3"/>
    <m/>
    <n v="3"/>
    <n v="3"/>
    <n v="3"/>
    <n v="2"/>
    <n v="2"/>
    <n v="2"/>
    <n v="2"/>
    <n v="2"/>
    <n v="2"/>
    <n v="0"/>
    <n v="0"/>
    <n v="0"/>
    <n v="0"/>
    <n v="0"/>
    <n v="0"/>
    <n v="0"/>
    <n v="0"/>
  </r>
  <r>
    <s v="Lima - Pueblo Libre-Enero-JUEVES-7:30 - 9:30 p.m.-45673-Inscrito Nuevo"/>
    <x v="0"/>
    <x v="3"/>
    <x v="0"/>
    <s v="2025"/>
    <x v="0"/>
    <x v="0"/>
    <x v="1"/>
    <n v="6"/>
    <m/>
    <n v="6"/>
    <n v="6"/>
    <n v="4"/>
    <n v="3"/>
    <n v="3"/>
    <n v="3"/>
    <n v="3"/>
    <n v="3"/>
    <n v="0"/>
    <n v="0"/>
    <n v="0"/>
    <n v="0"/>
    <n v="0"/>
    <n v="0"/>
    <n v="0"/>
    <n v="0"/>
    <n v="0"/>
  </r>
  <r>
    <s v="Lima - Pueblo Libre-Enero-JUEVES-7:30 - 9:30 p.m.-45673-Recuperado otro año"/>
    <x v="0"/>
    <x v="3"/>
    <x v="0"/>
    <s v="2025"/>
    <x v="1"/>
    <x v="0"/>
    <x v="1"/>
    <n v="1"/>
    <m/>
    <n v="1"/>
    <n v="1"/>
    <n v="1"/>
    <n v="1"/>
    <n v="1"/>
    <n v="1"/>
    <n v="1"/>
    <n v="0"/>
    <n v="0"/>
    <n v="0"/>
    <n v="0"/>
    <n v="0"/>
    <n v="0"/>
    <n v="0"/>
    <n v="0"/>
    <n v="0"/>
    <n v="0"/>
  </r>
  <r>
    <s v="Lima - Pueblo Libre-Enero-JUEVES-8:00 - 9:30 p.m.-45673-Inscrito Nuevo"/>
    <x v="0"/>
    <x v="3"/>
    <x v="0"/>
    <s v="2025"/>
    <x v="0"/>
    <x v="0"/>
    <x v="1"/>
    <n v="1"/>
    <m/>
    <n v="1"/>
    <n v="1"/>
    <n v="1"/>
    <n v="1"/>
    <n v="1"/>
    <n v="1"/>
    <n v="1"/>
    <n v="0"/>
    <n v="0"/>
    <n v="0"/>
    <n v="0"/>
    <n v="0"/>
    <n v="0"/>
    <n v="0"/>
    <n v="0"/>
    <n v="0"/>
    <n v="0"/>
  </r>
  <r>
    <s v="Lima - Pueblo Libre-Enero-JUEVES-7:30 - 9:30 p.m.-45673-Pre-Inscrito"/>
    <x v="0"/>
    <x v="3"/>
    <x v="0"/>
    <s v="2025"/>
    <x v="2"/>
    <x v="0"/>
    <x v="1"/>
    <n v="2"/>
    <m/>
    <n v="2"/>
    <n v="0"/>
    <n v="0"/>
    <n v="0"/>
    <n v="0"/>
    <n v="0"/>
    <n v="0"/>
    <n v="0"/>
    <n v="0"/>
    <n v="0"/>
    <n v="0"/>
    <n v="0"/>
    <n v="0"/>
    <n v="0"/>
    <n v="0"/>
    <n v="0"/>
    <n v="0"/>
  </r>
  <r>
    <s v="Lima - Pueblo Libre-Febrero-JUEVES-7:30 - 9:30 p.m.-45701-Inscrito Nuevo"/>
    <x v="0"/>
    <x v="4"/>
    <x v="1"/>
    <s v="2025"/>
    <x v="0"/>
    <x v="1"/>
    <x v="2"/>
    <n v="2"/>
    <m/>
    <n v="2"/>
    <n v="0"/>
    <n v="1"/>
    <n v="0"/>
    <n v="0"/>
    <n v="0"/>
    <n v="0"/>
    <n v="0"/>
    <n v="0"/>
    <n v="0"/>
    <n v="0"/>
    <n v="0"/>
    <n v="0"/>
    <n v="0"/>
    <n v="0"/>
    <n v="0"/>
    <n v="0"/>
  </r>
  <r>
    <s v="Lima - Pueblo Libre-Febrero-JUEVES-7:30 - 9:30 P.M.-45701-Recuperado otro año"/>
    <x v="0"/>
    <x v="4"/>
    <x v="1"/>
    <s v="2025"/>
    <x v="1"/>
    <x v="1"/>
    <x v="2"/>
    <n v="1"/>
    <m/>
    <n v="1"/>
    <n v="1"/>
    <n v="1"/>
    <n v="1"/>
    <n v="1"/>
    <n v="1"/>
    <n v="1"/>
    <n v="1"/>
    <n v="0"/>
    <n v="0"/>
    <n v="0"/>
    <n v="0"/>
    <n v="0"/>
    <n v="0"/>
    <n v="0"/>
    <n v="0"/>
    <n v="0"/>
  </r>
  <r>
    <s v="Lima - Pueblo Libre-Febrero-JUEVES-7:30 - 9:30 P.M.-45701-Pre-Inscrito"/>
    <x v="0"/>
    <x v="4"/>
    <x v="1"/>
    <s v="2025"/>
    <x v="2"/>
    <x v="1"/>
    <x v="2"/>
    <n v="1"/>
    <m/>
    <n v="1"/>
    <n v="1"/>
    <n v="0"/>
    <n v="0"/>
    <n v="0"/>
    <n v="0"/>
    <n v="0"/>
    <n v="0"/>
    <n v="0"/>
    <n v="0"/>
    <n v="0"/>
    <n v="0"/>
    <n v="0"/>
    <n v="0"/>
    <n v="0"/>
    <n v="0"/>
    <n v="0"/>
  </r>
  <r>
    <s v="Lima - Pueblo Libre-Marzo-MIERCOLES-8:00 - 9:30 P.M.-45728-Pre-Inscrito"/>
    <x v="0"/>
    <x v="5"/>
    <x v="2"/>
    <s v="2025"/>
    <x v="2"/>
    <x v="2"/>
    <x v="0"/>
    <n v="2"/>
    <m/>
    <n v="0"/>
    <n v="0"/>
    <n v="0"/>
    <n v="0"/>
    <n v="0"/>
    <n v="0"/>
    <n v="0"/>
    <n v="0"/>
    <n v="0"/>
    <n v="0"/>
    <n v="0"/>
    <n v="0"/>
    <n v="0"/>
    <n v="0"/>
    <n v="0"/>
    <n v="0"/>
    <n v="0"/>
  </r>
  <r>
    <s v="Lima - Pueblo Libre-Marzo-MIERCOLES-8:00 - 9:30 P.M.-45728-Inscrito Nuevo"/>
    <x v="0"/>
    <x v="5"/>
    <x v="2"/>
    <s v="2025"/>
    <x v="0"/>
    <x v="2"/>
    <x v="0"/>
    <n v="2"/>
    <m/>
    <n v="0"/>
    <n v="0"/>
    <n v="0"/>
    <n v="0"/>
    <n v="0"/>
    <n v="0"/>
    <n v="0"/>
    <n v="0"/>
    <n v="0"/>
    <n v="0"/>
    <n v="0"/>
    <n v="0"/>
    <n v="0"/>
    <n v="0"/>
    <n v="0"/>
    <n v="0"/>
    <n v="0"/>
  </r>
  <r>
    <s v="Lima - Pueblo Libre-Marzo-MIERCOLES-8:00 - 9:30 P.M.-45728-Cambio de horario"/>
    <x v="0"/>
    <x v="5"/>
    <x v="2"/>
    <s v="2025"/>
    <x v="3"/>
    <x v="1"/>
    <x v="2"/>
    <n v="1"/>
    <m/>
    <n v="0"/>
    <n v="0"/>
    <n v="0"/>
    <n v="0"/>
    <n v="0"/>
    <n v="0"/>
    <n v="0"/>
    <n v="0"/>
    <n v="0"/>
    <n v="0"/>
    <n v="0"/>
    <n v="0"/>
    <n v="0"/>
    <n v="0"/>
    <n v="0"/>
    <n v="0"/>
    <n v="0"/>
  </r>
  <r>
    <s v="Lima - Pueblo Libre-Marzo-JUEVES-7:30 - 9:30 P.M.-45729-Pre-Inscrito"/>
    <x v="0"/>
    <x v="6"/>
    <x v="2"/>
    <s v="2025"/>
    <x v="2"/>
    <x v="3"/>
    <x v="3"/>
    <n v="1"/>
    <m/>
    <n v="0"/>
    <n v="0"/>
    <n v="0"/>
    <n v="0"/>
    <n v="0"/>
    <n v="0"/>
    <n v="0"/>
    <n v="0"/>
    <n v="0"/>
    <n v="0"/>
    <n v="0"/>
    <n v="0"/>
    <n v="0"/>
    <n v="0"/>
    <n v="0"/>
    <n v="0"/>
    <n v="0"/>
  </r>
  <r>
    <s v="Lima - Pueblo Libre-Marzo-JUEVES-7:30 - 9:30 P.M.-45729-Pre-Inscrito"/>
    <x v="0"/>
    <x v="6"/>
    <x v="2"/>
    <s v="2025"/>
    <x v="2"/>
    <x v="1"/>
    <x v="2"/>
    <n v="3"/>
    <m/>
    <n v="0"/>
    <n v="0"/>
    <n v="0"/>
    <n v="0"/>
    <n v="0"/>
    <n v="0"/>
    <n v="0"/>
    <n v="0"/>
    <n v="0"/>
    <n v="0"/>
    <n v="0"/>
    <n v="0"/>
    <n v="0"/>
    <n v="0"/>
    <n v="0"/>
    <n v="0"/>
    <n v="0"/>
  </r>
  <r>
    <s v="Lima - Pueblo Libre-Marzo-JUEVES-7:30 - 9:30 P.M.-45729-Inscrito Nuevo"/>
    <x v="0"/>
    <x v="6"/>
    <x v="2"/>
    <s v="2025"/>
    <x v="0"/>
    <x v="1"/>
    <x v="2"/>
    <n v="2"/>
    <m/>
    <n v="0"/>
    <n v="0"/>
    <n v="0"/>
    <n v="0"/>
    <n v="0"/>
    <n v="0"/>
    <n v="0"/>
    <n v="0"/>
    <n v="0"/>
    <n v="0"/>
    <n v="0"/>
    <n v="0"/>
    <n v="0"/>
    <n v="0"/>
    <n v="0"/>
    <n v="0"/>
    <n v="0"/>
  </r>
  <r>
    <s v="Lima - Pueblo Libre-Marzo-JUEVES-7:30 - 9:30 P.M.-45729-Cambio de horario"/>
    <x v="0"/>
    <x v="6"/>
    <x v="2"/>
    <s v="2025"/>
    <x v="3"/>
    <x v="1"/>
    <x v="2"/>
    <n v="2"/>
    <m/>
    <n v="0"/>
    <n v="0"/>
    <n v="0"/>
    <n v="0"/>
    <n v="0"/>
    <n v="0"/>
    <n v="0"/>
    <n v="0"/>
    <n v="0"/>
    <n v="0"/>
    <n v="0"/>
    <n v="0"/>
    <n v="0"/>
    <n v="0"/>
    <n v="0"/>
    <n v="0"/>
    <n v="0"/>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s v=""/>
    <x v="4"/>
    <x v="3"/>
    <x v="3"/>
    <s v=""/>
    <m/>
    <s v=""/>
    <s v=""/>
    <s v=""/>
    <s v=""/>
    <s v=""/>
    <s v=""/>
    <s v=""/>
    <s v=""/>
    <s v=""/>
    <s v=""/>
    <s v=""/>
    <s v=""/>
    <s v=""/>
    <s v=""/>
    <s v=""/>
    <s v=""/>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r>
    <s v=""/>
    <x v="1"/>
    <x v="7"/>
    <x v="3"/>
    <m/>
    <x v="4"/>
    <x v="3"/>
    <x v="3"/>
    <s v=""/>
    <m/>
    <s v=""/>
    <s v=""/>
    <s v=""/>
    <s v=""/>
    <s v=""/>
    <s v=""/>
    <s v=""/>
    <s v=""/>
    <s v=""/>
    <s v=""/>
    <s v=""/>
    <s v=""/>
    <m/>
    <m/>
    <m/>
    <m/>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RICHARD QUISPE"/>
    <s v="RICHARD QUISPE"/>
    <n v="2"/>
    <m/>
    <n v="2"/>
    <n v="2"/>
    <n v="2"/>
    <n v="2"/>
    <n v="2"/>
    <n v="2"/>
    <n v="2"/>
    <n v="2"/>
    <n v="2"/>
    <n v="0"/>
    <n v="0"/>
    <n v="0"/>
    <n v="0"/>
    <n v="0"/>
    <n v="0"/>
    <n v="0"/>
    <n v="0"/>
  </r>
  <r>
    <x v="1"/>
    <x v="0"/>
    <x v="1"/>
    <x v="0"/>
    <x v="0"/>
    <x v="1"/>
    <s v="ESTEFANIA GAMERO"/>
    <s v="GERBERTH PALOMINO"/>
    <n v="1"/>
    <m/>
    <n v="1"/>
    <n v="1"/>
    <n v="1"/>
    <n v="1"/>
    <n v="1"/>
    <n v="0"/>
    <n v="1"/>
    <n v="1"/>
    <n v="0"/>
    <n v="0"/>
    <n v="0"/>
    <n v="0"/>
    <n v="0"/>
    <n v="0"/>
    <n v="0"/>
    <n v="0"/>
    <n v="0"/>
  </r>
  <r>
    <x v="2"/>
    <x v="0"/>
    <x v="1"/>
    <x v="0"/>
    <x v="0"/>
    <x v="0"/>
    <s v="ESTEFANIA GAMERO"/>
    <s v="GERBERTH PALOMINO"/>
    <n v="6"/>
    <m/>
    <n v="6"/>
    <n v="5"/>
    <n v="5"/>
    <n v="4"/>
    <n v="4"/>
    <n v="3"/>
    <n v="3"/>
    <n v="3"/>
    <n v="0"/>
    <n v="0"/>
    <n v="0"/>
    <n v="0"/>
    <n v="0"/>
    <n v="0"/>
    <n v="0"/>
    <n v="0"/>
    <n v="0"/>
  </r>
  <r>
    <x v="3"/>
    <x v="0"/>
    <x v="2"/>
    <x v="0"/>
    <x v="0"/>
    <x v="0"/>
    <s v="ESTEFANIA GAMERO"/>
    <s v="RICHARD QUISPE"/>
    <n v="3"/>
    <m/>
    <n v="3"/>
    <n v="3"/>
    <n v="3"/>
    <n v="2"/>
    <n v="2"/>
    <n v="2"/>
    <n v="2"/>
    <n v="2"/>
    <n v="2"/>
    <n v="0"/>
    <n v="0"/>
    <n v="0"/>
    <n v="0"/>
    <n v="0"/>
    <n v="0"/>
    <n v="0"/>
    <n v="0"/>
  </r>
  <r>
    <x v="4"/>
    <x v="0"/>
    <x v="3"/>
    <x v="0"/>
    <x v="0"/>
    <x v="0"/>
    <s v="RICHARD QUISPE"/>
    <s v="GERBERTH PALOMINO"/>
    <n v="6"/>
    <m/>
    <n v="6"/>
    <n v="6"/>
    <n v="4"/>
    <n v="3"/>
    <n v="3"/>
    <n v="3"/>
    <n v="3"/>
    <n v="3"/>
    <n v="0"/>
    <n v="0"/>
    <n v="0"/>
    <n v="0"/>
    <n v="0"/>
    <n v="0"/>
    <n v="0"/>
    <n v="0"/>
    <n v="0"/>
  </r>
  <r>
    <x v="5"/>
    <x v="0"/>
    <x v="3"/>
    <x v="0"/>
    <x v="0"/>
    <x v="1"/>
    <s v="RICHARD QUISPE"/>
    <s v="GERBERTH PALOMINO"/>
    <n v="1"/>
    <m/>
    <n v="1"/>
    <n v="1"/>
    <n v="1"/>
    <n v="1"/>
    <n v="1"/>
    <n v="1"/>
    <n v="1"/>
    <n v="0"/>
    <n v="0"/>
    <n v="0"/>
    <n v="0"/>
    <n v="0"/>
    <n v="0"/>
    <n v="0"/>
    <n v="0"/>
    <n v="0"/>
    <n v="0"/>
  </r>
  <r>
    <x v="6"/>
    <x v="0"/>
    <x v="3"/>
    <x v="0"/>
    <x v="0"/>
    <x v="0"/>
    <s v="RICHARD QUISPE"/>
    <s v="GERBERTH PALOMINO"/>
    <n v="1"/>
    <m/>
    <n v="1"/>
    <n v="1"/>
    <n v="1"/>
    <n v="1"/>
    <n v="1"/>
    <n v="1"/>
    <n v="1"/>
    <n v="0"/>
    <n v="0"/>
    <n v="0"/>
    <n v="0"/>
    <n v="0"/>
    <n v="0"/>
    <n v="0"/>
    <n v="0"/>
    <n v="0"/>
    <n v="0"/>
  </r>
  <r>
    <x v="7"/>
    <x v="0"/>
    <x v="3"/>
    <x v="0"/>
    <x v="0"/>
    <x v="2"/>
    <s v="RICHARD QUISPE"/>
    <s v="GERBERTH PALOMINO"/>
    <n v="2"/>
    <m/>
    <n v="2"/>
    <n v="0"/>
    <n v="0"/>
    <n v="0"/>
    <n v="0"/>
    <n v="0"/>
    <n v="0"/>
    <n v="0"/>
    <n v="0"/>
    <n v="0"/>
    <n v="0"/>
    <n v="0"/>
    <n v="0"/>
    <n v="0"/>
    <n v="0"/>
    <n v="0"/>
    <n v="0"/>
  </r>
  <r>
    <x v="8"/>
    <x v="0"/>
    <x v="4"/>
    <x v="1"/>
    <x v="0"/>
    <x v="0"/>
    <s v="ESTEFANIA GAMERO"/>
    <s v="MANUEL ZAPATA"/>
    <n v="2"/>
    <m/>
    <n v="2"/>
    <n v="0"/>
    <n v="1"/>
    <n v="0"/>
    <n v="0"/>
    <n v="0"/>
    <n v="0"/>
    <n v="0"/>
    <n v="0"/>
    <n v="0"/>
    <n v="0"/>
    <n v="0"/>
    <n v="0"/>
    <n v="0"/>
    <n v="0"/>
    <n v="0"/>
    <n v="0"/>
  </r>
  <r>
    <x v="9"/>
    <x v="0"/>
    <x v="4"/>
    <x v="1"/>
    <x v="0"/>
    <x v="1"/>
    <s v="ESTEFANIA GAMERO"/>
    <s v="MANUEL ZAPATA"/>
    <n v="1"/>
    <m/>
    <n v="1"/>
    <n v="1"/>
    <n v="1"/>
    <n v="1"/>
    <n v="1"/>
    <n v="1"/>
    <n v="1"/>
    <n v="1"/>
    <n v="0"/>
    <n v="0"/>
    <n v="0"/>
    <n v="0"/>
    <n v="0"/>
    <n v="0"/>
    <n v="0"/>
    <n v="0"/>
    <n v="0"/>
  </r>
  <r>
    <x v="10"/>
    <x v="0"/>
    <x v="4"/>
    <x v="1"/>
    <x v="0"/>
    <x v="2"/>
    <s v="ESTEFANIA GAMERO"/>
    <s v="MANUEL ZAPATA"/>
    <n v="1"/>
    <m/>
    <n v="1"/>
    <n v="1"/>
    <n v="0"/>
    <n v="0"/>
    <n v="0"/>
    <n v="0"/>
    <n v="0"/>
    <n v="0"/>
    <n v="0"/>
    <n v="0"/>
    <n v="0"/>
    <n v="0"/>
    <n v="0"/>
    <n v="0"/>
    <n v="0"/>
    <n v="0"/>
    <n v="0"/>
  </r>
  <r>
    <x v="11"/>
    <x v="0"/>
    <x v="5"/>
    <x v="2"/>
    <x v="0"/>
    <x v="2"/>
    <s v="GERBERTH PALOMINO"/>
    <s v="RICHARD QUISPE"/>
    <n v="2"/>
    <m/>
    <n v="0"/>
    <n v="0"/>
    <n v="0"/>
    <n v="0"/>
    <n v="0"/>
    <n v="0"/>
    <n v="0"/>
    <n v="0"/>
    <n v="0"/>
    <n v="0"/>
    <n v="0"/>
    <n v="0"/>
    <n v="0"/>
    <n v="0"/>
    <n v="0"/>
    <n v="0"/>
    <n v="0"/>
  </r>
  <r>
    <x v="12"/>
    <x v="0"/>
    <x v="5"/>
    <x v="2"/>
    <x v="0"/>
    <x v="0"/>
    <s v="GERBERTH PALOMINO"/>
    <s v="RICHARD QUISPE"/>
    <n v="2"/>
    <m/>
    <n v="0"/>
    <n v="0"/>
    <n v="0"/>
    <n v="0"/>
    <n v="0"/>
    <n v="0"/>
    <n v="0"/>
    <n v="0"/>
    <n v="0"/>
    <n v="0"/>
    <n v="0"/>
    <n v="0"/>
    <n v="0"/>
    <n v="0"/>
    <n v="0"/>
    <n v="0"/>
    <n v="0"/>
  </r>
  <r>
    <x v="13"/>
    <x v="0"/>
    <x v="5"/>
    <x v="2"/>
    <x v="0"/>
    <x v="3"/>
    <s v="ESTEFANIA GAMERO"/>
    <s v="MANUEL ZAPATA"/>
    <n v="1"/>
    <m/>
    <n v="0"/>
    <n v="0"/>
    <n v="0"/>
    <n v="0"/>
    <n v="0"/>
    <n v="0"/>
    <n v="0"/>
    <n v="0"/>
    <n v="0"/>
    <n v="0"/>
    <n v="0"/>
    <n v="0"/>
    <n v="0"/>
    <n v="0"/>
    <n v="0"/>
    <n v="0"/>
    <n v="0"/>
  </r>
  <r>
    <x v="14"/>
    <x v="0"/>
    <x v="6"/>
    <x v="2"/>
    <x v="0"/>
    <x v="2"/>
    <s v=""/>
    <s v=""/>
    <n v="1"/>
    <m/>
    <n v="0"/>
    <n v="0"/>
    <n v="0"/>
    <n v="0"/>
    <n v="0"/>
    <n v="0"/>
    <n v="0"/>
    <n v="0"/>
    <n v="0"/>
    <n v="0"/>
    <n v="0"/>
    <n v="0"/>
    <n v="0"/>
    <n v="0"/>
    <n v="0"/>
    <n v="0"/>
    <n v="0"/>
  </r>
  <r>
    <x v="14"/>
    <x v="0"/>
    <x v="6"/>
    <x v="2"/>
    <x v="0"/>
    <x v="2"/>
    <s v="ESTEFANIA GAMERO"/>
    <s v="MANUEL ZAPATA"/>
    <n v="3"/>
    <m/>
    <n v="0"/>
    <n v="0"/>
    <n v="0"/>
    <n v="0"/>
    <n v="0"/>
    <n v="0"/>
    <n v="0"/>
    <n v="0"/>
    <n v="0"/>
    <n v="0"/>
    <n v="0"/>
    <n v="0"/>
    <n v="0"/>
    <n v="0"/>
    <n v="0"/>
    <n v="0"/>
    <n v="0"/>
  </r>
  <r>
    <x v="15"/>
    <x v="0"/>
    <x v="6"/>
    <x v="2"/>
    <x v="0"/>
    <x v="0"/>
    <s v="ESTEFANIA GAMERO"/>
    <s v="MANUEL ZAPATA"/>
    <n v="2"/>
    <m/>
    <n v="0"/>
    <n v="0"/>
    <n v="0"/>
    <n v="0"/>
    <n v="0"/>
    <n v="0"/>
    <n v="0"/>
    <n v="0"/>
    <n v="0"/>
    <n v="0"/>
    <n v="0"/>
    <n v="0"/>
    <n v="0"/>
    <n v="0"/>
    <n v="0"/>
    <n v="0"/>
    <n v="0"/>
  </r>
  <r>
    <x v="16"/>
    <x v="0"/>
    <x v="6"/>
    <x v="2"/>
    <x v="0"/>
    <x v="3"/>
    <s v="ESTEFANIA GAMERO"/>
    <s v="MANUEL ZAPATA"/>
    <n v="2"/>
    <m/>
    <n v="0"/>
    <n v="0"/>
    <n v="0"/>
    <n v="0"/>
    <n v="0"/>
    <n v="0"/>
    <n v="0"/>
    <n v="0"/>
    <n v="0"/>
    <n v="0"/>
    <n v="0"/>
    <n v="0"/>
    <n v="0"/>
    <n v="0"/>
    <n v="0"/>
    <n v="0"/>
    <n v="0"/>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1"/>
    <x v="4"/>
    <s v=""/>
    <s v=""/>
    <s v=""/>
    <m/>
    <s v=""/>
    <s v=""/>
    <s v=""/>
    <s v=""/>
    <s v=""/>
    <s v=""/>
    <s v=""/>
    <s v=""/>
    <s v=""/>
    <s v=""/>
    <s v=""/>
    <s v=""/>
    <s v=""/>
    <s v=""/>
    <s v=""/>
    <s v=""/>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7"/>
    <x v="1"/>
    <x v="7"/>
    <x v="3"/>
    <x v="2"/>
    <x v="4"/>
    <s v=""/>
    <s v=""/>
    <s v=""/>
    <m/>
    <s v=""/>
    <s v=""/>
    <s v=""/>
    <s v=""/>
    <s v=""/>
    <s v=""/>
    <s v=""/>
    <s v=""/>
    <s v=""/>
    <s v=""/>
    <s v=""/>
    <s v=""/>
    <m/>
    <m/>
    <m/>
    <m/>
    <s v=""/>
  </r>
  <r>
    <x v="18"/>
    <x v="2"/>
    <x v="8"/>
    <x v="4"/>
    <x v="2"/>
    <x v="5"/>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6530D2-7B72-41DA-BD6D-A9643D75C54F}" name="TablaDinámica3" cacheId="8849"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15"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9">
        <item x="6"/>
        <item x="4"/>
        <item x="1"/>
        <item x="2"/>
        <item x="3"/>
        <item m="1" x="7"/>
        <item x="0"/>
        <item x="5"/>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8">
        <item x="1"/>
        <item x="0"/>
        <item x="2"/>
        <item x="3"/>
        <item x="4"/>
        <item x="5"/>
        <item x="6"/>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10">
    <i>
      <x/>
      <x v="2"/>
    </i>
    <i>
      <x v="1"/>
      <x v="6"/>
    </i>
    <i>
      <x v="2"/>
      <x v="3"/>
    </i>
    <i>
      <x v="3"/>
      <x v="4"/>
    </i>
    <i r="1">
      <x v="6"/>
    </i>
    <i>
      <x v="4"/>
      <x v="1"/>
    </i>
    <i r="1">
      <x v="6"/>
    </i>
    <i>
      <x v="5"/>
      <x v="7"/>
    </i>
    <i>
      <x v="6"/>
      <x v="1"/>
    </i>
    <i>
      <x v="7"/>
      <x/>
    </i>
  </rowItems>
  <colItems count="1">
    <i/>
  </colItems>
  <formats count="11">
    <format dxfId="93">
      <pivotArea field="4" type="button" dataOnly="0" labelOnly="1" outline="0" axis="axisRow" fieldPosition="0"/>
    </format>
    <format dxfId="94">
      <pivotArea field="4" type="button" dataOnly="0" labelOnly="1" outline="0" axis="axisRow" fieldPosition="0"/>
    </format>
    <format dxfId="95">
      <pivotArea type="all" dataOnly="0" outline="0" fieldPosition="0"/>
    </format>
    <format dxfId="96">
      <pivotArea field="4" type="button" dataOnly="0" labelOnly="1" outline="0" axis="axisRow" fieldPosition="0"/>
    </format>
    <format dxfId="97">
      <pivotArea field="3" type="button" dataOnly="0" labelOnly="1" outline="0" axis="axisRow" fieldPosition="1"/>
    </format>
    <format dxfId="98">
      <pivotArea dataOnly="0" labelOnly="1" outline="0" fieldPosition="0">
        <references count="1">
          <reference field="4" count="0"/>
        </references>
      </pivotArea>
    </format>
    <format dxfId="99">
      <pivotArea dataOnly="0" labelOnly="1" outline="0" fieldPosition="0">
        <references count="2">
          <reference field="3" count="1">
            <x v="2"/>
          </reference>
          <reference field="4" count="1" selected="0">
            <x v="0"/>
          </reference>
        </references>
      </pivotArea>
    </format>
    <format dxfId="100">
      <pivotArea dataOnly="0" labelOnly="1" outline="0" fieldPosition="0">
        <references count="2">
          <reference field="3" count="3">
            <x v="1"/>
            <x v="5"/>
            <x v="6"/>
          </reference>
          <reference field="4" count="1" selected="0">
            <x v="1"/>
          </reference>
        </references>
      </pivotArea>
    </format>
    <format dxfId="101">
      <pivotArea dataOnly="0" labelOnly="1" outline="0" fieldPosition="0">
        <references count="2">
          <reference field="3" count="1">
            <x v="3"/>
          </reference>
          <reference field="4" count="1" selected="0">
            <x v="2"/>
          </reference>
        </references>
      </pivotArea>
    </format>
    <format dxfId="102">
      <pivotArea dataOnly="0" labelOnly="1" outline="0" fieldPosition="0">
        <references count="2">
          <reference field="3" count="3">
            <x v="1"/>
            <x v="4"/>
            <x v="6"/>
          </reference>
          <reference field="4" count="1" selected="0">
            <x v="3"/>
          </reference>
        </references>
      </pivotArea>
    </format>
    <format dxfId="103">
      <pivotArea dataOnly="0" labelOnly="1" outline="0" fieldPosition="0">
        <references count="2">
          <reference field="3" count="1">
            <x v="0"/>
          </reference>
          <reference field="4"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8862"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24" firstHeaderRow="1" firstDataRow="1" firstDataCol="5" rowPageCount="2" colPageCount="1"/>
  <pivotFields count="61">
    <pivotField axis="axisRow" compact="0" outline="0" showAll="0" defaultSubtotal="0">
      <items count="4">
        <item m="1" x="2"/>
        <item x="0"/>
        <item m="1" x="3"/>
        <item x="1"/>
      </items>
      <extLst>
        <ext xmlns:x14="http://schemas.microsoft.com/office/spreadsheetml/2009/9/main" uri="{2946ED86-A175-432a-8AC1-64E0C546D7DE}">
          <x14:pivotField fillDownLabels="1"/>
        </ext>
      </extLst>
    </pivotField>
    <pivotField axis="axisPage" compact="0" outline="0" multipleItemSelectionAllowed="1" showAll="0">
      <items count="13">
        <item x="0"/>
        <item x="1"/>
        <item m="1" x="5"/>
        <item m="1" x="6"/>
        <item m="1" x="7"/>
        <item m="1" x="8"/>
        <item m="1" x="9"/>
        <item m="1" x="10"/>
        <item m="1" x="11"/>
        <item x="3"/>
        <item m="1" x="4"/>
        <item x="2"/>
        <item t="default"/>
      </items>
      <extLst>
        <ext xmlns:x14="http://schemas.microsoft.com/office/spreadsheetml/2009/9/main" uri="{2946ED86-A175-432a-8AC1-64E0C546D7DE}">
          <x14:pivotField fillDownLabels="1"/>
        </ext>
      </extLst>
    </pivotField>
    <pivotField compact="0" outline="0" showAll="0">
      <items count="23">
        <item x="1"/>
        <item m="1" x="19"/>
        <item x="5"/>
        <item m="1" x="20"/>
        <item x="4"/>
        <item x="2"/>
        <item m="1" x="21"/>
        <item m="1" x="16"/>
        <item m="1" x="12"/>
        <item m="1" x="9"/>
        <item m="1" x="8"/>
        <item m="1" x="10"/>
        <item m="1" x="11"/>
        <item m="1" x="7"/>
        <item x="0"/>
        <item m="1" x="17"/>
        <item x="3"/>
        <item m="1" x="13"/>
        <item m="1" x="18"/>
        <item m="1" x="14"/>
        <item m="1" x="15"/>
        <item x="6"/>
        <item t="default"/>
      </items>
      <extLst>
        <ext xmlns:x14="http://schemas.microsoft.com/office/spreadsheetml/2009/9/main" uri="{2946ED86-A175-432a-8AC1-64E0C546D7DE}">
          <x14:pivotField fillDownLabels="1"/>
        </ext>
      </extLst>
    </pivotField>
    <pivotField compact="0" outline="0" showAll="0">
      <items count="22">
        <item x="1"/>
        <item m="1" x="8"/>
        <item m="1" x="19"/>
        <item x="2"/>
        <item m="1" x="18"/>
        <item x="4"/>
        <item x="0"/>
        <item m="1" x="7"/>
        <item m="1" x="20"/>
        <item m="1" x="17"/>
        <item x="3"/>
        <item x="5"/>
        <item m="1" x="9"/>
        <item m="1" x="14"/>
        <item m="1" x="13"/>
        <item m="1" x="16"/>
        <item m="1" x="11"/>
        <item m="1" x="12"/>
        <item m="1" x="10"/>
        <item m="1" x="15"/>
        <item x="6"/>
        <item t="default"/>
      </items>
      <extLst>
        <ext xmlns:x14="http://schemas.microsoft.com/office/spreadsheetml/2009/9/main" uri="{2946ED86-A175-432a-8AC1-64E0C546D7DE}">
          <x14:pivotField fillDownLabels="1"/>
        </ext>
      </extLst>
    </pivotField>
    <pivotField axis="axisRow" compact="0" outline="0" showAll="0" sortType="ascending" defaultSubtotal="0">
      <items count="21">
        <item m="1" x="9"/>
        <item m="1" x="10"/>
        <item m="1" x="11"/>
        <item m="1" x="12"/>
        <item m="1" x="13"/>
        <item m="1" x="14"/>
        <item m="1" x="15"/>
        <item m="1" x="16"/>
        <item m="1" x="17"/>
        <item m="1" x="19"/>
        <item m="1" x="18"/>
        <item m="1" x="8"/>
        <item x="1"/>
        <item x="0"/>
        <item x="2"/>
        <item x="3"/>
        <item m="1" x="20"/>
        <item x="4"/>
        <item x="5"/>
        <item x="6"/>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1"/>
        <item x="3"/>
        <item m="1" x="5"/>
        <item x="0"/>
        <item x="2"/>
        <item x="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0">
        <item m="1" x="5"/>
        <item m="1" x="6"/>
        <item m="1" x="7"/>
        <item m="1" x="8"/>
        <item x="3"/>
        <item m="1" x="9"/>
        <item m="1" x="4"/>
        <item x="0"/>
        <item x="1"/>
        <item x="2"/>
      </items>
      <extLst>
        <ext xmlns:x14="http://schemas.microsoft.com/office/spreadsheetml/2009/9/main" uri="{2946ED86-A175-432a-8AC1-64E0C546D7DE}">
          <x14:pivotField fillDownLabels="1"/>
        </ext>
      </extLst>
    </pivotField>
    <pivotField axis="axisRow" compact="0" outline="0" showAll="0">
      <items count="11">
        <item m="1" x="5"/>
        <item m="1" x="6"/>
        <item m="1" x="7"/>
        <item m="1" x="8"/>
        <item x="3"/>
        <item m="1" x="9"/>
        <item m="1" x="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4">
        <item x="1"/>
        <item x="0"/>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17">
    <i>
      <x v="12"/>
      <x v="1"/>
      <x/>
      <x v="8"/>
      <x v="8"/>
    </i>
    <i>
      <x v="13"/>
      <x v="1"/>
      <x/>
      <x v="7"/>
      <x v="7"/>
    </i>
    <i r="2">
      <x v="3"/>
      <x v="7"/>
      <x v="7"/>
    </i>
    <i>
      <x v="14"/>
      <x v="1"/>
      <x/>
      <x v="7"/>
      <x v="8"/>
    </i>
    <i>
      <x v="15"/>
      <x v="1"/>
      <x/>
      <x v="8"/>
      <x v="7"/>
    </i>
    <i r="2">
      <x v="3"/>
      <x v="8"/>
      <x v="7"/>
    </i>
    <i r="2">
      <x v="4"/>
      <x v="8"/>
      <x v="7"/>
    </i>
    <i>
      <x v="17"/>
      <x v="1"/>
      <x/>
      <x v="7"/>
      <x v="9"/>
    </i>
    <i r="2">
      <x v="3"/>
      <x v="7"/>
      <x v="9"/>
    </i>
    <i r="2">
      <x v="4"/>
      <x v="7"/>
      <x v="9"/>
    </i>
    <i>
      <x v="18"/>
      <x v="1"/>
      <x/>
      <x v="9"/>
      <x v="8"/>
    </i>
    <i r="2">
      <x v="1"/>
      <x v="9"/>
      <x v="8"/>
    </i>
    <i r="2">
      <x v="5"/>
      <x v="7"/>
      <x v="9"/>
    </i>
    <i>
      <x v="19"/>
      <x v="1"/>
      <x/>
      <x v="7"/>
      <x v="9"/>
    </i>
    <i r="2">
      <x v="4"/>
      <x v="4"/>
      <x v="4"/>
    </i>
    <i r="3">
      <x v="7"/>
      <x v="9"/>
    </i>
    <i r="2">
      <x v="5"/>
      <x v="7"/>
      <x v="9"/>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8871"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22"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1"/>
        <item m="1" x="2"/>
        <item x="0"/>
        <item m="1" x="3"/>
        <item t="default"/>
      </items>
      <extLst>
        <ext xmlns:x14="http://schemas.microsoft.com/office/spreadsheetml/2009/9/main" uri="{2946ED86-A175-432a-8AC1-64E0C546D7DE}">
          <x14:pivotField fillDownLabels="1"/>
        </ext>
      </extLst>
    </pivotField>
    <pivotField axis="axisRow" compact="0" outline="0" showAll="0" sortType="ascending" defaultSubtotal="0">
      <items count="20">
        <item x="7"/>
        <item m="1" x="9"/>
        <item m="1" x="10"/>
        <item m="1" x="11"/>
        <item m="1" x="12"/>
        <item m="1" x="13"/>
        <item m="1" x="14"/>
        <item m="1" x="15"/>
        <item m="1" x="16"/>
        <item m="1" x="17"/>
        <item m="1" x="18"/>
        <item m="1" x="19"/>
        <item m="1" x="8"/>
        <item x="0"/>
        <item x="1"/>
        <item x="2"/>
        <item x="3"/>
        <item x="4"/>
        <item x="5"/>
        <item x="6"/>
      </items>
      <extLst>
        <ext xmlns:x14="http://schemas.microsoft.com/office/spreadsheetml/2009/9/main" uri="{2946ED86-A175-432a-8AC1-64E0C546D7DE}">
          <x14:pivotField fillDownLabels="1"/>
        </ext>
      </extLst>
    </pivotField>
    <pivotField axis="axisRow" compact="0" outline="0" showAll="0" defaultSubtotal="0">
      <items count="14">
        <item x="3"/>
        <item x="1"/>
        <item x="0"/>
        <item m="1" x="7"/>
        <item m="1" x="8"/>
        <item m="1" x="9"/>
        <item m="1" x="10"/>
        <item m="1" x="11"/>
        <item m="1" x="12"/>
        <item m="1" x="13"/>
        <item m="1" x="4"/>
        <item m="1" x="5"/>
        <item x="2"/>
        <item m="1" x="6"/>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6">
        <item x="4"/>
        <item x="0"/>
        <item m="1" x="5"/>
        <item x="1"/>
        <item x="2"/>
        <item x="3"/>
      </items>
      <extLst>
        <ext xmlns:x14="http://schemas.microsoft.com/office/spreadsheetml/2009/9/main" uri="{2946ED86-A175-432a-8AC1-64E0C546D7DE}">
          <x14:pivotField fillDownLabels="1"/>
        </ext>
      </extLst>
    </pivotField>
    <pivotField axis="axisRow" compact="0" outline="0" showAll="0" defaultSubtotal="0">
      <items count="11">
        <item x="3"/>
        <item m="1" x="6"/>
        <item m="1" x="7"/>
        <item m="1" x="8"/>
        <item m="1" x="9"/>
        <item m="1" x="10"/>
        <item m="1" x="5"/>
        <item x="0"/>
        <item x="1"/>
        <item x="2"/>
        <item m="1" x="4"/>
      </items>
      <extLst>
        <ext xmlns:x14="http://schemas.microsoft.com/office/spreadsheetml/2009/9/main" uri="{2946ED86-A175-432a-8AC1-64E0C546D7DE}">
          <x14:pivotField fillDownLabels="1"/>
        </ext>
      </extLst>
    </pivotField>
    <pivotField axis="axisRow" compact="0" outline="0" showAll="0">
      <items count="12">
        <item x="3"/>
        <item m="1" x="6"/>
        <item m="1" x="7"/>
        <item m="1" x="8"/>
        <item m="1" x="9"/>
        <item m="1" x="10"/>
        <item m="1" x="5"/>
        <item x="0"/>
        <item x="1"/>
        <item x="2"/>
        <item m="1"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19">
    <i>
      <x/>
      <x/>
      <x/>
      <x/>
      <x/>
    </i>
    <i>
      <x v="13"/>
      <x v="2"/>
      <x v="1"/>
      <x v="7"/>
      <x v="7"/>
    </i>
    <i>
      <x v="14"/>
      <x v="2"/>
      <x v="1"/>
      <x v="8"/>
      <x v="8"/>
    </i>
    <i r="2">
      <x v="3"/>
      <x v="8"/>
      <x v="8"/>
    </i>
    <i>
      <x v="15"/>
      <x v="2"/>
      <x v="1"/>
      <x v="8"/>
      <x v="7"/>
    </i>
    <i>
      <x v="16"/>
      <x v="2"/>
      <x v="1"/>
      <x v="7"/>
      <x v="8"/>
    </i>
    <i r="2">
      <x v="3"/>
      <x v="7"/>
      <x v="8"/>
    </i>
    <i r="2">
      <x v="4"/>
      <x v="7"/>
      <x v="8"/>
    </i>
    <i>
      <x v="17"/>
      <x v="1"/>
      <x v="1"/>
      <x v="8"/>
      <x v="9"/>
    </i>
    <i r="2">
      <x v="3"/>
      <x v="8"/>
      <x v="9"/>
    </i>
    <i r="2">
      <x v="4"/>
      <x v="8"/>
      <x v="9"/>
    </i>
    <i>
      <x v="18"/>
      <x v="12"/>
      <x v="1"/>
      <x v="9"/>
      <x v="7"/>
    </i>
    <i r="2">
      <x v="4"/>
      <x v="9"/>
      <x v="7"/>
    </i>
    <i r="2">
      <x v="5"/>
      <x v="8"/>
      <x v="9"/>
    </i>
    <i>
      <x v="19"/>
      <x v="12"/>
      <x v="1"/>
      <x v="8"/>
      <x v="9"/>
    </i>
    <i r="2">
      <x v="4"/>
      <x/>
      <x/>
    </i>
    <i r="3">
      <x v="8"/>
      <x v="9"/>
    </i>
    <i r="2">
      <x v="5"/>
      <x v="8"/>
      <x v="9"/>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8862"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24" firstHeaderRow="1" firstDataRow="1" firstDataCol="6" rowPageCount="2" colPageCount="1"/>
  <pivotFields count="61">
    <pivotField axis="axisRow" compact="0" outline="0" showAll="0" defaultSubtotal="0">
      <items count="4">
        <item x="1"/>
        <item m="1" x="2"/>
        <item x="0"/>
        <item m="1" x="3"/>
      </items>
      <extLst>
        <ext xmlns:x14="http://schemas.microsoft.com/office/spreadsheetml/2009/9/main" uri="{2946ED86-A175-432a-8AC1-64E0C546D7DE}">
          <x14:pivotField fillDownLabels="1"/>
        </ext>
      </extLst>
    </pivotField>
    <pivotField axis="axisPage" compact="0" outline="0" showAll="0">
      <items count="13">
        <item x="0"/>
        <item x="1"/>
        <item m="1" x="5"/>
        <item x="3"/>
        <item m="1" x="6"/>
        <item m="1" x="7"/>
        <item m="1" x="8"/>
        <item m="1" x="9"/>
        <item m="1" x="10"/>
        <item m="1" x="11"/>
        <item m="1" x="4"/>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21">
        <item m="1" x="9"/>
        <item m="1" x="10"/>
        <item m="1" x="11"/>
        <item m="1" x="12"/>
        <item m="1" x="13"/>
        <item m="1" x="14"/>
        <item m="1" x="15"/>
        <item m="1" x="16"/>
        <item m="1" x="17"/>
        <item m="1" x="19"/>
        <item m="1" x="18"/>
        <item m="1" x="8"/>
        <item x="1"/>
        <item x="0"/>
        <item x="2"/>
        <item x="3"/>
        <item m="1" x="20"/>
        <item x="4"/>
        <item x="5"/>
        <item x="6"/>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1"/>
        <item x="3"/>
        <item m="1" x="5"/>
        <item x="0"/>
        <item x="2"/>
        <item x="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0">
        <item x="3"/>
        <item m="1" x="5"/>
        <item m="1" x="6"/>
        <item m="1" x="7"/>
        <item m="1" x="8"/>
        <item m="1" x="9"/>
        <item m="1" x="4"/>
        <item x="0"/>
        <item x="1"/>
        <item x="2"/>
      </items>
      <extLst>
        <ext xmlns:x14="http://schemas.microsoft.com/office/spreadsheetml/2009/9/main" uri="{2946ED86-A175-432a-8AC1-64E0C546D7DE}">
          <x14:pivotField fillDownLabels="1"/>
        </ext>
      </extLst>
    </pivotField>
    <pivotField axis="axisRow" compact="0" outline="0" showAll="0" defaultSubtotal="0">
      <items count="10">
        <item x="3"/>
        <item m="1" x="5"/>
        <item m="1" x="6"/>
        <item m="1" x="7"/>
        <item m="1" x="8"/>
        <item m="1" x="9"/>
        <item m="1" x="4"/>
        <item x="0"/>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55">
        <item x="17"/>
        <item m="1" x="40"/>
        <item m="1" x="41"/>
        <item m="1" x="42"/>
        <item m="1" x="43"/>
        <item m="1" x="44"/>
        <item m="1" x="45"/>
        <item m="1" x="46"/>
        <item m="1" x="47"/>
        <item m="1" x="48"/>
        <item m="1" x="49"/>
        <item m="1" x="50"/>
        <item m="1" x="51"/>
        <item m="1" x="52"/>
        <item m="1" x="54"/>
        <item m="1" x="53"/>
        <item m="1" x="39"/>
        <item m="1" x="37"/>
        <item m="1" x="29"/>
        <item m="1" x="30"/>
        <item m="1" x="31"/>
        <item m="1" x="32"/>
        <item m="1" x="33"/>
        <item m="1" x="38"/>
        <item m="1" x="35"/>
        <item m="1" x="36"/>
        <item m="1" x="28"/>
        <item m="1" x="34"/>
        <item m="1" x="25"/>
        <item x="4"/>
        <item x="2"/>
        <item m="1" x="22"/>
        <item x="5"/>
        <item m="1" x="26"/>
        <item m="1" x="27"/>
        <item m="1" x="23"/>
        <item m="1" x="19"/>
        <item x="0"/>
        <item m="1" x="24"/>
        <item m="1" x="21"/>
        <item x="3"/>
        <item x="6"/>
        <item x="1"/>
        <item x="7"/>
        <item m="1" x="20"/>
        <item x="8"/>
        <item x="9"/>
        <item x="11"/>
        <item x="10"/>
        <item m="1" x="18"/>
        <item x="14"/>
        <item x="12"/>
        <item x="13"/>
        <item x="15"/>
        <item x="16"/>
      </items>
      <extLst>
        <ext xmlns:x14="http://schemas.microsoft.com/office/spreadsheetml/2009/9/main" uri="{2946ED86-A175-432a-8AC1-64E0C546D7DE}">
          <x14:pivotField fillDownLabels="1"/>
        </ext>
      </extLst>
    </pivotField>
    <pivotField axis="axisPage" compact="0" outline="0" multipleItemSelectionAllowed="1" showAll="0">
      <items count="4">
        <item h="1" x="1"/>
        <item x="0"/>
        <item h="1" m="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18">
    <i>
      <x v="12"/>
      <x v="30"/>
      <x v="2"/>
      <x/>
      <x v="8"/>
      <x v="8"/>
    </i>
    <i>
      <x v="13"/>
      <x v="37"/>
      <x v="2"/>
      <x v="3"/>
      <x v="7"/>
      <x v="7"/>
    </i>
    <i r="1">
      <x v="42"/>
      <x v="2"/>
      <x/>
      <x v="7"/>
      <x v="7"/>
    </i>
    <i>
      <x v="14"/>
      <x v="40"/>
      <x v="2"/>
      <x/>
      <x v="7"/>
      <x v="8"/>
    </i>
    <i>
      <x v="15"/>
      <x v="29"/>
      <x v="2"/>
      <x/>
      <x v="8"/>
      <x v="7"/>
    </i>
    <i r="1">
      <x v="32"/>
      <x v="2"/>
      <x v="3"/>
      <x v="8"/>
      <x v="7"/>
    </i>
    <i r="1">
      <x v="41"/>
      <x v="2"/>
      <x/>
      <x v="8"/>
      <x v="7"/>
    </i>
    <i r="1">
      <x v="43"/>
      <x v="2"/>
      <x v="4"/>
      <x v="8"/>
      <x v="7"/>
    </i>
    <i>
      <x v="17"/>
      <x v="45"/>
      <x v="2"/>
      <x/>
      <x v="7"/>
      <x v="9"/>
    </i>
    <i r="1">
      <x v="46"/>
      <x v="2"/>
      <x v="3"/>
      <x v="7"/>
      <x v="9"/>
    </i>
    <i r="1">
      <x v="48"/>
      <x v="2"/>
      <x v="4"/>
      <x v="7"/>
      <x v="9"/>
    </i>
    <i>
      <x v="18"/>
      <x v="47"/>
      <x v="2"/>
      <x v="1"/>
      <x v="9"/>
      <x v="8"/>
    </i>
    <i r="1">
      <x v="51"/>
      <x v="2"/>
      <x/>
      <x v="9"/>
      <x v="8"/>
    </i>
    <i r="1">
      <x v="54"/>
      <x v="2"/>
      <x v="5"/>
      <x v="7"/>
      <x v="9"/>
    </i>
    <i>
      <x v="19"/>
      <x v="50"/>
      <x v="2"/>
      <x v="4"/>
      <x/>
      <x/>
    </i>
    <i r="4">
      <x v="7"/>
      <x v="9"/>
    </i>
    <i r="1">
      <x v="52"/>
      <x v="2"/>
      <x/>
      <x v="7"/>
      <x v="9"/>
    </i>
    <i r="1">
      <x v="53"/>
      <x v="2"/>
      <x v="5"/>
      <x v="7"/>
      <x v="9"/>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8880"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64" firstHeaderRow="0" firstDataRow="1" firstDataCol="3"/>
  <pivotFields count="28">
    <pivotField name="Grupo" axis="axisRow" compact="0" outline="0" showAll="0" defaultSubtotal="0">
      <items count="70">
        <item x="17"/>
        <item m="1" x="55"/>
        <item m="1" x="56"/>
        <item m="1" x="57"/>
        <item m="1" x="58"/>
        <item m="1" x="59"/>
        <item m="1" x="65"/>
        <item m="1" x="60"/>
        <item m="1" x="61"/>
        <item m="1" x="66"/>
        <item m="1" x="67"/>
        <item m="1" x="68"/>
        <item m="1" x="69"/>
        <item x="18"/>
        <item m="1" x="62"/>
        <item m="1" x="63"/>
        <item m="1" x="64"/>
        <item m="1" x="41"/>
        <item m="1" x="42"/>
        <item m="1" x="43"/>
        <item m="1" x="44"/>
        <item m="1" x="45"/>
        <item m="1" x="46"/>
        <item m="1" x="47"/>
        <item m="1" x="48"/>
        <item m="1" x="49"/>
        <item m="1" x="52"/>
        <item m="1" x="50"/>
        <item m="1" x="51"/>
        <item m="1" x="53"/>
        <item m="1" x="54"/>
        <item m="1" x="40"/>
        <item m="1" x="29"/>
        <item m="1" x="30"/>
        <item m="1" x="38"/>
        <item m="1" x="32"/>
        <item m="1" x="33"/>
        <item m="1" x="34"/>
        <item m="1" x="35"/>
        <item m="1" x="39"/>
        <item m="1" x="36"/>
        <item m="1" x="31"/>
        <item m="1" x="37"/>
        <item x="0"/>
        <item m="1" x="26"/>
        <item m="1" x="23"/>
        <item m="1" x="27"/>
        <item x="4"/>
        <item x="5"/>
        <item m="1" x="28"/>
        <item m="1" x="20"/>
        <item m="1" x="24"/>
        <item x="1"/>
        <item m="1" x="25"/>
        <item x="3"/>
        <item m="1" x="22"/>
        <item x="6"/>
        <item x="2"/>
        <item x="7"/>
        <item m="1" x="21"/>
        <item x="8"/>
        <item x="9"/>
        <item m="1" x="19"/>
        <item x="10"/>
        <item x="11"/>
        <item x="14"/>
        <item x="12"/>
        <item x="15"/>
        <item x="16"/>
        <item x="13"/>
      </items>
      <extLst>
        <ext xmlns:x14="http://schemas.microsoft.com/office/spreadsheetml/2009/9/main" uri="{2946ED86-A175-432a-8AC1-64E0C546D7DE}">
          <x14:pivotField fillDownLabels="1"/>
        </ext>
      </extLst>
    </pivotField>
    <pivotField compact="0" outline="0" showAll="0">
      <items count="7">
        <item x="1"/>
        <item m="1" x="5"/>
        <item x="0"/>
        <item m="1" x="4"/>
        <item m="1" x="3"/>
        <item x="2"/>
        <item t="default"/>
      </items>
      <extLst>
        <ext xmlns:x14="http://schemas.microsoft.com/office/spreadsheetml/2009/9/main" uri="{2946ED86-A175-432a-8AC1-64E0C546D7DE}">
          <x14:pivotField fillDownLabels="1"/>
        </ext>
      </extLst>
    </pivotField>
    <pivotField axis="axisRow" compact="0" outline="0" showAll="0" sortType="ascending" defaultSubtotal="0">
      <items count="23">
        <item x="7"/>
        <item m="1" x="21"/>
        <item m="1" x="10"/>
        <item m="1" x="11"/>
        <item m="1" x="12"/>
        <item m="1" x="13"/>
        <item m="1" x="14"/>
        <item m="1" x="22"/>
        <item m="1" x="15"/>
        <item m="1" x="16"/>
        <item m="1" x="17"/>
        <item m="1" x="18"/>
        <item m="1" x="19"/>
        <item m="1" x="20"/>
        <item m="1" x="9"/>
        <item x="0"/>
        <item x="1"/>
        <item x="2"/>
        <item x="3"/>
        <item x="4"/>
        <item x="5"/>
        <item x="6"/>
        <item x="8"/>
      </items>
      <extLst>
        <ext xmlns:x14="http://schemas.microsoft.com/office/spreadsheetml/2009/9/main" uri="{2946ED86-A175-432a-8AC1-64E0C546D7DE}">
          <x14:pivotField fillDownLabels="1"/>
        </ext>
      </extLst>
    </pivotField>
    <pivotField compact="0" outline="0" showAll="0">
      <items count="25">
        <item m="1" x="5"/>
        <item x="0"/>
        <item m="1" x="6"/>
        <item x="1"/>
        <item x="2"/>
        <item m="1" x="7"/>
        <item m="1" x="17"/>
        <item m="1" x="18"/>
        <item m="1" x="19"/>
        <item m="1" x="20"/>
        <item m="1" x="21"/>
        <item m="1" x="22"/>
        <item m="1" x="23"/>
        <item m="1" x="8"/>
        <item m="1" x="9"/>
        <item m="1" x="10"/>
        <item m="1" x="11"/>
        <item m="1" x="16"/>
        <item m="1" x="13"/>
        <item m="1" x="14"/>
        <item x="3"/>
        <item m="1" x="15"/>
        <item m="1" x="12"/>
        <item x="4"/>
        <item t="default"/>
      </items>
      <extLst>
        <ext xmlns:x14="http://schemas.microsoft.com/office/spreadsheetml/2009/9/main" uri="{2946ED86-A175-432a-8AC1-64E0C546D7DE}">
          <x14:pivotField fillDownLabels="1"/>
        </ext>
      </extLst>
    </pivotField>
    <pivotField compact="0" outline="0" showAll="0">
      <items count="5">
        <item x="1"/>
        <item m="1" x="3"/>
        <item x="0"/>
        <item x="2"/>
        <item t="default"/>
      </items>
      <extLst>
        <ext xmlns:x14="http://schemas.microsoft.com/office/spreadsheetml/2009/9/main" uri="{2946ED86-A175-432a-8AC1-64E0C546D7DE}">
          <x14:pivotField fillDownLabels="1"/>
        </ext>
      </extLst>
    </pivotField>
    <pivotField axis="axisRow" compact="0" outline="0" showAll="0">
      <items count="9">
        <item x="4"/>
        <item x="0"/>
        <item x="5"/>
        <item m="1" x="7"/>
        <item m="1" x="6"/>
        <item x="1"/>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20">
    <i>
      <x/>
      <x/>
      <x/>
    </i>
    <i>
      <x v="15"/>
      <x v="43"/>
      <x v="1"/>
    </i>
    <i>
      <x v="16"/>
      <x v="52"/>
      <x v="5"/>
    </i>
    <i r="1">
      <x v="57"/>
      <x v="1"/>
    </i>
    <i>
      <x v="17"/>
      <x v="54"/>
      <x v="1"/>
    </i>
    <i>
      <x v="18"/>
      <x v="47"/>
      <x v="1"/>
    </i>
    <i r="1">
      <x v="48"/>
      <x v="5"/>
    </i>
    <i r="1">
      <x v="56"/>
      <x v="1"/>
    </i>
    <i r="1">
      <x v="58"/>
      <x v="6"/>
    </i>
    <i>
      <x v="19"/>
      <x v="60"/>
      <x v="1"/>
    </i>
    <i r="1">
      <x v="61"/>
      <x v="5"/>
    </i>
    <i r="1">
      <x v="63"/>
      <x v="6"/>
    </i>
    <i>
      <x v="20"/>
      <x v="64"/>
      <x v="6"/>
    </i>
    <i r="1">
      <x v="66"/>
      <x v="1"/>
    </i>
    <i r="1">
      <x v="69"/>
      <x v="7"/>
    </i>
    <i>
      <x v="21"/>
      <x v="65"/>
      <x v="6"/>
    </i>
    <i r="1">
      <x v="67"/>
      <x v="1"/>
    </i>
    <i r="1">
      <x v="68"/>
      <x v="7"/>
    </i>
    <i>
      <x v="22"/>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2">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20">
        <i x="7" s="1"/>
        <i x="0" s="1"/>
        <i x="1" s="1"/>
        <i x="2" s="1"/>
        <i x="3" s="1"/>
        <i x="4" s="1"/>
        <i x="5" s="1"/>
        <i x="6" s="1"/>
        <i x="9" s="1" nd="1"/>
        <i x="10" s="1" nd="1"/>
        <i x="11" s="1" nd="1"/>
        <i x="12" s="1" nd="1"/>
        <i x="13" s="1" nd="1"/>
        <i x="14" s="1" nd="1"/>
        <i x="15" s="1" nd="1"/>
        <i x="16" s="1" nd="1"/>
        <i x="17" s="1" nd="1"/>
        <i x="18" s="1" nd="1"/>
        <i x="19" s="1" nd="1"/>
        <i x="8"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4">
        <i x="0" s="1"/>
        <i x="1" s="1"/>
        <i x="2" s="1"/>
        <i x="3" s="1"/>
        <i x="4" s="1" nd="1"/>
        <i x="5" s="1" nd="1"/>
        <i x="6" s="1" nd="1"/>
        <i x="7" s="1" nd="1"/>
        <i x="8" s="1" nd="1"/>
        <i x="9" s="1" nd="1"/>
        <i x="10" s="1" nd="1"/>
        <i x="12" s="1" nd="1"/>
        <i x="13" s="1" nd="1"/>
        <i x="11"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6">
        <i x="4" s="1"/>
        <i x="3" s="1"/>
        <i x="0" s="1"/>
        <i x="2" s="1"/>
        <i x="1" s="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1" s="1"/>
        <i x="0" s="1"/>
        <i x="3" s="1" nd="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2">
        <i x="0" s="1"/>
        <i x="1" s="1"/>
        <i x="2" s="1"/>
        <i x="5" s="1" nd="1"/>
        <i x="6" s="1" nd="1"/>
        <i x="7" s="1" nd="1"/>
        <i x="8" s="1" nd="1"/>
        <i x="9" s="1" nd="1"/>
        <i x="10" s="1" nd="1"/>
        <i x="11" s="1" nd="1"/>
        <i x="4" s="1" nd="1"/>
        <i x="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22">
        <i x="1" s="1"/>
        <i x="5" s="1"/>
        <i x="4" s="1"/>
        <i x="2" s="1"/>
        <i x="0" s="1"/>
        <i x="3" s="1"/>
        <i x="19" s="1" nd="1"/>
        <i x="20" s="1" nd="1"/>
        <i x="21" s="1" nd="1"/>
        <i x="16" s="1" nd="1"/>
        <i x="12" s="1" nd="1"/>
        <i x="9" s="1" nd="1"/>
        <i x="8" s="1" nd="1"/>
        <i x="10" s="1" nd="1"/>
        <i x="11" s="1" nd="1"/>
        <i x="7" s="1" nd="1"/>
        <i x="17" s="1" nd="1"/>
        <i x="13" s="1" nd="1"/>
        <i x="18" s="1" nd="1"/>
        <i x="14" s="1" nd="1"/>
        <i x="15" s="1" nd="1"/>
        <i x="6"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21">
        <i x="1" s="1"/>
        <i x="2" s="1"/>
        <i x="4" s="1"/>
        <i x="0" s="1"/>
        <i x="3" s="1"/>
        <i x="5" s="1"/>
        <i x="8" s="1" nd="1"/>
        <i x="19" s="1" nd="1"/>
        <i x="18" s="1" nd="1"/>
        <i x="7" s="1" nd="1"/>
        <i x="20" s="1" nd="1"/>
        <i x="17" s="1" nd="1"/>
        <i x="9" s="1" nd="1"/>
        <i x="14" s="1" nd="1"/>
        <i x="13" s="1" nd="1"/>
        <i x="16" s="1" nd="1"/>
        <i x="11" s="1" nd="1"/>
        <i x="12" s="1" nd="1"/>
        <i x="10" s="1" nd="1"/>
        <i x="15" s="1" nd="1"/>
        <i x="6"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21">
        <i x="1" s="1"/>
        <i x="0" s="1"/>
        <i x="2" s="1"/>
        <i x="3" s="1"/>
        <i x="4" s="1"/>
        <i x="5" s="1"/>
        <i x="6" s="1"/>
        <i x="9" s="1" nd="1"/>
        <i x="10" s="1" nd="1"/>
        <i x="11" s="1" nd="1"/>
        <i x="12" s="1" nd="1"/>
        <i x="13" s="1" nd="1"/>
        <i x="14" s="1" nd="1"/>
        <i x="15" s="1" nd="1"/>
        <i x="16" s="1" nd="1"/>
        <i x="17" s="1" nd="1"/>
        <i x="19" s="1" nd="1"/>
        <i x="18" s="1" nd="1"/>
        <i x="8" s="1" nd="1"/>
        <i x="20" s="1" nd="1"/>
        <i x="7"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6">
        <i x="4" s="1"/>
        <i x="1" s="1"/>
        <i x="2" s="1"/>
        <i x="0" s="1"/>
        <i x="3" s="1"/>
        <i x="5"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0" s="1"/>
        <i x="3" s="1" nd="1"/>
        <i x="2" s="1" nd="1"/>
        <i x="1"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23">
        <i x="7" s="1"/>
        <i x="0" s="1"/>
        <i x="1" s="1"/>
        <i x="2" s="1"/>
        <i x="3" s="1"/>
        <i x="4" s="1"/>
        <i x="5" s="1"/>
        <i x="6" s="1"/>
        <i x="8" s="1"/>
        <i x="21" s="1" nd="1"/>
        <i x="10" s="1" nd="1"/>
        <i x="11" s="1" nd="1"/>
        <i x="12" s="1" nd="1"/>
        <i x="13" s="1" nd="1"/>
        <i x="14" s="1" nd="1"/>
        <i x="22" s="1" nd="1"/>
        <i x="15" s="1" nd="1"/>
        <i x="16" s="1" nd="1"/>
        <i x="17" s="1" nd="1"/>
        <i x="18" s="1" nd="1"/>
        <i x="19" s="1" nd="1"/>
        <i x="20" s="1" nd="1"/>
        <i x="9"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8">
        <i x="4" s="1"/>
        <i x="3" s="1"/>
        <i x="0" s="1"/>
        <i x="2" s="1"/>
        <i x="1" s="1"/>
        <i x="5" s="1"/>
        <i x="7" s="1" nd="1"/>
        <i x="6"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4">
        <i x="0" s="1"/>
        <i x="1" s="1"/>
        <i x="2" s="1"/>
        <i x="3" s="1"/>
        <i x="4" s="1"/>
        <i x="5" s="1" nd="1"/>
        <i x="6" s="1" nd="1"/>
        <i x="7" s="1" nd="1"/>
        <i x="8" s="1" nd="1"/>
        <i x="9" s="1" nd="1"/>
        <i x="10" s="1" nd="1"/>
        <i x="17" s="1" nd="1"/>
        <i x="18" s="1" nd="1"/>
        <i x="20" s="1" nd="1"/>
        <i x="21" s="1" nd="1"/>
        <i x="22" s="1" nd="1"/>
        <i x="23" s="1" nd="1"/>
        <i x="11" s="1" nd="1"/>
        <i x="16" s="1" nd="1"/>
        <i x="13" s="1" nd="1"/>
        <i x="19" s="1" nd="1"/>
        <i x="14" s="1" nd="1"/>
        <i x="15" s="1" nd="1"/>
        <i x="12"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1" s="1"/>
        <i x="0" s="1"/>
        <i x="2" s="1"/>
        <i x="5" s="1" nd="1"/>
        <i x="4" s="1" nd="1"/>
        <i x="3"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099" totalsRowShown="0" headerRowDxfId="68" dataDxfId="67" tableBorderDxfId="66">
  <autoFilter ref="A3:BK1099" xr:uid="{00000000-0009-0000-0100-000001000000}">
    <filterColumn colId="2">
      <filters>
        <filter val="Marzo"/>
      </filters>
    </filterColumn>
  </autoFilter>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F99519E1-1E08-45A2-8225-CF7782101B5A}"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3699375B-4536-4D51-93D6-621522E90DF2}"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9E6BF597-5BBD-414F-B031-0E56454DA629}"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9F2150-32A5-422A-A6A4-BBA44030C527}" name="Tabla2" displayName="Tabla2" ref="B5:C102" totalsRowShown="0" headerRowDxfId="2">
  <autoFilter ref="B5:C102" xr:uid="{C4FD57D3-6F2A-447A-8FCE-3E92FAF779C7}"/>
  <tableColumns count="2">
    <tableColumn id="1" xr3:uid="{904C720B-8803-4465-A8C0-59AB0A6ABFC8}" name="FERIADOS" dataDxfId="1"/>
    <tableColumn id="2" xr3:uid="{F2964AA6-92DD-4BCC-8525-3E14AA6ECA4E}"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F282B-B06F-4007-AFC5-6C39E8659D65}">
  <sheetPr codeName="Hoja2">
    <tabColor theme="9" tint="-0.499984740745262"/>
  </sheetPr>
  <dimension ref="A1:WVX27"/>
  <sheetViews>
    <sheetView zoomScale="85" zoomScaleNormal="85" workbookViewId="0">
      <selection activeCell="F9" sqref="F9"/>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Lima - Pueblo Libre</v>
      </c>
      <c r="C1" s="11"/>
      <c r="D1" s="12"/>
      <c r="E1" s="59"/>
      <c r="F1" s="59"/>
      <c r="G1" s="59"/>
      <c r="H1" s="59"/>
      <c r="I1" s="59"/>
      <c r="J1" s="59"/>
      <c r="K1" s="59"/>
      <c r="L1" s="59"/>
      <c r="M1" s="59"/>
      <c r="N1" s="59"/>
      <c r="O1" s="59"/>
      <c r="P1" s="59"/>
      <c r="Q1" s="59"/>
      <c r="R1" s="13"/>
      <c r="S1" s="317"/>
      <c r="T1" s="317"/>
      <c r="U1" s="317"/>
      <c r="V1" s="317"/>
      <c r="W1" s="317"/>
      <c r="X1" s="317"/>
      <c r="Y1" s="317"/>
      <c r="Z1" s="317"/>
      <c r="AA1" s="317"/>
      <c r="AB1" s="317"/>
      <c r="AC1" s="317"/>
      <c r="AD1" s="317"/>
      <c r="AE1" s="317"/>
      <c r="AF1" s="317"/>
      <c r="AG1" s="317"/>
      <c r="AH1" s="317"/>
      <c r="AI1" s="317"/>
      <c r="AJ1" s="317"/>
      <c r="AK1" s="317"/>
      <c r="AL1" s="317"/>
      <c r="AM1" s="317"/>
      <c r="AN1" s="317"/>
      <c r="AO1" s="317"/>
      <c r="AP1" s="317"/>
      <c r="AQ1" s="317"/>
      <c r="AR1" s="317"/>
      <c r="AS1" s="317"/>
      <c r="AT1" s="317"/>
      <c r="AU1" s="317"/>
      <c r="AV1" s="317"/>
      <c r="AW1" s="317"/>
      <c r="AX1" s="317"/>
      <c r="AY1" s="317"/>
      <c r="AZ1" s="317"/>
      <c r="BA1" s="317"/>
      <c r="BB1" s="317"/>
      <c r="BC1" s="317"/>
      <c r="BD1" s="317"/>
      <c r="BE1" s="317"/>
      <c r="BF1" s="317"/>
      <c r="BG1" s="317"/>
      <c r="BH1" s="317"/>
      <c r="BI1" s="317"/>
      <c r="BJ1" s="317"/>
      <c r="BK1" s="317"/>
      <c r="BL1" s="317"/>
      <c r="BM1" s="317"/>
      <c r="BN1" s="317"/>
      <c r="BO1" s="317"/>
      <c r="BP1" s="317"/>
      <c r="BQ1" s="317"/>
      <c r="BR1" s="317"/>
      <c r="BS1" s="317"/>
      <c r="BT1" s="317"/>
      <c r="BU1" s="317"/>
      <c r="BV1" s="317"/>
      <c r="BW1" s="317"/>
      <c r="BX1" s="317"/>
      <c r="BY1" s="317"/>
      <c r="BZ1" s="317"/>
      <c r="CA1" s="317"/>
      <c r="CB1" s="317"/>
      <c r="CC1" s="317"/>
      <c r="CD1" s="317"/>
      <c r="CE1" s="317"/>
      <c r="CF1" s="317"/>
      <c r="CG1" s="317"/>
      <c r="CH1" s="317"/>
      <c r="CI1" s="317"/>
      <c r="CJ1" s="317"/>
      <c r="CK1" s="317"/>
      <c r="CL1" s="317"/>
      <c r="CM1" s="317"/>
      <c r="CN1" s="317"/>
      <c r="CO1" s="317"/>
      <c r="CP1" s="317"/>
      <c r="CQ1" s="317"/>
      <c r="CR1" s="317"/>
      <c r="CS1" s="317"/>
      <c r="CT1" s="317"/>
      <c r="CU1" s="317"/>
      <c r="CV1" s="317"/>
      <c r="CW1" s="317"/>
      <c r="CX1" s="317"/>
      <c r="CY1" s="317"/>
      <c r="CZ1" s="317"/>
      <c r="DA1" s="317"/>
      <c r="DB1" s="317"/>
      <c r="DC1" s="317"/>
      <c r="DD1" s="317"/>
      <c r="DE1" s="317"/>
      <c r="DF1" s="317"/>
      <c r="DG1" s="317"/>
      <c r="DH1" s="317"/>
      <c r="DI1" s="317"/>
      <c r="DJ1" s="317"/>
      <c r="DK1" s="317"/>
      <c r="DL1" s="317"/>
      <c r="DM1" s="317"/>
      <c r="DN1" s="317"/>
      <c r="DO1" s="317"/>
      <c r="DP1" s="317"/>
      <c r="DQ1" s="317"/>
      <c r="DR1" s="317"/>
      <c r="DS1" s="317"/>
      <c r="DT1" s="317"/>
      <c r="DU1" s="317"/>
      <c r="DV1" s="317"/>
      <c r="DW1" s="317"/>
      <c r="DX1" s="317"/>
      <c r="DY1" s="317"/>
      <c r="DZ1" s="317"/>
      <c r="EA1" s="317"/>
      <c r="EB1" s="317"/>
      <c r="EC1" s="317"/>
      <c r="ED1" s="317"/>
      <c r="EE1" s="317"/>
      <c r="EF1" s="317"/>
      <c r="EG1" s="317"/>
      <c r="EH1" s="317"/>
      <c r="EI1" s="317"/>
      <c r="EJ1" s="317"/>
      <c r="EK1" s="317"/>
      <c r="EL1" s="317"/>
      <c r="EM1" s="317"/>
      <c r="EN1" s="317"/>
      <c r="EO1" s="317"/>
      <c r="EP1" s="317"/>
      <c r="EQ1" s="317"/>
      <c r="ER1" s="317"/>
      <c r="ES1" s="317"/>
      <c r="ET1" s="317"/>
      <c r="EU1" s="317"/>
      <c r="EV1" s="317"/>
      <c r="EW1" s="317"/>
      <c r="EX1" s="317"/>
      <c r="EY1" s="317"/>
      <c r="EZ1" s="317"/>
      <c r="FA1" s="317"/>
      <c r="FB1" s="317"/>
      <c r="FC1" s="317"/>
      <c r="FD1" s="317"/>
      <c r="FE1" s="317"/>
      <c r="FF1" s="317"/>
      <c r="FG1" s="317"/>
      <c r="FH1" s="317"/>
      <c r="FI1" s="317"/>
      <c r="FJ1" s="317"/>
      <c r="FK1" s="317"/>
      <c r="FL1" s="317"/>
      <c r="FM1" s="317"/>
      <c r="FN1" s="317"/>
      <c r="FO1" s="317"/>
      <c r="FP1" s="317"/>
      <c r="FQ1" s="317"/>
      <c r="FR1" s="317"/>
      <c r="FS1" s="317"/>
      <c r="FT1" s="317"/>
      <c r="FU1" s="317"/>
      <c r="FV1" s="317"/>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c r="IW1" s="13"/>
      <c r="IX1" s="13"/>
      <c r="IY1" s="13"/>
      <c r="IZ1" s="13"/>
      <c r="JA1" s="13"/>
      <c r="JB1" s="13"/>
      <c r="JC1" s="13"/>
      <c r="JD1" s="13"/>
      <c r="JE1" s="13"/>
      <c r="JF1" s="13"/>
      <c r="JG1" s="13"/>
      <c r="JH1" s="13"/>
      <c r="JI1" s="13"/>
      <c r="JJ1" s="13"/>
      <c r="JK1" s="13"/>
      <c r="JL1" s="317"/>
      <c r="JM1" s="317"/>
      <c r="JN1" s="317"/>
      <c r="JO1" s="317"/>
      <c r="JP1" s="317"/>
      <c r="JQ1" s="317"/>
      <c r="JR1" s="317"/>
      <c r="JS1" s="317"/>
      <c r="JT1" s="317"/>
      <c r="JU1" s="317"/>
      <c r="JV1" s="317"/>
      <c r="JW1" s="317"/>
      <c r="JX1" s="317"/>
      <c r="JY1" s="317"/>
      <c r="JZ1" s="317"/>
      <c r="KA1" s="317"/>
      <c r="KB1" s="317"/>
      <c r="KC1" s="317"/>
      <c r="KD1" s="317"/>
      <c r="KE1" s="317"/>
      <c r="KF1" s="317"/>
      <c r="KG1" s="317"/>
      <c r="KH1" s="317"/>
      <c r="KI1" s="317"/>
      <c r="KJ1" s="317"/>
      <c r="KK1" s="317"/>
      <c r="KL1" s="317"/>
      <c r="KM1" s="317"/>
      <c r="KN1" s="317"/>
      <c r="KO1" s="317"/>
      <c r="KP1" s="317"/>
      <c r="KQ1" s="317"/>
      <c r="KR1" s="317"/>
      <c r="KS1" s="317"/>
      <c r="KT1" s="317"/>
      <c r="KU1" s="317"/>
      <c r="KV1" s="317"/>
      <c r="KW1" s="317"/>
      <c r="KX1" s="317"/>
      <c r="KY1" s="317"/>
      <c r="KZ1" s="317"/>
      <c r="LA1" s="317"/>
      <c r="LB1" s="317"/>
      <c r="LC1" s="317"/>
      <c r="LD1" s="317"/>
      <c r="LE1" s="317"/>
      <c r="LF1" s="317"/>
      <c r="LG1" s="317"/>
      <c r="LH1" s="317"/>
      <c r="LI1" s="317"/>
      <c r="LJ1" s="317"/>
      <c r="LK1" s="317"/>
      <c r="LL1" s="317"/>
      <c r="LM1" s="317"/>
      <c r="LN1" s="317"/>
      <c r="LO1" s="317"/>
      <c r="LP1" s="317"/>
      <c r="LQ1" s="317"/>
      <c r="LR1" s="317"/>
      <c r="LS1" s="317"/>
      <c r="LT1" s="317"/>
      <c r="LU1" s="317"/>
      <c r="LV1" s="317"/>
      <c r="LW1" s="317"/>
      <c r="LX1" s="317"/>
      <c r="LY1" s="317"/>
      <c r="LZ1" s="317"/>
      <c r="MA1" s="317"/>
      <c r="MB1" s="317"/>
      <c r="MC1" s="317"/>
      <c r="MD1" s="317"/>
      <c r="ME1" s="317"/>
      <c r="MF1" s="317"/>
      <c r="MG1" s="317"/>
      <c r="MH1" s="317"/>
      <c r="MI1" s="317"/>
      <c r="MJ1" s="317"/>
      <c r="MK1" s="317"/>
      <c r="ML1" s="317"/>
      <c r="MM1" s="317"/>
      <c r="MN1" s="317"/>
      <c r="MO1" s="317"/>
      <c r="MP1" s="317"/>
      <c r="MQ1" s="317"/>
      <c r="MR1" s="317"/>
      <c r="MS1" s="317"/>
      <c r="MT1" s="317"/>
      <c r="MU1" s="317"/>
      <c r="MV1" s="317"/>
      <c r="MW1" s="317"/>
      <c r="MX1" s="317"/>
      <c r="MY1" s="317"/>
      <c r="MZ1" s="317"/>
      <c r="NA1" s="317"/>
      <c r="NB1" s="317"/>
      <c r="NC1" s="317"/>
      <c r="ND1" s="317"/>
      <c r="NE1" s="317"/>
      <c r="NF1" s="317"/>
      <c r="NG1" s="317"/>
      <c r="NH1" s="317"/>
      <c r="NI1" s="317"/>
      <c r="NJ1" s="317"/>
      <c r="NK1" s="317"/>
      <c r="NL1" s="317"/>
      <c r="NM1" s="317"/>
      <c r="NN1" s="317"/>
      <c r="NO1" s="317"/>
      <c r="NP1" s="317"/>
      <c r="NQ1" s="317"/>
      <c r="NR1" s="317"/>
      <c r="NS1" s="317"/>
      <c r="NT1" s="317"/>
      <c r="NU1" s="317"/>
      <c r="NV1" s="317"/>
      <c r="NW1" s="317"/>
      <c r="NX1" s="317"/>
      <c r="NY1" s="317"/>
      <c r="NZ1" s="317"/>
      <c r="OA1" s="317"/>
      <c r="OB1" s="317"/>
      <c r="OC1" s="317"/>
      <c r="OD1" s="317"/>
      <c r="OE1" s="317"/>
      <c r="OF1" s="317"/>
      <c r="OG1" s="317"/>
      <c r="OH1" s="317"/>
      <c r="OI1" s="317"/>
      <c r="OJ1" s="317"/>
      <c r="OK1" s="317"/>
      <c r="OL1" s="317"/>
      <c r="OM1" s="317"/>
      <c r="ON1" s="317"/>
      <c r="OO1" s="317"/>
      <c r="OP1" s="317"/>
      <c r="OQ1" s="317"/>
      <c r="OR1" s="317"/>
      <c r="OS1" s="317"/>
      <c r="OT1" s="317"/>
      <c r="OU1" s="317"/>
      <c r="OV1" s="317"/>
      <c r="OW1" s="317"/>
      <c r="OX1" s="317"/>
      <c r="OY1" s="317"/>
      <c r="OZ1" s="317"/>
      <c r="PA1" s="317"/>
      <c r="PB1" s="317"/>
      <c r="PC1" s="317"/>
      <c r="PD1" s="317"/>
      <c r="PE1" s="317"/>
      <c r="PF1" s="317"/>
      <c r="PG1" s="317"/>
      <c r="PH1" s="317"/>
      <c r="PI1" s="317"/>
      <c r="PJ1" s="317"/>
      <c r="PK1" s="317"/>
      <c r="PL1" s="317"/>
      <c r="PM1" s="317"/>
      <c r="PN1" s="317"/>
      <c r="PO1" s="317"/>
      <c r="PP1" s="317"/>
      <c r="PQ1" s="317"/>
      <c r="PR1" s="317"/>
      <c r="PS1" s="317"/>
      <c r="PT1" s="13"/>
      <c r="PU1" s="13"/>
      <c r="PV1" s="13"/>
      <c r="PW1" s="13"/>
      <c r="PX1" s="13"/>
      <c r="PY1" s="13"/>
      <c r="PZ1" s="13"/>
      <c r="QA1" s="13"/>
      <c r="QB1" s="13"/>
      <c r="QC1" s="13"/>
      <c r="QD1" s="13"/>
      <c r="QE1" s="13"/>
      <c r="QF1" s="13"/>
      <c r="QG1" s="13"/>
      <c r="QH1" s="13"/>
      <c r="QI1" s="13"/>
      <c r="QJ1" s="13"/>
      <c r="QK1" s="13"/>
      <c r="QL1" s="13"/>
      <c r="QM1" s="13"/>
      <c r="QN1" s="13"/>
      <c r="QO1" s="13"/>
      <c r="QP1" s="13"/>
      <c r="QQ1" s="13"/>
      <c r="QR1" s="13"/>
      <c r="QS1" s="13"/>
      <c r="QT1" s="13"/>
      <c r="QU1" s="13"/>
      <c r="QV1" s="13"/>
      <c r="QW1" s="13"/>
      <c r="QX1" s="13"/>
      <c r="QY1" s="13"/>
      <c r="QZ1" s="13"/>
      <c r="RA1" s="13"/>
      <c r="RB1" s="13"/>
      <c r="RC1" s="13"/>
      <c r="RD1" s="13"/>
      <c r="RE1" s="13"/>
      <c r="RF1" s="13"/>
      <c r="RG1" s="13"/>
      <c r="RH1" s="13"/>
      <c r="RI1" s="13"/>
      <c r="RJ1" s="13"/>
      <c r="RK1" s="13"/>
      <c r="RL1" s="13"/>
      <c r="RM1" s="13"/>
      <c r="RN1" s="13"/>
      <c r="RO1" s="13"/>
      <c r="RP1" s="13"/>
      <c r="RQ1" s="13"/>
      <c r="RR1" s="13"/>
      <c r="RS1" s="13"/>
      <c r="RT1" s="13"/>
      <c r="RU1" s="13"/>
      <c r="RV1" s="13"/>
      <c r="RW1" s="13"/>
      <c r="RX1" s="13"/>
      <c r="RY1" s="13"/>
      <c r="RZ1" s="13"/>
      <c r="SA1" s="13"/>
      <c r="SB1" s="13"/>
      <c r="SC1" s="13"/>
      <c r="SD1" s="13"/>
      <c r="SE1" s="13"/>
      <c r="SF1" s="13"/>
      <c r="SG1" s="13"/>
      <c r="SH1" s="13"/>
      <c r="SI1" s="13"/>
      <c r="SJ1" s="13"/>
      <c r="SK1" s="13"/>
      <c r="SL1" s="13"/>
      <c r="SM1" s="13"/>
      <c r="SN1" s="13"/>
      <c r="SO1" s="13"/>
      <c r="SP1" s="13"/>
      <c r="SQ1" s="13"/>
      <c r="SR1" s="13"/>
      <c r="SS1" s="13"/>
      <c r="ST1" s="13"/>
      <c r="SU1" s="13"/>
      <c r="SV1" s="13"/>
      <c r="SW1" s="13"/>
      <c r="SX1" s="13"/>
      <c r="SY1" s="13"/>
      <c r="SZ1" s="13"/>
      <c r="TA1" s="13"/>
      <c r="TB1" s="13"/>
      <c r="TC1" s="13"/>
      <c r="TD1" s="13"/>
      <c r="TE1" s="13"/>
      <c r="TF1" s="13"/>
      <c r="TG1" s="13"/>
      <c r="TH1" s="317"/>
      <c r="TI1" s="317"/>
      <c r="TJ1" s="317"/>
      <c r="TK1" s="317"/>
      <c r="TL1" s="317"/>
      <c r="TM1" s="317"/>
      <c r="TN1" s="317"/>
      <c r="TO1" s="317"/>
      <c r="TP1" s="317"/>
      <c r="TQ1" s="317"/>
      <c r="TR1" s="317"/>
      <c r="TS1" s="317"/>
      <c r="TT1" s="317"/>
      <c r="TU1" s="317"/>
      <c r="TV1" s="317"/>
      <c r="TW1" s="317"/>
      <c r="TX1" s="317"/>
      <c r="TY1" s="317"/>
      <c r="TZ1" s="317"/>
      <c r="UA1" s="317"/>
      <c r="UB1" s="317"/>
      <c r="UC1" s="317"/>
      <c r="UD1" s="317"/>
      <c r="UE1" s="317"/>
      <c r="UF1" s="317"/>
      <c r="UG1" s="317"/>
      <c r="UH1" s="317"/>
      <c r="UI1" s="317"/>
      <c r="UJ1" s="317"/>
      <c r="UK1" s="317"/>
      <c r="UL1" s="317"/>
      <c r="UM1" s="317"/>
      <c r="UN1" s="317"/>
      <c r="UO1" s="317"/>
      <c r="UP1" s="317"/>
      <c r="UQ1" s="317"/>
      <c r="UR1" s="317"/>
      <c r="US1" s="317"/>
      <c r="UT1" s="317"/>
      <c r="UU1" s="317"/>
      <c r="UV1" s="317"/>
      <c r="UW1" s="317"/>
      <c r="UX1" s="317"/>
      <c r="UY1" s="317"/>
      <c r="UZ1" s="317"/>
      <c r="VA1" s="317"/>
      <c r="VB1" s="317"/>
      <c r="VC1" s="317"/>
      <c r="VD1" s="317"/>
      <c r="VE1" s="317"/>
      <c r="VF1" s="317"/>
      <c r="VG1" s="317"/>
      <c r="VH1" s="317"/>
      <c r="VI1" s="317"/>
      <c r="VJ1" s="317"/>
      <c r="VK1" s="317"/>
      <c r="VL1" s="317"/>
      <c r="VM1" s="317"/>
      <c r="VN1" s="317"/>
      <c r="VO1" s="317"/>
      <c r="VP1" s="317"/>
      <c r="VQ1" s="317"/>
      <c r="VR1" s="317"/>
      <c r="VS1" s="317"/>
      <c r="VT1" s="317"/>
      <c r="VU1" s="317"/>
      <c r="VV1" s="317"/>
      <c r="VW1" s="317"/>
      <c r="VX1" s="317"/>
      <c r="VY1" s="317"/>
      <c r="VZ1" s="317"/>
      <c r="WA1" s="317"/>
      <c r="WB1" s="317"/>
      <c r="WC1" s="317"/>
      <c r="WD1" s="317"/>
      <c r="WE1" s="317"/>
      <c r="WF1" s="317"/>
      <c r="WG1" s="317"/>
      <c r="WH1" s="317"/>
      <c r="WI1" s="317"/>
      <c r="WJ1" s="317"/>
      <c r="WK1" s="317"/>
      <c r="WL1" s="317"/>
      <c r="WM1" s="317"/>
      <c r="WN1" s="317"/>
      <c r="WO1" s="317"/>
      <c r="WP1" s="317"/>
      <c r="WQ1" s="317"/>
      <c r="WR1" s="317"/>
      <c r="WS1" s="317"/>
      <c r="WT1" s="317"/>
      <c r="WU1" s="317"/>
      <c r="WV1" s="317"/>
      <c r="WW1" s="317"/>
      <c r="WX1" s="317"/>
      <c r="WY1" s="317"/>
      <c r="WZ1" s="317"/>
      <c r="XA1" s="317"/>
      <c r="XB1" s="317"/>
      <c r="XC1" s="317"/>
      <c r="XD1" s="317"/>
      <c r="XE1" s="317"/>
      <c r="XF1" s="317"/>
      <c r="XG1" s="317"/>
      <c r="XH1" s="317"/>
      <c r="XI1" s="317"/>
      <c r="XJ1" s="317"/>
      <c r="XK1" s="317"/>
      <c r="XL1" s="317"/>
      <c r="XM1" s="317"/>
      <c r="XN1" s="317"/>
      <c r="XO1" s="317"/>
      <c r="XP1" s="317"/>
      <c r="XQ1" s="317"/>
      <c r="XR1" s="317"/>
      <c r="XS1" s="317"/>
      <c r="XT1" s="317"/>
      <c r="XU1" s="317"/>
      <c r="XV1" s="317"/>
      <c r="XW1" s="317"/>
      <c r="XX1" s="317"/>
      <c r="XY1" s="317"/>
      <c r="XZ1" s="317"/>
      <c r="YA1" s="317"/>
      <c r="YB1" s="317"/>
      <c r="YC1" s="317"/>
      <c r="YD1" s="317"/>
      <c r="YE1" s="317"/>
      <c r="YF1" s="317"/>
      <c r="YG1" s="317"/>
      <c r="YH1" s="317"/>
      <c r="YI1" s="317"/>
      <c r="YJ1" s="317"/>
      <c r="YK1" s="317"/>
      <c r="YL1" s="317"/>
      <c r="YM1" s="317"/>
      <c r="YN1" s="317"/>
      <c r="YO1" s="317"/>
      <c r="YP1" s="317"/>
      <c r="YQ1" s="317"/>
      <c r="YR1" s="317"/>
      <c r="YS1" s="317"/>
      <c r="YT1" s="317"/>
      <c r="YU1" s="317"/>
      <c r="YV1" s="317"/>
      <c r="YW1" s="317"/>
      <c r="YX1" s="317"/>
      <c r="YY1" s="317"/>
      <c r="YZ1" s="317"/>
      <c r="ZA1" s="317"/>
      <c r="ZB1" s="317"/>
      <c r="ZC1" s="317"/>
      <c r="ZD1" s="317"/>
      <c r="ZE1" s="317"/>
      <c r="ZF1" s="317"/>
      <c r="ZG1" s="317"/>
      <c r="ZH1" s="317"/>
      <c r="ZI1" s="317"/>
      <c r="ZJ1" s="317"/>
      <c r="ZK1" s="317"/>
      <c r="ZL1" s="317"/>
      <c r="ZM1" s="317"/>
      <c r="ZN1" s="317"/>
      <c r="ZO1" s="317"/>
      <c r="ZP1" s="13"/>
      <c r="ZQ1" s="13"/>
      <c r="ZR1" s="13"/>
      <c r="ZS1" s="13"/>
      <c r="ZT1" s="13"/>
      <c r="ZU1" s="13"/>
      <c r="ZV1" s="13"/>
      <c r="ZW1" s="13"/>
      <c r="ZX1" s="13"/>
      <c r="ZY1" s="13"/>
      <c r="ZZ1" s="13"/>
      <c r="AAA1" s="13"/>
      <c r="AAB1" s="13"/>
      <c r="AAC1" s="13"/>
      <c r="AAD1" s="13"/>
      <c r="AAE1" s="13"/>
      <c r="AAF1" s="13"/>
      <c r="AAG1" s="13"/>
      <c r="AAH1" s="13"/>
      <c r="AAI1" s="13"/>
      <c r="AAJ1" s="13"/>
      <c r="AAK1" s="13"/>
      <c r="AAL1" s="13"/>
      <c r="AAM1" s="13"/>
      <c r="AAN1" s="13"/>
      <c r="AAO1" s="13"/>
      <c r="AAP1" s="13"/>
      <c r="AAQ1" s="13"/>
      <c r="AAR1" s="13"/>
      <c r="AAS1" s="13"/>
      <c r="AAT1" s="13"/>
      <c r="AAU1" s="13"/>
      <c r="AAV1" s="13"/>
      <c r="AAW1" s="13"/>
      <c r="AAX1" s="13"/>
      <c r="AAY1" s="13"/>
      <c r="AAZ1" s="13"/>
      <c r="ABA1" s="13"/>
      <c r="ABB1" s="13"/>
      <c r="ABC1" s="13"/>
      <c r="ABD1" s="13"/>
      <c r="ABE1" s="13"/>
      <c r="ABF1" s="13"/>
      <c r="ABG1" s="13"/>
      <c r="ABH1" s="13"/>
      <c r="ABI1" s="13"/>
      <c r="ABJ1" s="13"/>
      <c r="ABK1" s="13"/>
      <c r="ABL1" s="13"/>
      <c r="ABM1" s="13"/>
      <c r="ABN1" s="13"/>
      <c r="ABO1" s="13"/>
      <c r="ABP1" s="13"/>
      <c r="ABQ1" s="13"/>
      <c r="ABR1" s="13"/>
      <c r="ABS1" s="13"/>
      <c r="ABT1" s="13"/>
      <c r="ABU1" s="13"/>
      <c r="ABV1" s="13"/>
      <c r="ABW1" s="13"/>
      <c r="ABX1" s="13"/>
      <c r="ABY1" s="13"/>
      <c r="ABZ1" s="13"/>
      <c r="ACA1" s="13"/>
      <c r="ACB1" s="13"/>
      <c r="ACC1" s="13"/>
      <c r="ACD1" s="13"/>
      <c r="ACE1" s="13"/>
      <c r="ACF1" s="13"/>
      <c r="ACG1" s="13"/>
      <c r="ACH1" s="13"/>
      <c r="ACI1" s="13"/>
      <c r="ACJ1" s="13"/>
      <c r="ACK1" s="13"/>
      <c r="ACL1" s="13"/>
      <c r="ACM1" s="13"/>
      <c r="ACN1" s="13"/>
      <c r="ACO1" s="13"/>
      <c r="ACP1" s="13"/>
      <c r="ACQ1" s="13"/>
      <c r="ACR1" s="13"/>
      <c r="ACS1" s="13"/>
      <c r="ACT1" s="13"/>
      <c r="ACU1" s="13"/>
      <c r="ACV1" s="13"/>
      <c r="ACW1" s="13"/>
      <c r="ACX1" s="13"/>
      <c r="ACY1" s="13"/>
      <c r="ACZ1" s="13"/>
      <c r="ADA1" s="13"/>
      <c r="ADB1" s="13"/>
      <c r="ADC1" s="13"/>
      <c r="ADD1" s="317"/>
      <c r="ADE1" s="317"/>
      <c r="ADF1" s="317"/>
      <c r="ADG1" s="317"/>
      <c r="ADH1" s="317"/>
      <c r="ADI1" s="317"/>
      <c r="ADJ1" s="317"/>
      <c r="ADK1" s="317"/>
      <c r="ADL1" s="317"/>
      <c r="ADM1" s="317"/>
      <c r="ADN1" s="317"/>
      <c r="ADO1" s="317"/>
      <c r="ADP1" s="317"/>
      <c r="ADQ1" s="317"/>
      <c r="ADR1" s="317"/>
      <c r="ADS1" s="317"/>
      <c r="ADT1" s="317"/>
      <c r="ADU1" s="317"/>
      <c r="ADV1" s="317"/>
      <c r="ADW1" s="317"/>
      <c r="ADX1" s="317"/>
      <c r="ADY1" s="317"/>
      <c r="ADZ1" s="317"/>
      <c r="AEA1" s="317"/>
      <c r="AEB1" s="317"/>
      <c r="AEC1" s="317"/>
      <c r="AED1" s="317"/>
      <c r="AEE1" s="317"/>
      <c r="AEF1" s="317"/>
      <c r="AEG1" s="317"/>
      <c r="AEH1" s="317"/>
      <c r="AEI1" s="317"/>
      <c r="AEJ1" s="317"/>
      <c r="AEK1" s="317"/>
      <c r="AEL1" s="317"/>
      <c r="AEM1" s="317"/>
      <c r="AEN1" s="317"/>
      <c r="AEO1" s="317"/>
      <c r="AEP1" s="317"/>
      <c r="AEQ1" s="317"/>
      <c r="AER1" s="317"/>
      <c r="AES1" s="317"/>
      <c r="AET1" s="317"/>
      <c r="AEU1" s="317"/>
      <c r="AEV1" s="317"/>
      <c r="AEW1" s="317"/>
      <c r="AEX1" s="317"/>
      <c r="AEY1" s="317"/>
      <c r="AEZ1" s="317"/>
      <c r="AFA1" s="317"/>
      <c r="AFB1" s="317"/>
      <c r="AFC1" s="317"/>
      <c r="AFD1" s="317"/>
      <c r="AFE1" s="317"/>
      <c r="AFF1" s="317"/>
      <c r="AFG1" s="317"/>
      <c r="AFH1" s="317"/>
      <c r="AFI1" s="317"/>
      <c r="AFJ1" s="317"/>
      <c r="AFK1" s="317"/>
      <c r="AFL1" s="317"/>
      <c r="AFM1" s="317"/>
      <c r="AFN1" s="317"/>
      <c r="AFO1" s="317"/>
      <c r="AFP1" s="317"/>
      <c r="AFQ1" s="317"/>
      <c r="AFR1" s="317"/>
      <c r="AFS1" s="317"/>
      <c r="AFT1" s="317"/>
      <c r="AFU1" s="317"/>
      <c r="AFV1" s="317"/>
      <c r="AFW1" s="317"/>
      <c r="AFX1" s="317"/>
      <c r="AFY1" s="317"/>
      <c r="AFZ1" s="317"/>
      <c r="AGA1" s="317"/>
      <c r="AGB1" s="317"/>
      <c r="AGC1" s="317"/>
      <c r="AGD1" s="317"/>
      <c r="AGE1" s="317"/>
      <c r="AGF1" s="317"/>
      <c r="AGG1" s="317"/>
      <c r="AGH1" s="317"/>
      <c r="AGI1" s="317"/>
      <c r="AGJ1" s="317"/>
      <c r="AGK1" s="317"/>
      <c r="AGL1" s="317"/>
      <c r="AGM1" s="317"/>
      <c r="AGN1" s="317"/>
      <c r="AGO1" s="317"/>
      <c r="AGP1" s="317"/>
      <c r="AGQ1" s="317"/>
      <c r="AGR1" s="317"/>
      <c r="AGS1" s="317"/>
      <c r="AGT1" s="317"/>
      <c r="AGU1" s="317"/>
      <c r="AGV1" s="317"/>
      <c r="AGW1" s="317"/>
      <c r="AGX1" s="317"/>
      <c r="AGY1" s="317"/>
      <c r="AGZ1" s="317"/>
      <c r="AHA1" s="317"/>
      <c r="AHB1" s="317"/>
      <c r="AHC1" s="317"/>
      <c r="AHD1" s="317"/>
      <c r="AHE1" s="317"/>
      <c r="AHF1" s="317"/>
      <c r="AHG1" s="317"/>
      <c r="AHH1" s="317"/>
      <c r="AHI1" s="317"/>
      <c r="AHJ1" s="317"/>
      <c r="AHK1" s="317"/>
      <c r="AHL1" s="317"/>
      <c r="AHM1" s="317"/>
      <c r="AHN1" s="317"/>
      <c r="AHO1" s="317"/>
      <c r="AHP1" s="317"/>
      <c r="AHQ1" s="317"/>
      <c r="AHR1" s="317"/>
      <c r="AHS1" s="317"/>
      <c r="AHT1" s="317"/>
      <c r="AHU1" s="317"/>
      <c r="AHV1" s="317"/>
      <c r="AHW1" s="317"/>
      <c r="AHX1" s="317"/>
      <c r="AHY1" s="317"/>
      <c r="AHZ1" s="317"/>
      <c r="AIA1" s="317"/>
      <c r="AIB1" s="317"/>
      <c r="AIC1" s="317"/>
      <c r="AID1" s="317"/>
      <c r="AIE1" s="317"/>
      <c r="AIF1" s="317"/>
      <c r="AIG1" s="317"/>
      <c r="AIH1" s="317"/>
      <c r="AII1" s="317"/>
      <c r="AIJ1" s="317"/>
      <c r="AIK1" s="317"/>
      <c r="AIL1" s="317"/>
      <c r="AIM1" s="317"/>
      <c r="AIN1" s="317"/>
      <c r="AIO1" s="317"/>
      <c r="AIP1" s="317"/>
      <c r="AIQ1" s="317"/>
      <c r="AIR1" s="317"/>
      <c r="AIS1" s="317"/>
      <c r="AIT1" s="317"/>
      <c r="AIU1" s="317"/>
      <c r="AIV1" s="317"/>
      <c r="AIW1" s="317"/>
      <c r="AIX1" s="317"/>
      <c r="AIY1" s="317"/>
      <c r="AIZ1" s="317"/>
      <c r="AJA1" s="317"/>
      <c r="AJB1" s="317"/>
      <c r="AJC1" s="317"/>
      <c r="AJD1" s="317"/>
      <c r="AJE1" s="317"/>
      <c r="AJF1" s="317"/>
      <c r="AJG1" s="317"/>
      <c r="AJH1" s="317"/>
      <c r="AJI1" s="317"/>
      <c r="AJJ1" s="317"/>
      <c r="AJK1" s="317"/>
      <c r="AJL1" s="13"/>
      <c r="AJM1" s="13"/>
      <c r="AJN1" s="13"/>
      <c r="AJO1" s="13"/>
      <c r="AJP1" s="13"/>
      <c r="AJQ1" s="13"/>
      <c r="AJR1" s="13"/>
      <c r="AJS1" s="13"/>
      <c r="AJT1" s="13"/>
      <c r="AJU1" s="13"/>
      <c r="AJV1" s="13"/>
      <c r="AJW1" s="13"/>
      <c r="AJX1" s="13"/>
      <c r="AJY1" s="13"/>
      <c r="AJZ1" s="13"/>
      <c r="AKA1" s="13"/>
      <c r="AKB1" s="13"/>
      <c r="AKC1" s="13"/>
      <c r="AKD1" s="13"/>
      <c r="AKE1" s="13"/>
      <c r="AKF1" s="13"/>
      <c r="AKG1" s="13"/>
      <c r="AKH1" s="13"/>
      <c r="AKI1" s="13"/>
      <c r="AKJ1" s="13"/>
      <c r="AKK1" s="13"/>
      <c r="AKL1" s="13"/>
      <c r="AKM1" s="13"/>
      <c r="AKN1" s="13"/>
      <c r="AKO1" s="13"/>
      <c r="AKP1" s="13"/>
      <c r="AKQ1" s="13"/>
      <c r="AKR1" s="13"/>
      <c r="AKS1" s="13"/>
      <c r="AKT1" s="13"/>
      <c r="AKU1" s="13"/>
      <c r="AKV1" s="13"/>
      <c r="AKW1" s="13"/>
      <c r="AKX1" s="13"/>
      <c r="AKY1" s="13"/>
      <c r="AKZ1" s="13"/>
      <c r="ALA1" s="13"/>
      <c r="ALB1" s="13"/>
      <c r="ALC1" s="13"/>
      <c r="ALD1" s="13"/>
      <c r="ALE1" s="13"/>
      <c r="ALF1" s="13"/>
      <c r="ALG1" s="13"/>
      <c r="ALH1" s="13"/>
      <c r="ALI1" s="13"/>
      <c r="ALJ1" s="13"/>
      <c r="ALK1" s="13"/>
      <c r="ALL1" s="13"/>
      <c r="ALM1" s="13"/>
      <c r="ALN1" s="13"/>
      <c r="ALO1" s="13"/>
      <c r="ALP1" s="13"/>
      <c r="ALQ1" s="13"/>
      <c r="ALR1" s="13"/>
      <c r="ALS1" s="13"/>
      <c r="ALT1" s="13"/>
      <c r="ALU1" s="13"/>
      <c r="ALV1" s="13"/>
      <c r="ALW1" s="13"/>
      <c r="ALX1" s="13"/>
      <c r="ALY1" s="13"/>
      <c r="ALZ1" s="13"/>
      <c r="AMA1" s="13"/>
      <c r="AMB1" s="13"/>
      <c r="AMC1" s="13"/>
      <c r="AMD1" s="13"/>
      <c r="AME1" s="13"/>
      <c r="AMF1" s="13"/>
      <c r="AMG1" s="13"/>
      <c r="AMH1" s="13"/>
      <c r="AMI1" s="13"/>
      <c r="AMJ1" s="13"/>
      <c r="AMK1" s="13"/>
      <c r="AML1" s="13"/>
      <c r="AMM1" s="13"/>
      <c r="AMN1" s="13"/>
      <c r="AMO1" s="13"/>
      <c r="AMP1" s="13"/>
      <c r="AMQ1" s="13"/>
      <c r="AMR1" s="13"/>
      <c r="AMS1" s="13"/>
      <c r="AMT1" s="13"/>
      <c r="AMU1" s="13"/>
      <c r="AMV1" s="13"/>
      <c r="AMW1" s="13"/>
      <c r="AMX1" s="13"/>
      <c r="AMY1" s="13"/>
      <c r="AMZ1" s="317"/>
      <c r="ANA1" s="317"/>
      <c r="ANB1" s="317"/>
      <c r="ANC1" s="317"/>
      <c r="AND1" s="317"/>
      <c r="ANE1" s="317"/>
      <c r="ANF1" s="317"/>
      <c r="ANG1" s="317"/>
      <c r="ANH1" s="317"/>
      <c r="ANI1" s="317"/>
      <c r="ANJ1" s="317"/>
      <c r="ANK1" s="317"/>
      <c r="ANL1" s="317"/>
      <c r="ANM1" s="317"/>
      <c r="ANN1" s="317"/>
      <c r="ANO1" s="317"/>
      <c r="ANP1" s="317"/>
      <c r="ANQ1" s="317"/>
      <c r="ANR1" s="317"/>
      <c r="ANS1" s="317"/>
      <c r="ANT1" s="317"/>
      <c r="ANU1" s="317"/>
      <c r="ANV1" s="317"/>
      <c r="ANW1" s="317"/>
      <c r="ANX1" s="317"/>
      <c r="ANY1" s="317"/>
      <c r="ANZ1" s="317"/>
      <c r="AOA1" s="317"/>
      <c r="AOB1" s="317"/>
      <c r="AOC1" s="317"/>
      <c r="AOD1" s="317"/>
      <c r="AOE1" s="317"/>
      <c r="AOF1" s="317"/>
      <c r="AOG1" s="317"/>
      <c r="AOH1" s="317"/>
      <c r="AOI1" s="317"/>
      <c r="AOJ1" s="317"/>
      <c r="AOK1" s="317"/>
      <c r="AOL1" s="317"/>
      <c r="AOM1" s="317"/>
      <c r="AON1" s="317"/>
      <c r="AOO1" s="317"/>
      <c r="AOP1" s="317"/>
      <c r="AOQ1" s="317"/>
      <c r="AOR1" s="317"/>
      <c r="AOS1" s="317"/>
      <c r="AOT1" s="317"/>
      <c r="AOU1" s="317"/>
      <c r="AOV1" s="317"/>
      <c r="AOW1" s="317"/>
      <c r="AOX1" s="317"/>
      <c r="AOY1" s="317"/>
      <c r="AOZ1" s="317"/>
      <c r="APA1" s="317"/>
      <c r="APB1" s="317"/>
      <c r="APC1" s="317"/>
      <c r="APD1" s="317"/>
      <c r="APE1" s="317"/>
      <c r="APF1" s="317"/>
      <c r="APG1" s="317"/>
      <c r="APH1" s="317"/>
      <c r="API1" s="317"/>
      <c r="APJ1" s="317"/>
      <c r="APK1" s="317"/>
      <c r="APL1" s="317"/>
      <c r="APM1" s="317"/>
      <c r="APN1" s="317"/>
      <c r="APO1" s="317"/>
      <c r="APP1" s="317"/>
      <c r="APQ1" s="317"/>
      <c r="APR1" s="317"/>
      <c r="APS1" s="317"/>
      <c r="APT1" s="317"/>
      <c r="APU1" s="317"/>
      <c r="APV1" s="317"/>
      <c r="APW1" s="317"/>
      <c r="APX1" s="317"/>
      <c r="APY1" s="317"/>
      <c r="APZ1" s="317"/>
      <c r="AQA1" s="317"/>
      <c r="AQB1" s="317"/>
      <c r="AQC1" s="317"/>
      <c r="AQD1" s="317"/>
      <c r="AQE1" s="317"/>
      <c r="AQF1" s="317"/>
      <c r="AQG1" s="317"/>
      <c r="AQH1" s="317"/>
      <c r="AQI1" s="317"/>
      <c r="AQJ1" s="317"/>
      <c r="AQK1" s="317"/>
      <c r="AQL1" s="317"/>
      <c r="AQM1" s="317"/>
      <c r="AQN1" s="317"/>
      <c r="AQO1" s="317"/>
      <c r="AQP1" s="317"/>
      <c r="AQQ1" s="317"/>
      <c r="AQR1" s="317"/>
      <c r="AQS1" s="317"/>
      <c r="AQT1" s="317"/>
      <c r="AQU1" s="317"/>
      <c r="AQV1" s="317"/>
      <c r="AQW1" s="317"/>
      <c r="AQX1" s="317"/>
      <c r="AQY1" s="317"/>
      <c r="AQZ1" s="317"/>
      <c r="ARA1" s="317"/>
      <c r="ARB1" s="317"/>
      <c r="ARC1" s="317"/>
      <c r="ARD1" s="317"/>
      <c r="ARE1" s="317"/>
      <c r="ARF1" s="317"/>
      <c r="ARG1" s="317"/>
      <c r="ARH1" s="317"/>
      <c r="ARI1" s="317"/>
      <c r="ARJ1" s="317"/>
      <c r="ARK1" s="317"/>
      <c r="ARL1" s="317"/>
      <c r="ARM1" s="317"/>
      <c r="ARN1" s="317"/>
      <c r="ARO1" s="317"/>
      <c r="ARP1" s="317"/>
      <c r="ARQ1" s="317"/>
      <c r="ARR1" s="317"/>
      <c r="ARS1" s="317"/>
      <c r="ART1" s="317"/>
      <c r="ARU1" s="317"/>
      <c r="ARV1" s="317"/>
      <c r="ARW1" s="317"/>
      <c r="ARX1" s="317"/>
      <c r="ARY1" s="317"/>
      <c r="ARZ1" s="317"/>
      <c r="ASA1" s="317"/>
      <c r="ASB1" s="317"/>
      <c r="ASC1" s="317"/>
      <c r="ASD1" s="317"/>
      <c r="ASE1" s="317"/>
      <c r="ASF1" s="317"/>
      <c r="ASG1" s="317"/>
      <c r="ASH1" s="317"/>
      <c r="ASI1" s="317"/>
      <c r="ASJ1" s="317"/>
      <c r="ASK1" s="317"/>
      <c r="ASL1" s="317"/>
      <c r="ASM1" s="317"/>
      <c r="ASN1" s="317"/>
      <c r="ASO1" s="317"/>
      <c r="ASP1" s="317"/>
      <c r="ASQ1" s="317"/>
      <c r="ASR1" s="317"/>
      <c r="ASS1" s="317"/>
      <c r="AST1" s="317"/>
      <c r="ASU1" s="317"/>
      <c r="ASV1" s="317"/>
      <c r="ASW1" s="317"/>
      <c r="ASX1" s="317"/>
      <c r="ASY1" s="317"/>
      <c r="ASZ1" s="317"/>
      <c r="ATA1" s="317"/>
      <c r="ATB1" s="317"/>
      <c r="ATC1" s="317"/>
      <c r="ATD1" s="317"/>
      <c r="ATE1" s="317"/>
      <c r="ATF1" s="317"/>
      <c r="ATG1" s="317"/>
      <c r="ATH1" s="13"/>
      <c r="ATI1" s="13"/>
      <c r="ATJ1" s="13"/>
      <c r="ATK1" s="13"/>
      <c r="ATL1" s="13"/>
      <c r="ATM1" s="13"/>
      <c r="ATN1" s="13"/>
      <c r="ATO1" s="13"/>
      <c r="ATP1" s="13"/>
      <c r="ATQ1" s="13"/>
      <c r="ATR1" s="13"/>
      <c r="ATS1" s="13"/>
      <c r="ATT1" s="13"/>
      <c r="ATU1" s="13"/>
      <c r="ATV1" s="13"/>
      <c r="ATW1" s="13"/>
      <c r="ATX1" s="13"/>
      <c r="ATY1" s="13"/>
      <c r="ATZ1" s="13"/>
      <c r="AUA1" s="13"/>
      <c r="AUB1" s="13"/>
      <c r="AUC1" s="13"/>
      <c r="AUD1" s="13"/>
      <c r="AUE1" s="13"/>
      <c r="AUF1" s="13"/>
      <c r="AUG1" s="13"/>
      <c r="AUH1" s="13"/>
      <c r="AUI1" s="13"/>
      <c r="AUJ1" s="13"/>
      <c r="AUK1" s="13"/>
      <c r="AUL1" s="13"/>
      <c r="AUM1" s="13"/>
      <c r="AUN1" s="13"/>
      <c r="AUO1" s="13"/>
      <c r="AUP1" s="13"/>
      <c r="AUQ1" s="13"/>
      <c r="AUR1" s="13"/>
      <c r="AUS1" s="13"/>
      <c r="AUT1" s="13"/>
      <c r="AUU1" s="13"/>
      <c r="AUV1" s="13"/>
      <c r="AUW1" s="13"/>
      <c r="AUX1" s="13"/>
      <c r="AUY1" s="13"/>
      <c r="AUZ1" s="13"/>
      <c r="AVA1" s="13"/>
      <c r="AVB1" s="13"/>
      <c r="AVC1" s="13"/>
      <c r="AVD1" s="13"/>
      <c r="AVE1" s="13"/>
      <c r="AVF1" s="13"/>
      <c r="AVG1" s="13"/>
      <c r="AVH1" s="13"/>
      <c r="AVI1" s="13"/>
      <c r="AVJ1" s="13"/>
      <c r="AVK1" s="13"/>
      <c r="AVL1" s="13"/>
      <c r="AVM1" s="13"/>
      <c r="AVN1" s="13"/>
      <c r="AVO1" s="13"/>
      <c r="AVP1" s="13"/>
      <c r="AVQ1" s="13"/>
      <c r="AVR1" s="13"/>
      <c r="AVS1" s="13"/>
      <c r="AVT1" s="13"/>
      <c r="AVU1" s="13"/>
      <c r="AVV1" s="13"/>
      <c r="AVW1" s="13"/>
      <c r="AVX1" s="13"/>
      <c r="AVY1" s="13"/>
      <c r="AVZ1" s="13"/>
      <c r="AWA1" s="13"/>
      <c r="AWB1" s="13"/>
      <c r="AWC1" s="13"/>
      <c r="AWD1" s="13"/>
      <c r="AWE1" s="13"/>
      <c r="AWF1" s="13"/>
      <c r="AWG1" s="13"/>
      <c r="AWH1" s="13"/>
      <c r="AWI1" s="13"/>
      <c r="AWJ1" s="13"/>
      <c r="AWK1" s="13"/>
      <c r="AWL1" s="13"/>
      <c r="AWM1" s="13"/>
      <c r="AWN1" s="13"/>
      <c r="AWO1" s="13"/>
      <c r="AWP1" s="13"/>
      <c r="AWQ1" s="13"/>
      <c r="AWR1" s="13"/>
      <c r="AWS1" s="13"/>
      <c r="AWT1" s="13"/>
      <c r="AWU1" s="13"/>
      <c r="AWV1" s="317"/>
      <c r="AWW1" s="317"/>
      <c r="AWX1" s="317"/>
      <c r="AWY1" s="317"/>
      <c r="AWZ1" s="317"/>
      <c r="AXA1" s="317"/>
      <c r="AXB1" s="317"/>
      <c r="AXC1" s="317"/>
      <c r="AXD1" s="317"/>
      <c r="AXE1" s="317"/>
      <c r="AXF1" s="317"/>
      <c r="AXG1" s="317"/>
      <c r="AXH1" s="317"/>
      <c r="AXI1" s="317"/>
      <c r="AXJ1" s="317"/>
      <c r="AXK1" s="317"/>
      <c r="AXL1" s="317"/>
      <c r="AXM1" s="317"/>
      <c r="AXN1" s="317"/>
      <c r="AXO1" s="317"/>
      <c r="AXP1" s="317"/>
      <c r="AXQ1" s="317"/>
      <c r="AXR1" s="317"/>
      <c r="AXS1" s="317"/>
      <c r="AXT1" s="317"/>
      <c r="AXU1" s="317"/>
      <c r="AXV1" s="317"/>
      <c r="AXW1" s="317"/>
      <c r="AXX1" s="317"/>
      <c r="AXY1" s="317"/>
      <c r="AXZ1" s="317"/>
      <c r="AYA1" s="317"/>
      <c r="AYB1" s="317"/>
      <c r="AYC1" s="317"/>
      <c r="AYD1" s="317"/>
      <c r="AYE1" s="317"/>
      <c r="AYF1" s="317"/>
      <c r="AYG1" s="317"/>
      <c r="AYH1" s="317"/>
      <c r="AYI1" s="317"/>
      <c r="AYJ1" s="317"/>
      <c r="AYK1" s="317"/>
      <c r="AYL1" s="317"/>
      <c r="AYM1" s="317"/>
      <c r="AYN1" s="317"/>
      <c r="AYO1" s="317"/>
      <c r="AYP1" s="317"/>
      <c r="AYQ1" s="317"/>
      <c r="AYR1" s="317"/>
      <c r="AYS1" s="317"/>
      <c r="AYT1" s="317"/>
      <c r="AYU1" s="317"/>
      <c r="AYV1" s="317"/>
      <c r="AYW1" s="317"/>
      <c r="AYX1" s="317"/>
      <c r="AYY1" s="317"/>
      <c r="AYZ1" s="317"/>
      <c r="AZA1" s="317"/>
      <c r="AZB1" s="317"/>
      <c r="AZC1" s="317"/>
      <c r="AZD1" s="317"/>
      <c r="AZE1" s="317"/>
      <c r="AZF1" s="317"/>
      <c r="AZG1" s="317"/>
      <c r="AZH1" s="317"/>
      <c r="AZI1" s="317"/>
      <c r="AZJ1" s="317"/>
      <c r="AZK1" s="317"/>
      <c r="AZL1" s="317"/>
      <c r="AZM1" s="317"/>
      <c r="AZN1" s="317"/>
      <c r="AZO1" s="317"/>
      <c r="AZP1" s="317"/>
      <c r="AZQ1" s="317"/>
      <c r="AZR1" s="317"/>
      <c r="AZS1" s="317"/>
      <c r="AZT1" s="317"/>
      <c r="AZU1" s="317"/>
      <c r="AZV1" s="317"/>
      <c r="AZW1" s="317"/>
      <c r="AZX1" s="317"/>
      <c r="AZY1" s="317"/>
      <c r="AZZ1" s="317"/>
      <c r="BAA1" s="317"/>
      <c r="BAB1" s="317"/>
      <c r="BAC1" s="317"/>
      <c r="BAD1" s="317"/>
      <c r="BAE1" s="317"/>
      <c r="BAF1" s="317"/>
      <c r="BAG1" s="317"/>
      <c r="BAH1" s="317"/>
      <c r="BAI1" s="317"/>
      <c r="BAJ1" s="317"/>
      <c r="BAK1" s="317"/>
      <c r="BAL1" s="317"/>
      <c r="BAM1" s="317"/>
      <c r="BAN1" s="317"/>
      <c r="BAO1" s="317"/>
      <c r="BAP1" s="317"/>
      <c r="BAQ1" s="317"/>
      <c r="BAR1" s="317"/>
      <c r="BAS1" s="317"/>
      <c r="BAT1" s="317"/>
      <c r="BAU1" s="317"/>
      <c r="BAV1" s="317"/>
      <c r="BAW1" s="317"/>
      <c r="BAX1" s="317"/>
      <c r="BAY1" s="317"/>
      <c r="BAZ1" s="317"/>
      <c r="BBA1" s="317"/>
      <c r="BBB1" s="317"/>
      <c r="BBC1" s="317"/>
      <c r="BBD1" s="317"/>
      <c r="BBE1" s="317"/>
      <c r="BBF1" s="317"/>
      <c r="BBG1" s="317"/>
      <c r="BBH1" s="317"/>
      <c r="BBI1" s="317"/>
      <c r="BBJ1" s="317"/>
      <c r="BBK1" s="317"/>
      <c r="BBL1" s="317"/>
      <c r="BBM1" s="317"/>
      <c r="BBN1" s="317"/>
      <c r="BBO1" s="317"/>
      <c r="BBP1" s="317"/>
      <c r="BBQ1" s="317"/>
      <c r="BBR1" s="317"/>
      <c r="BBS1" s="317"/>
      <c r="BBT1" s="317"/>
      <c r="BBU1" s="317"/>
      <c r="BBV1" s="317"/>
      <c r="BBW1" s="317"/>
      <c r="BBX1" s="317"/>
      <c r="BBY1" s="317"/>
      <c r="BBZ1" s="317"/>
      <c r="BCA1" s="317"/>
      <c r="BCB1" s="317"/>
      <c r="BCC1" s="317"/>
      <c r="BCD1" s="317"/>
      <c r="BCE1" s="317"/>
      <c r="BCF1" s="317"/>
      <c r="BCG1" s="317"/>
      <c r="BCH1" s="317"/>
      <c r="BCI1" s="317"/>
      <c r="BCJ1" s="317"/>
      <c r="BCK1" s="317"/>
      <c r="BCL1" s="317"/>
      <c r="BCM1" s="317"/>
      <c r="BCN1" s="317"/>
      <c r="BCO1" s="317"/>
      <c r="BCP1" s="317"/>
      <c r="BCQ1" s="317"/>
      <c r="BCR1" s="317"/>
      <c r="BCS1" s="317"/>
      <c r="BCT1" s="317"/>
      <c r="BCU1" s="317"/>
      <c r="BCV1" s="317"/>
      <c r="BCW1" s="317"/>
      <c r="BCX1" s="317"/>
      <c r="BCY1" s="317"/>
      <c r="BCZ1" s="317"/>
      <c r="BDA1" s="317"/>
      <c r="BDB1" s="317"/>
      <c r="BDC1" s="317"/>
      <c r="BDD1" s="13"/>
      <c r="BDE1" s="13"/>
      <c r="BDF1" s="13"/>
      <c r="BDG1" s="13"/>
      <c r="BDH1" s="13"/>
      <c r="BDI1" s="13"/>
      <c r="BDJ1" s="13"/>
      <c r="BDK1" s="13"/>
      <c r="BDL1" s="13"/>
      <c r="BDM1" s="13"/>
      <c r="BDN1" s="13"/>
      <c r="BDO1" s="13"/>
      <c r="BDP1" s="13"/>
      <c r="BDQ1" s="13"/>
      <c r="BDR1" s="13"/>
      <c r="BDS1" s="13"/>
      <c r="BDT1" s="13"/>
      <c r="BDU1" s="13"/>
      <c r="BDV1" s="13"/>
      <c r="BDW1" s="13"/>
      <c r="BDX1" s="13"/>
      <c r="BDY1" s="13"/>
      <c r="BDZ1" s="13"/>
      <c r="BEA1" s="13"/>
      <c r="BEB1" s="13"/>
      <c r="BEC1" s="13"/>
      <c r="BED1" s="13"/>
      <c r="BEE1" s="13"/>
      <c r="BEF1" s="13"/>
      <c r="BEG1" s="13"/>
      <c r="BEH1" s="13"/>
      <c r="BEI1" s="13"/>
      <c r="BEJ1" s="13"/>
      <c r="BEK1" s="13"/>
      <c r="BEL1" s="13"/>
      <c r="BEM1" s="13"/>
      <c r="BEN1" s="13"/>
      <c r="BEO1" s="13"/>
      <c r="BEP1" s="13"/>
      <c r="BEQ1" s="13"/>
      <c r="BER1" s="13"/>
      <c r="BES1" s="13"/>
      <c r="BET1" s="13"/>
      <c r="BEU1" s="13"/>
      <c r="BEV1" s="13"/>
      <c r="BEW1" s="13"/>
      <c r="BEX1" s="13"/>
      <c r="BEY1" s="13"/>
      <c r="BEZ1" s="13"/>
      <c r="BFA1" s="13"/>
      <c r="BFB1" s="13"/>
      <c r="BFC1" s="13"/>
      <c r="BFD1" s="13"/>
      <c r="BFE1" s="13"/>
      <c r="BFF1" s="13"/>
      <c r="BFG1" s="13"/>
      <c r="BFH1" s="13"/>
      <c r="BFI1" s="13"/>
      <c r="BFJ1" s="13"/>
      <c r="BFK1" s="13"/>
      <c r="BFL1" s="13"/>
      <c r="BFM1" s="13"/>
      <c r="BFN1" s="13"/>
      <c r="BFO1" s="13"/>
      <c r="BFP1" s="13"/>
      <c r="BFQ1" s="13"/>
      <c r="BFR1" s="13"/>
      <c r="BFS1" s="13"/>
      <c r="BFT1" s="13"/>
      <c r="BFU1" s="13"/>
      <c r="BFV1" s="13"/>
      <c r="BFW1" s="13"/>
      <c r="BFX1" s="13"/>
      <c r="BFY1" s="13"/>
      <c r="BFZ1" s="13"/>
      <c r="BGA1" s="13"/>
      <c r="BGB1" s="13"/>
      <c r="BGC1" s="13"/>
      <c r="BGD1" s="13"/>
      <c r="BGE1" s="13"/>
      <c r="BGF1" s="13"/>
      <c r="BGG1" s="13"/>
      <c r="BGH1" s="13"/>
      <c r="BGI1" s="13"/>
      <c r="BGJ1" s="13"/>
      <c r="BGK1" s="13"/>
      <c r="BGL1" s="13"/>
      <c r="BGM1" s="13"/>
      <c r="BGN1" s="13"/>
      <c r="BGO1" s="13"/>
      <c r="BGP1" s="13"/>
      <c r="BGQ1" s="13"/>
      <c r="BGR1" s="317"/>
      <c r="BGS1" s="317"/>
      <c r="BGT1" s="317"/>
      <c r="BGU1" s="317"/>
      <c r="BGV1" s="317"/>
      <c r="BGW1" s="317"/>
      <c r="BGX1" s="317"/>
      <c r="BGY1" s="317"/>
      <c r="BGZ1" s="317"/>
      <c r="BHA1" s="317"/>
      <c r="BHB1" s="317"/>
      <c r="BHC1" s="317"/>
      <c r="BHD1" s="317"/>
      <c r="BHE1" s="317"/>
      <c r="BHF1" s="317"/>
      <c r="BHG1" s="317"/>
      <c r="BHH1" s="317"/>
      <c r="BHI1" s="317"/>
      <c r="BHJ1" s="317"/>
      <c r="BHK1" s="317"/>
      <c r="BHL1" s="317"/>
      <c r="BHM1" s="317"/>
      <c r="BHN1" s="317"/>
      <c r="BHO1" s="317"/>
      <c r="BHP1" s="317"/>
      <c r="BHQ1" s="317"/>
      <c r="BHR1" s="317"/>
      <c r="BHS1" s="317"/>
      <c r="BHT1" s="317"/>
      <c r="BHU1" s="317"/>
      <c r="BHV1" s="317"/>
      <c r="BHW1" s="317"/>
      <c r="BHX1" s="317"/>
      <c r="BHY1" s="317"/>
      <c r="BHZ1" s="317"/>
      <c r="BIA1" s="317"/>
      <c r="BIB1" s="317"/>
      <c r="BIC1" s="317"/>
      <c r="BID1" s="317"/>
      <c r="BIE1" s="317"/>
      <c r="BIF1" s="317"/>
      <c r="BIG1" s="317"/>
      <c r="BIH1" s="317"/>
      <c r="BII1" s="317"/>
      <c r="BIJ1" s="317"/>
      <c r="BIK1" s="317"/>
      <c r="BIL1" s="317"/>
      <c r="BIM1" s="317"/>
      <c r="BIN1" s="317"/>
      <c r="BIO1" s="317"/>
      <c r="BIP1" s="317"/>
      <c r="BIQ1" s="317"/>
      <c r="BIR1" s="317"/>
      <c r="BIS1" s="317"/>
      <c r="BIT1" s="317"/>
      <c r="BIU1" s="317"/>
      <c r="BIV1" s="317"/>
      <c r="BIW1" s="317"/>
      <c r="BIX1" s="317"/>
      <c r="BIY1" s="317"/>
      <c r="BIZ1" s="317"/>
      <c r="BJA1" s="317"/>
      <c r="BJB1" s="317"/>
      <c r="BJC1" s="317"/>
      <c r="BJD1" s="317"/>
      <c r="BJE1" s="317"/>
      <c r="BJF1" s="317"/>
      <c r="BJG1" s="317"/>
      <c r="BJH1" s="317"/>
      <c r="BJI1" s="317"/>
      <c r="BJJ1" s="317"/>
      <c r="BJK1" s="317"/>
      <c r="BJL1" s="317"/>
      <c r="BJM1" s="317"/>
      <c r="BJN1" s="317"/>
      <c r="BJO1" s="317"/>
      <c r="BJP1" s="317"/>
      <c r="BJQ1" s="317"/>
      <c r="BJR1" s="317"/>
      <c r="BJS1" s="317"/>
      <c r="BJT1" s="317"/>
      <c r="BJU1" s="317"/>
      <c r="BJV1" s="317"/>
      <c r="BJW1" s="317"/>
      <c r="BJX1" s="317"/>
      <c r="BJY1" s="317"/>
      <c r="BJZ1" s="317"/>
      <c r="BKA1" s="317"/>
      <c r="BKB1" s="317"/>
      <c r="BKC1" s="317"/>
      <c r="BKD1" s="317"/>
      <c r="BKE1" s="317"/>
      <c r="BKF1" s="317"/>
      <c r="BKG1" s="317"/>
      <c r="BKH1" s="317"/>
      <c r="BKI1" s="317"/>
      <c r="BKJ1" s="317"/>
      <c r="BKK1" s="317"/>
      <c r="BKL1" s="317"/>
      <c r="BKM1" s="317"/>
      <c r="BKN1" s="317"/>
      <c r="BKO1" s="317"/>
      <c r="BKP1" s="317"/>
      <c r="BKQ1" s="317"/>
      <c r="BKR1" s="317"/>
      <c r="BKS1" s="317"/>
      <c r="BKT1" s="317"/>
      <c r="BKU1" s="317"/>
      <c r="BKV1" s="317"/>
      <c r="BKW1" s="317"/>
      <c r="BKX1" s="317"/>
      <c r="BKY1" s="317"/>
      <c r="BKZ1" s="317"/>
      <c r="BLA1" s="317"/>
      <c r="BLB1" s="317"/>
      <c r="BLC1" s="317"/>
      <c r="BLD1" s="317"/>
      <c r="BLE1" s="317"/>
      <c r="BLF1" s="317"/>
      <c r="BLG1" s="317"/>
      <c r="BLH1" s="317"/>
      <c r="BLI1" s="317"/>
      <c r="BLJ1" s="317"/>
      <c r="BLK1" s="317"/>
      <c r="BLL1" s="317"/>
      <c r="BLM1" s="317"/>
      <c r="BLN1" s="317"/>
      <c r="BLO1" s="317"/>
      <c r="BLP1" s="317"/>
      <c r="BLQ1" s="317"/>
      <c r="BLR1" s="317"/>
      <c r="BLS1" s="317"/>
      <c r="BLT1" s="317"/>
      <c r="BLU1" s="317"/>
      <c r="BLV1" s="317"/>
      <c r="BLW1" s="317"/>
      <c r="BLX1" s="317"/>
      <c r="BLY1" s="317"/>
      <c r="BLZ1" s="317"/>
      <c r="BMA1" s="317"/>
      <c r="BMB1" s="317"/>
      <c r="BMC1" s="317"/>
      <c r="BMD1" s="317"/>
      <c r="BME1" s="317"/>
      <c r="BMF1" s="317"/>
      <c r="BMG1" s="317"/>
      <c r="BMH1" s="317"/>
      <c r="BMI1" s="317"/>
      <c r="BMJ1" s="317"/>
      <c r="BMK1" s="317"/>
      <c r="BML1" s="317"/>
      <c r="BMM1" s="317"/>
      <c r="BMN1" s="317"/>
      <c r="BMO1" s="317"/>
      <c r="BMP1" s="317"/>
      <c r="BMQ1" s="317"/>
      <c r="BMR1" s="317"/>
      <c r="BMS1" s="317"/>
      <c r="BMT1" s="317"/>
      <c r="BMU1" s="317"/>
      <c r="BMV1" s="317"/>
      <c r="BMW1" s="317"/>
      <c r="BMX1" s="317"/>
      <c r="BMY1" s="317"/>
      <c r="BMZ1" s="13"/>
      <c r="BNA1" s="13"/>
      <c r="BNB1" s="13"/>
      <c r="BNC1" s="13"/>
      <c r="BND1" s="13"/>
      <c r="BNE1" s="13"/>
      <c r="BNF1" s="13"/>
      <c r="BNG1" s="13"/>
      <c r="BNH1" s="13"/>
      <c r="BNI1" s="13"/>
      <c r="BNJ1" s="13"/>
      <c r="BNK1" s="13"/>
      <c r="BNL1" s="13"/>
      <c r="BNM1" s="13"/>
      <c r="BNN1" s="13"/>
      <c r="BNO1" s="13"/>
      <c r="BNP1" s="13"/>
      <c r="BNQ1" s="13"/>
      <c r="BNR1" s="13"/>
      <c r="BNS1" s="13"/>
      <c r="BNT1" s="13"/>
      <c r="BNU1" s="13"/>
      <c r="BNV1" s="13"/>
      <c r="BNW1" s="13"/>
      <c r="BNX1" s="13"/>
      <c r="BNY1" s="13"/>
      <c r="BNZ1" s="13"/>
      <c r="BOA1" s="13"/>
      <c r="BOB1" s="13"/>
      <c r="BOC1" s="13"/>
      <c r="BOD1" s="13"/>
      <c r="BOE1" s="13"/>
      <c r="BOF1" s="13"/>
      <c r="BOG1" s="13"/>
      <c r="BOH1" s="13"/>
      <c r="BOI1" s="13"/>
      <c r="BOJ1" s="13"/>
      <c r="BOK1" s="13"/>
      <c r="BOL1" s="13"/>
      <c r="BOM1" s="13"/>
      <c r="BON1" s="13"/>
      <c r="BOO1" s="13"/>
      <c r="BOP1" s="13"/>
      <c r="BOQ1" s="13"/>
      <c r="BOR1" s="13"/>
      <c r="BOS1" s="13"/>
      <c r="BOT1" s="13"/>
      <c r="BOU1" s="13"/>
      <c r="BOV1" s="13"/>
      <c r="BOW1" s="13"/>
      <c r="BOX1" s="13"/>
      <c r="BOY1" s="13"/>
      <c r="BOZ1" s="13"/>
      <c r="BPA1" s="13"/>
      <c r="BPB1" s="13"/>
      <c r="BPC1" s="13"/>
      <c r="BPD1" s="13"/>
      <c r="BPE1" s="13"/>
      <c r="BPF1" s="13"/>
      <c r="BPG1" s="13"/>
      <c r="BPH1" s="13"/>
      <c r="BPI1" s="13"/>
      <c r="BPJ1" s="13"/>
      <c r="BPK1" s="13"/>
      <c r="BPL1" s="13"/>
      <c r="BPM1" s="13"/>
      <c r="BPN1" s="13"/>
      <c r="BPO1" s="13"/>
      <c r="BPP1" s="13"/>
      <c r="BPQ1" s="13"/>
      <c r="BPR1" s="13"/>
      <c r="BPS1" s="13"/>
      <c r="BPT1" s="13"/>
      <c r="BPU1" s="13"/>
      <c r="BPV1" s="13"/>
      <c r="BPW1" s="13"/>
      <c r="BPX1" s="13"/>
      <c r="BPY1" s="13"/>
      <c r="BPZ1" s="13"/>
      <c r="BQA1" s="13"/>
      <c r="BQB1" s="13"/>
      <c r="BQC1" s="13"/>
      <c r="BQD1" s="13"/>
      <c r="BQE1" s="13"/>
      <c r="BQF1" s="13"/>
      <c r="BQG1" s="13"/>
      <c r="BQH1" s="13"/>
      <c r="BQI1" s="13"/>
      <c r="BQJ1" s="13"/>
      <c r="BQK1" s="13"/>
      <c r="BQL1" s="13"/>
      <c r="BQM1" s="13"/>
      <c r="BQN1" s="317"/>
      <c r="BQO1" s="317"/>
      <c r="BQP1" s="317"/>
      <c r="BQQ1" s="317"/>
      <c r="BQR1" s="317"/>
      <c r="BQS1" s="317"/>
      <c r="BQT1" s="317"/>
      <c r="BQU1" s="317"/>
      <c r="BQV1" s="317"/>
      <c r="BQW1" s="317"/>
      <c r="BQX1" s="317"/>
      <c r="BQY1" s="317"/>
      <c r="BQZ1" s="317"/>
      <c r="BRA1" s="317"/>
      <c r="BRB1" s="317"/>
      <c r="BRC1" s="317"/>
      <c r="BRD1" s="317"/>
      <c r="BRE1" s="317"/>
      <c r="BRF1" s="317"/>
      <c r="BRG1" s="317"/>
      <c r="BRH1" s="317"/>
      <c r="BRI1" s="317"/>
      <c r="BRJ1" s="317"/>
      <c r="BRK1" s="317"/>
      <c r="BRL1" s="317"/>
      <c r="BRM1" s="317"/>
      <c r="BRN1" s="317"/>
      <c r="BRO1" s="317"/>
      <c r="BRP1" s="317"/>
      <c r="BRQ1" s="317"/>
      <c r="BRR1" s="317"/>
      <c r="BRS1" s="317"/>
      <c r="BRT1" s="317"/>
      <c r="BRU1" s="317"/>
      <c r="BRV1" s="317"/>
      <c r="BRW1" s="317"/>
      <c r="BRX1" s="317"/>
      <c r="BRY1" s="317"/>
      <c r="BRZ1" s="317"/>
      <c r="BSA1" s="317"/>
      <c r="BSB1" s="317"/>
      <c r="BSC1" s="317"/>
      <c r="BSD1" s="317"/>
      <c r="BSE1" s="317"/>
      <c r="BSF1" s="317"/>
      <c r="BSG1" s="317"/>
      <c r="BSH1" s="317"/>
      <c r="BSI1" s="317"/>
      <c r="BSJ1" s="317"/>
      <c r="BSK1" s="317"/>
      <c r="BSL1" s="317"/>
      <c r="BSM1" s="317"/>
      <c r="BSN1" s="317"/>
      <c r="BSO1" s="317"/>
      <c r="BSP1" s="317"/>
      <c r="BSQ1" s="317"/>
      <c r="BSR1" s="317"/>
      <c r="BSS1" s="317"/>
      <c r="BST1" s="317"/>
      <c r="BSU1" s="317"/>
      <c r="BSV1" s="317"/>
      <c r="BSW1" s="317"/>
      <c r="BSX1" s="317"/>
      <c r="BSY1" s="317"/>
      <c r="BSZ1" s="317"/>
      <c r="BTA1" s="317"/>
      <c r="BTB1" s="317"/>
      <c r="BTC1" s="317"/>
      <c r="BTD1" s="317"/>
      <c r="BTE1" s="317"/>
      <c r="BTF1" s="317"/>
      <c r="BTG1" s="317"/>
      <c r="BTH1" s="317"/>
      <c r="BTI1" s="317"/>
      <c r="BTJ1" s="317"/>
      <c r="BTK1" s="317"/>
      <c r="BTL1" s="317"/>
      <c r="BTM1" s="317"/>
      <c r="BTN1" s="317"/>
      <c r="BTO1" s="317"/>
      <c r="BTP1" s="317"/>
      <c r="BTQ1" s="317"/>
      <c r="BTR1" s="317"/>
      <c r="BTS1" s="317"/>
      <c r="BTT1" s="317"/>
      <c r="BTU1" s="317"/>
      <c r="BTV1" s="317"/>
      <c r="BTW1" s="317"/>
      <c r="BTX1" s="317"/>
      <c r="BTY1" s="317"/>
      <c r="BTZ1" s="317"/>
      <c r="BUA1" s="317"/>
      <c r="BUB1" s="317"/>
      <c r="BUC1" s="317"/>
      <c r="BUD1" s="317"/>
      <c r="BUE1" s="317"/>
      <c r="BUF1" s="317"/>
      <c r="BUG1" s="317"/>
      <c r="BUH1" s="317"/>
      <c r="BUI1" s="317"/>
      <c r="BUJ1" s="317"/>
      <c r="BUK1" s="317"/>
      <c r="BUL1" s="317"/>
      <c r="BUM1" s="317"/>
      <c r="BUN1" s="317"/>
      <c r="BUO1" s="317"/>
      <c r="BUP1" s="317"/>
      <c r="BUQ1" s="317"/>
      <c r="BUR1" s="317"/>
      <c r="BUS1" s="317"/>
      <c r="BUT1" s="317"/>
      <c r="BUU1" s="317"/>
      <c r="BUV1" s="317"/>
      <c r="BUW1" s="317"/>
      <c r="BUX1" s="317"/>
      <c r="BUY1" s="317"/>
      <c r="BUZ1" s="317"/>
      <c r="BVA1" s="317"/>
      <c r="BVB1" s="317"/>
      <c r="BVC1" s="317"/>
      <c r="BVD1" s="317"/>
      <c r="BVE1" s="317"/>
      <c r="BVF1" s="317"/>
      <c r="BVG1" s="317"/>
      <c r="BVH1" s="317"/>
      <c r="BVI1" s="317"/>
      <c r="BVJ1" s="317"/>
      <c r="BVK1" s="317"/>
      <c r="BVL1" s="317"/>
      <c r="BVM1" s="317"/>
      <c r="BVN1" s="317"/>
      <c r="BVO1" s="317"/>
      <c r="BVP1" s="317"/>
      <c r="BVQ1" s="317"/>
      <c r="BVR1" s="317"/>
      <c r="BVS1" s="317"/>
      <c r="BVT1" s="317"/>
      <c r="BVU1" s="317"/>
      <c r="BVV1" s="317"/>
      <c r="BVW1" s="317"/>
      <c r="BVX1" s="317"/>
      <c r="BVY1" s="317"/>
      <c r="BVZ1" s="317"/>
      <c r="BWA1" s="317"/>
      <c r="BWB1" s="317"/>
      <c r="BWC1" s="317"/>
      <c r="BWD1" s="317"/>
      <c r="BWE1" s="317"/>
      <c r="BWF1" s="317"/>
      <c r="BWG1" s="317"/>
      <c r="BWH1" s="317"/>
      <c r="BWI1" s="317"/>
      <c r="BWJ1" s="317"/>
      <c r="BWK1" s="317"/>
      <c r="BWL1" s="317"/>
      <c r="BWM1" s="317"/>
      <c r="BWN1" s="317"/>
      <c r="BWO1" s="317"/>
      <c r="BWP1" s="317"/>
      <c r="BWQ1" s="317"/>
      <c r="BWR1" s="317"/>
      <c r="BWS1" s="317"/>
      <c r="BWT1" s="317"/>
      <c r="BWU1" s="317"/>
      <c r="BWV1" s="13"/>
      <c r="BWW1" s="13"/>
      <c r="BWX1" s="13"/>
      <c r="BWY1" s="13"/>
      <c r="BWZ1" s="13"/>
      <c r="BXA1" s="13"/>
      <c r="BXB1" s="13"/>
      <c r="BXC1" s="13"/>
      <c r="BXD1" s="13"/>
      <c r="BXE1" s="13"/>
      <c r="BXF1" s="13"/>
      <c r="BXG1" s="13"/>
      <c r="BXH1" s="13"/>
      <c r="BXI1" s="13"/>
      <c r="BXJ1" s="13"/>
      <c r="BXK1" s="13"/>
      <c r="BXL1" s="13"/>
      <c r="BXM1" s="13"/>
      <c r="BXN1" s="13"/>
      <c r="BXO1" s="13"/>
      <c r="BXP1" s="13"/>
      <c r="BXQ1" s="13"/>
      <c r="BXR1" s="13"/>
      <c r="BXS1" s="13"/>
      <c r="BXT1" s="13"/>
      <c r="BXU1" s="13"/>
      <c r="BXV1" s="13"/>
      <c r="BXW1" s="13"/>
      <c r="BXX1" s="13"/>
      <c r="BXY1" s="13"/>
      <c r="BXZ1" s="13"/>
      <c r="BYA1" s="13"/>
      <c r="BYB1" s="13"/>
      <c r="BYC1" s="13"/>
      <c r="BYD1" s="13"/>
      <c r="BYE1" s="13"/>
      <c r="BYF1" s="13"/>
      <c r="BYG1" s="13"/>
      <c r="BYH1" s="13"/>
      <c r="BYI1" s="13"/>
      <c r="BYJ1" s="13"/>
      <c r="BYK1" s="13"/>
      <c r="BYL1" s="13"/>
      <c r="BYM1" s="13"/>
      <c r="BYN1" s="13"/>
      <c r="BYO1" s="13"/>
      <c r="BYP1" s="13"/>
      <c r="BYQ1" s="13"/>
      <c r="BYR1" s="13"/>
      <c r="BYS1" s="13"/>
      <c r="BYT1" s="13"/>
      <c r="BYU1" s="13"/>
      <c r="BYV1" s="13"/>
      <c r="BYW1" s="13"/>
      <c r="BYX1" s="13"/>
      <c r="BYY1" s="13"/>
      <c r="BYZ1" s="13"/>
      <c r="BZA1" s="13"/>
      <c r="BZB1" s="13"/>
      <c r="BZC1" s="13"/>
      <c r="BZD1" s="13"/>
      <c r="BZE1" s="13"/>
      <c r="BZF1" s="13"/>
      <c r="BZG1" s="13"/>
      <c r="BZH1" s="13"/>
      <c r="BZI1" s="13"/>
      <c r="BZJ1" s="13"/>
      <c r="BZK1" s="13"/>
      <c r="BZL1" s="13"/>
      <c r="BZM1" s="13"/>
      <c r="BZN1" s="13"/>
      <c r="BZO1" s="13"/>
      <c r="BZP1" s="13"/>
      <c r="BZQ1" s="13"/>
      <c r="BZR1" s="13"/>
      <c r="BZS1" s="13"/>
      <c r="BZT1" s="13"/>
      <c r="BZU1" s="13"/>
      <c r="BZV1" s="13"/>
      <c r="BZW1" s="13"/>
      <c r="BZX1" s="13"/>
      <c r="BZY1" s="13"/>
      <c r="BZZ1" s="13"/>
      <c r="CAA1" s="13"/>
      <c r="CAB1" s="13"/>
      <c r="CAC1" s="13"/>
      <c r="CAD1" s="13"/>
      <c r="CAE1" s="13"/>
      <c r="CAF1" s="13"/>
      <c r="CAG1" s="13"/>
      <c r="CAH1" s="13"/>
      <c r="CAI1" s="13"/>
      <c r="CAJ1" s="317"/>
      <c r="CAK1" s="317"/>
      <c r="CAL1" s="317"/>
      <c r="CAM1" s="317"/>
      <c r="CAN1" s="317"/>
      <c r="CAO1" s="317"/>
      <c r="CAP1" s="317"/>
      <c r="CAQ1" s="317"/>
      <c r="CAR1" s="317"/>
      <c r="CAS1" s="317"/>
      <c r="CAT1" s="317"/>
      <c r="CAU1" s="317"/>
      <c r="CAV1" s="317"/>
      <c r="CAW1" s="317"/>
      <c r="CAX1" s="317"/>
      <c r="CAY1" s="317"/>
      <c r="CAZ1" s="317"/>
      <c r="CBA1" s="317"/>
      <c r="CBB1" s="317"/>
      <c r="CBC1" s="317"/>
      <c r="CBD1" s="317"/>
      <c r="CBE1" s="317"/>
      <c r="CBF1" s="317"/>
      <c r="CBG1" s="317"/>
      <c r="CBH1" s="317"/>
      <c r="CBI1" s="317"/>
      <c r="CBJ1" s="317"/>
      <c r="CBK1" s="317"/>
      <c r="CBL1" s="317"/>
      <c r="CBM1" s="317"/>
      <c r="CBN1" s="317"/>
      <c r="CBO1" s="317"/>
      <c r="CBP1" s="317"/>
      <c r="CBQ1" s="317"/>
      <c r="CBR1" s="317"/>
      <c r="CBS1" s="317"/>
      <c r="CBT1" s="317"/>
      <c r="CBU1" s="317"/>
      <c r="CBV1" s="317"/>
      <c r="CBW1" s="317"/>
      <c r="CBX1" s="317"/>
      <c r="CBY1" s="317"/>
      <c r="CBZ1" s="317"/>
      <c r="CCA1" s="317"/>
      <c r="CCB1" s="317"/>
      <c r="CCC1" s="317"/>
      <c r="CCD1" s="317"/>
      <c r="CCE1" s="317"/>
      <c r="CCF1" s="317"/>
      <c r="CCG1" s="317"/>
      <c r="CCH1" s="317"/>
      <c r="CCI1" s="317"/>
      <c r="CCJ1" s="317"/>
      <c r="CCK1" s="317"/>
      <c r="CCL1" s="317"/>
      <c r="CCM1" s="317"/>
      <c r="CCN1" s="317"/>
      <c r="CCO1" s="317"/>
      <c r="CCP1" s="317"/>
      <c r="CCQ1" s="317"/>
      <c r="CCR1" s="317"/>
      <c r="CCS1" s="317"/>
      <c r="CCT1" s="317"/>
      <c r="CCU1" s="317"/>
      <c r="CCV1" s="317"/>
      <c r="CCW1" s="317"/>
      <c r="CCX1" s="317"/>
      <c r="CCY1" s="317"/>
      <c r="CCZ1" s="317"/>
      <c r="CDA1" s="317"/>
      <c r="CDB1" s="317"/>
      <c r="CDC1" s="317"/>
      <c r="CDD1" s="317"/>
      <c r="CDE1" s="317"/>
      <c r="CDF1" s="317"/>
      <c r="CDG1" s="317"/>
      <c r="CDH1" s="317"/>
      <c r="CDI1" s="317"/>
      <c r="CDJ1" s="317"/>
      <c r="CDK1" s="317"/>
      <c r="CDL1" s="317"/>
      <c r="CDM1" s="317"/>
      <c r="CDN1" s="317"/>
      <c r="CDO1" s="317"/>
      <c r="CDP1" s="317"/>
      <c r="CDQ1" s="317"/>
      <c r="CDR1" s="317"/>
      <c r="CDS1" s="317"/>
      <c r="CDT1" s="317"/>
      <c r="CDU1" s="317"/>
      <c r="CDV1" s="317"/>
      <c r="CDW1" s="317"/>
      <c r="CDX1" s="317"/>
      <c r="CDY1" s="317"/>
      <c r="CDZ1" s="317"/>
      <c r="CEA1" s="317"/>
      <c r="CEB1" s="317"/>
      <c r="CEC1" s="317"/>
      <c r="CED1" s="317"/>
      <c r="CEE1" s="317"/>
      <c r="CEF1" s="317"/>
      <c r="CEG1" s="317"/>
      <c r="CEH1" s="317"/>
      <c r="CEI1" s="317"/>
      <c r="CEJ1" s="317"/>
      <c r="CEK1" s="317"/>
      <c r="CEL1" s="317"/>
      <c r="CEM1" s="317"/>
      <c r="CEN1" s="317"/>
      <c r="CEO1" s="317"/>
      <c r="CEP1" s="317"/>
      <c r="CEQ1" s="317"/>
      <c r="CER1" s="317"/>
      <c r="CES1" s="317"/>
      <c r="CET1" s="317"/>
      <c r="CEU1" s="317"/>
      <c r="CEV1" s="317"/>
      <c r="CEW1" s="317"/>
      <c r="CEX1" s="317"/>
      <c r="CEY1" s="317"/>
      <c r="CEZ1" s="317"/>
      <c r="CFA1" s="317"/>
      <c r="CFB1" s="317"/>
      <c r="CFC1" s="317"/>
      <c r="CFD1" s="317"/>
      <c r="CFE1" s="317"/>
      <c r="CFF1" s="317"/>
      <c r="CFG1" s="317"/>
      <c r="CFH1" s="317"/>
      <c r="CFI1" s="317"/>
      <c r="CFJ1" s="317"/>
      <c r="CFK1" s="317"/>
      <c r="CFL1" s="317"/>
      <c r="CFM1" s="317"/>
      <c r="CFN1" s="317"/>
      <c r="CFO1" s="317"/>
      <c r="CFP1" s="317"/>
      <c r="CFQ1" s="317"/>
      <c r="CFR1" s="317"/>
      <c r="CFS1" s="317"/>
      <c r="CFT1" s="317"/>
      <c r="CFU1" s="317"/>
      <c r="CFV1" s="317"/>
      <c r="CFW1" s="317"/>
      <c r="CFX1" s="317"/>
      <c r="CFY1" s="317"/>
      <c r="CFZ1" s="317"/>
      <c r="CGA1" s="317"/>
      <c r="CGB1" s="317"/>
      <c r="CGC1" s="317"/>
      <c r="CGD1" s="317"/>
      <c r="CGE1" s="317"/>
      <c r="CGF1" s="317"/>
      <c r="CGG1" s="317"/>
      <c r="CGH1" s="317"/>
      <c r="CGI1" s="317"/>
      <c r="CGJ1" s="317"/>
      <c r="CGK1" s="317"/>
      <c r="CGL1" s="317"/>
      <c r="CGM1" s="317"/>
      <c r="CGN1" s="317"/>
      <c r="CGO1" s="317"/>
      <c r="CGP1" s="317"/>
      <c r="CGQ1" s="317"/>
      <c r="CGR1" s="13"/>
      <c r="CGS1" s="13"/>
      <c r="CGT1" s="13"/>
      <c r="CGU1" s="13"/>
      <c r="CGV1" s="13"/>
      <c r="CGW1" s="13"/>
      <c r="CGX1" s="13"/>
      <c r="CGY1" s="13"/>
      <c r="CGZ1" s="13"/>
      <c r="CHA1" s="13"/>
      <c r="CHB1" s="13"/>
      <c r="CHC1" s="13"/>
      <c r="CHD1" s="13"/>
      <c r="CHE1" s="13"/>
      <c r="CHF1" s="13"/>
      <c r="CHG1" s="13"/>
      <c r="CHH1" s="13"/>
      <c r="CHI1" s="13"/>
      <c r="CHJ1" s="13"/>
      <c r="CHK1" s="13"/>
      <c r="CHL1" s="13"/>
      <c r="CHM1" s="13"/>
      <c r="CHN1" s="13"/>
      <c r="CHO1" s="13"/>
      <c r="CHP1" s="13"/>
      <c r="CHQ1" s="13"/>
      <c r="CHR1" s="13"/>
      <c r="CHS1" s="13"/>
      <c r="CHT1" s="13"/>
      <c r="CHU1" s="13"/>
      <c r="CHV1" s="13"/>
      <c r="CHW1" s="13"/>
      <c r="CHX1" s="13"/>
      <c r="CHY1" s="13"/>
      <c r="CHZ1" s="13"/>
      <c r="CIA1" s="13"/>
      <c r="CIB1" s="13"/>
      <c r="CIC1" s="13"/>
      <c r="CID1" s="13"/>
      <c r="CIE1" s="13"/>
      <c r="CIF1" s="13"/>
      <c r="CIG1" s="13"/>
      <c r="CIH1" s="13"/>
      <c r="CII1" s="13"/>
      <c r="CIJ1" s="13"/>
      <c r="CIK1" s="13"/>
      <c r="CIL1" s="13"/>
      <c r="CIM1" s="13"/>
      <c r="CIN1" s="13"/>
      <c r="CIO1" s="13"/>
      <c r="CIP1" s="13"/>
      <c r="CIQ1" s="13"/>
      <c r="CIR1" s="13"/>
      <c r="CIS1" s="13"/>
      <c r="CIT1" s="13"/>
      <c r="CIU1" s="13"/>
      <c r="CIV1" s="13"/>
      <c r="CIW1" s="13"/>
      <c r="CIX1" s="13"/>
      <c r="CIY1" s="13"/>
      <c r="CIZ1" s="13"/>
      <c r="CJA1" s="13"/>
      <c r="CJB1" s="13"/>
      <c r="CJC1" s="13"/>
      <c r="CJD1" s="13"/>
      <c r="CJE1" s="13"/>
      <c r="CJF1" s="13"/>
      <c r="CJG1" s="13"/>
      <c r="CJH1" s="13"/>
      <c r="CJI1" s="13"/>
      <c r="CJJ1" s="13"/>
      <c r="CJK1" s="13"/>
      <c r="CJL1" s="13"/>
      <c r="CJM1" s="13"/>
      <c r="CJN1" s="13"/>
      <c r="CJO1" s="13"/>
      <c r="CJP1" s="13"/>
      <c r="CJQ1" s="13"/>
      <c r="CJR1" s="13"/>
      <c r="CJS1" s="13"/>
      <c r="CJT1" s="13"/>
      <c r="CJU1" s="13"/>
      <c r="CJV1" s="13"/>
      <c r="CJW1" s="13"/>
      <c r="CJX1" s="13"/>
      <c r="CJY1" s="13"/>
      <c r="CJZ1" s="13"/>
      <c r="CKA1" s="13"/>
      <c r="CKB1" s="13"/>
      <c r="CKC1" s="13"/>
      <c r="CKD1" s="13"/>
      <c r="CKE1" s="13"/>
      <c r="CKF1" s="317"/>
      <c r="CKG1" s="317"/>
      <c r="CKH1" s="317"/>
      <c r="CKI1" s="317"/>
      <c r="CKJ1" s="317"/>
      <c r="CKK1" s="317"/>
      <c r="CKL1" s="317"/>
      <c r="CKM1" s="317"/>
      <c r="CKN1" s="317"/>
      <c r="CKO1" s="317"/>
      <c r="CKP1" s="317"/>
      <c r="CKQ1" s="317"/>
      <c r="CKR1" s="317"/>
      <c r="CKS1" s="317"/>
      <c r="CKT1" s="317"/>
      <c r="CKU1" s="317"/>
      <c r="CKV1" s="317"/>
      <c r="CKW1" s="317"/>
      <c r="CKX1" s="317"/>
      <c r="CKY1" s="317"/>
      <c r="CKZ1" s="317"/>
      <c r="CLA1" s="317"/>
      <c r="CLB1" s="317"/>
      <c r="CLC1" s="317"/>
      <c r="CLD1" s="317"/>
      <c r="CLE1" s="317"/>
      <c r="CLF1" s="317"/>
      <c r="CLG1" s="317"/>
      <c r="CLH1" s="317"/>
      <c r="CLI1" s="317"/>
      <c r="CLJ1" s="317"/>
      <c r="CLK1" s="317"/>
      <c r="CLL1" s="317"/>
      <c r="CLM1" s="317"/>
      <c r="CLN1" s="317"/>
      <c r="CLO1" s="317"/>
      <c r="CLP1" s="317"/>
      <c r="CLQ1" s="317"/>
      <c r="CLR1" s="317"/>
      <c r="CLS1" s="317"/>
      <c r="CLT1" s="317"/>
      <c r="CLU1" s="317"/>
      <c r="CLV1" s="317"/>
      <c r="CLW1" s="317"/>
      <c r="CLX1" s="317"/>
      <c r="CLY1" s="317"/>
      <c r="CLZ1" s="317"/>
      <c r="CMA1" s="317"/>
      <c r="CMB1" s="317"/>
      <c r="CMC1" s="317"/>
      <c r="CMD1" s="317"/>
      <c r="CME1" s="317"/>
      <c r="CMF1" s="317"/>
      <c r="CMG1" s="317"/>
      <c r="CMH1" s="317"/>
      <c r="CMI1" s="317"/>
      <c r="CMJ1" s="317"/>
      <c r="CMK1" s="317"/>
      <c r="CML1" s="317"/>
      <c r="CMM1" s="317"/>
      <c r="CMN1" s="317"/>
      <c r="CMO1" s="317"/>
      <c r="CMP1" s="317"/>
      <c r="CMQ1" s="317"/>
      <c r="CMR1" s="317"/>
      <c r="CMS1" s="317"/>
      <c r="CMT1" s="317"/>
      <c r="CMU1" s="317"/>
      <c r="CMV1" s="317"/>
      <c r="CMW1" s="317"/>
      <c r="CMX1" s="317"/>
      <c r="CMY1" s="317"/>
      <c r="CMZ1" s="317"/>
      <c r="CNA1" s="317"/>
      <c r="CNB1" s="317"/>
      <c r="CNC1" s="317"/>
      <c r="CND1" s="317"/>
      <c r="CNE1" s="317"/>
      <c r="CNF1" s="317"/>
      <c r="CNG1" s="317"/>
      <c r="CNH1" s="317"/>
      <c r="CNI1" s="317"/>
      <c r="CNJ1" s="317"/>
      <c r="CNK1" s="317"/>
      <c r="CNL1" s="317"/>
      <c r="CNM1" s="317"/>
      <c r="CNN1" s="317"/>
      <c r="CNO1" s="317"/>
      <c r="CNP1" s="317"/>
      <c r="CNQ1" s="317"/>
      <c r="CNR1" s="317"/>
      <c r="CNS1" s="317"/>
      <c r="CNT1" s="317"/>
      <c r="CNU1" s="317"/>
      <c r="CNV1" s="317"/>
      <c r="CNW1" s="317"/>
      <c r="CNX1" s="317"/>
      <c r="CNY1" s="317"/>
      <c r="CNZ1" s="317"/>
      <c r="COA1" s="317"/>
      <c r="COB1" s="317"/>
      <c r="COC1" s="317"/>
      <c r="COD1" s="317"/>
      <c r="COE1" s="317"/>
      <c r="COF1" s="317"/>
      <c r="COG1" s="317"/>
      <c r="COH1" s="317"/>
      <c r="COI1" s="317"/>
      <c r="COJ1" s="317"/>
      <c r="COK1" s="317"/>
      <c r="COL1" s="317"/>
      <c r="COM1" s="317"/>
      <c r="CON1" s="317"/>
      <c r="COO1" s="317"/>
      <c r="COP1" s="317"/>
      <c r="COQ1" s="317"/>
      <c r="COR1" s="317"/>
      <c r="COS1" s="317"/>
      <c r="COT1" s="317"/>
      <c r="COU1" s="317"/>
      <c r="COV1" s="317"/>
      <c r="COW1" s="317"/>
      <c r="COX1" s="317"/>
      <c r="COY1" s="317"/>
      <c r="COZ1" s="317"/>
      <c r="CPA1" s="317"/>
      <c r="CPB1" s="317"/>
      <c r="CPC1" s="317"/>
      <c r="CPD1" s="317"/>
      <c r="CPE1" s="317"/>
      <c r="CPF1" s="317"/>
      <c r="CPG1" s="317"/>
      <c r="CPH1" s="317"/>
      <c r="CPI1" s="317"/>
      <c r="CPJ1" s="317"/>
      <c r="CPK1" s="317"/>
      <c r="CPL1" s="317"/>
      <c r="CPM1" s="317"/>
      <c r="CPN1" s="317"/>
      <c r="CPO1" s="317"/>
      <c r="CPP1" s="317"/>
      <c r="CPQ1" s="317"/>
      <c r="CPR1" s="317"/>
      <c r="CPS1" s="317"/>
      <c r="CPT1" s="317"/>
      <c r="CPU1" s="317"/>
      <c r="CPV1" s="317"/>
      <c r="CPW1" s="317"/>
      <c r="CPX1" s="317"/>
      <c r="CPY1" s="317"/>
      <c r="CPZ1" s="317"/>
      <c r="CQA1" s="317"/>
      <c r="CQB1" s="317"/>
      <c r="CQC1" s="317"/>
      <c r="CQD1" s="317"/>
      <c r="CQE1" s="317"/>
      <c r="CQF1" s="317"/>
      <c r="CQG1" s="317"/>
      <c r="CQH1" s="317"/>
      <c r="CQI1" s="317"/>
      <c r="CQJ1" s="317"/>
      <c r="CQK1" s="317"/>
      <c r="CQL1" s="317"/>
      <c r="CQM1" s="317"/>
      <c r="CQN1" s="13"/>
      <c r="CQO1" s="13"/>
      <c r="CQP1" s="13"/>
      <c r="CQQ1" s="13"/>
      <c r="CQR1" s="13"/>
      <c r="CQS1" s="13"/>
      <c r="CQT1" s="13"/>
      <c r="CQU1" s="13"/>
      <c r="CQV1" s="13"/>
      <c r="CQW1" s="13"/>
      <c r="CQX1" s="13"/>
      <c r="CQY1" s="13"/>
      <c r="CQZ1" s="13"/>
      <c r="CRA1" s="13"/>
      <c r="CRB1" s="13"/>
      <c r="CRC1" s="13"/>
      <c r="CRD1" s="13"/>
      <c r="CRE1" s="13"/>
      <c r="CRF1" s="13"/>
      <c r="CRG1" s="13"/>
      <c r="CRH1" s="13"/>
      <c r="CRI1" s="13"/>
      <c r="CRJ1" s="13"/>
      <c r="CRK1" s="13"/>
      <c r="CRL1" s="13"/>
      <c r="CRM1" s="13"/>
      <c r="CRN1" s="13"/>
      <c r="CRO1" s="13"/>
      <c r="CRP1" s="13"/>
      <c r="CRQ1" s="13"/>
      <c r="CRR1" s="13"/>
      <c r="CRS1" s="13"/>
      <c r="CRT1" s="13"/>
      <c r="CRU1" s="13"/>
      <c r="CRV1" s="13"/>
      <c r="CRW1" s="13"/>
      <c r="CRX1" s="13"/>
      <c r="CRY1" s="13"/>
      <c r="CRZ1" s="13"/>
      <c r="CSA1" s="13"/>
      <c r="CSB1" s="13"/>
      <c r="CSC1" s="13"/>
      <c r="CSD1" s="13"/>
      <c r="CSE1" s="13"/>
      <c r="CSF1" s="13"/>
      <c r="CSG1" s="13"/>
      <c r="CSH1" s="13"/>
      <c r="CSI1" s="13"/>
      <c r="CSJ1" s="13"/>
      <c r="CSK1" s="13"/>
      <c r="CSL1" s="13"/>
      <c r="CSM1" s="13"/>
      <c r="CSN1" s="13"/>
      <c r="CSO1" s="13"/>
      <c r="CSP1" s="13"/>
      <c r="CSQ1" s="13"/>
      <c r="CSR1" s="13"/>
      <c r="CSS1" s="13"/>
      <c r="CST1" s="13"/>
      <c r="CSU1" s="13"/>
      <c r="CSV1" s="13"/>
      <c r="CSW1" s="13"/>
      <c r="CSX1" s="13"/>
      <c r="CSY1" s="13"/>
      <c r="CSZ1" s="13"/>
      <c r="CTA1" s="13"/>
      <c r="CTB1" s="13"/>
      <c r="CTC1" s="13"/>
      <c r="CTD1" s="13"/>
      <c r="CTE1" s="13"/>
      <c r="CTF1" s="13"/>
      <c r="CTG1" s="13"/>
      <c r="CTH1" s="13"/>
      <c r="CTI1" s="13"/>
      <c r="CTJ1" s="13"/>
      <c r="CTK1" s="13"/>
      <c r="CTL1" s="13"/>
      <c r="CTM1" s="13"/>
      <c r="CTN1" s="13"/>
      <c r="CTO1" s="13"/>
      <c r="CTP1" s="13"/>
      <c r="CTQ1" s="13"/>
      <c r="CTR1" s="13"/>
      <c r="CTS1" s="13"/>
      <c r="CTT1" s="13"/>
      <c r="CTU1" s="13"/>
      <c r="CTV1" s="13"/>
      <c r="CTW1" s="13"/>
      <c r="CTX1" s="13"/>
      <c r="CTY1" s="13"/>
      <c r="CTZ1" s="13"/>
      <c r="CUA1" s="13"/>
      <c r="CUB1" s="317"/>
      <c r="CUC1" s="317"/>
      <c r="CUD1" s="317"/>
      <c r="CUE1" s="317"/>
      <c r="CUF1" s="317"/>
      <c r="CUG1" s="317"/>
      <c r="CUH1" s="317"/>
      <c r="CUI1" s="317"/>
      <c r="CUJ1" s="317"/>
      <c r="CUK1" s="317"/>
      <c r="CUL1" s="317"/>
      <c r="CUM1" s="317"/>
      <c r="CUN1" s="317"/>
      <c r="CUO1" s="317"/>
      <c r="CUP1" s="317"/>
      <c r="CUQ1" s="317"/>
      <c r="CUR1" s="317"/>
      <c r="CUS1" s="317"/>
      <c r="CUT1" s="317"/>
      <c r="CUU1" s="317"/>
      <c r="CUV1" s="317"/>
      <c r="CUW1" s="317"/>
      <c r="CUX1" s="317"/>
      <c r="CUY1" s="317"/>
      <c r="CUZ1" s="317"/>
      <c r="CVA1" s="317"/>
      <c r="CVB1" s="317"/>
      <c r="CVC1" s="317"/>
      <c r="CVD1" s="317"/>
      <c r="CVE1" s="317"/>
      <c r="CVF1" s="317"/>
      <c r="CVG1" s="317"/>
      <c r="CVH1" s="317"/>
      <c r="CVI1" s="317"/>
      <c r="CVJ1" s="317"/>
      <c r="CVK1" s="317"/>
      <c r="CVL1" s="317"/>
      <c r="CVM1" s="317"/>
      <c r="CVN1" s="317"/>
      <c r="CVO1" s="317"/>
      <c r="CVP1" s="317"/>
      <c r="CVQ1" s="317"/>
      <c r="CVR1" s="317"/>
      <c r="CVS1" s="317"/>
      <c r="CVT1" s="317"/>
      <c r="CVU1" s="317"/>
      <c r="CVV1" s="317"/>
      <c r="CVW1" s="317"/>
      <c r="CVX1" s="317"/>
      <c r="CVY1" s="317"/>
      <c r="CVZ1" s="317"/>
      <c r="CWA1" s="317"/>
      <c r="CWB1" s="317"/>
      <c r="CWC1" s="317"/>
      <c r="CWD1" s="317"/>
      <c r="CWE1" s="317"/>
      <c r="CWF1" s="317"/>
      <c r="CWG1" s="317"/>
      <c r="CWH1" s="317"/>
      <c r="CWI1" s="317"/>
      <c r="CWJ1" s="317"/>
      <c r="CWK1" s="317"/>
      <c r="CWL1" s="317"/>
      <c r="CWM1" s="317"/>
      <c r="CWN1" s="317"/>
      <c r="CWO1" s="317"/>
      <c r="CWP1" s="317"/>
      <c r="CWQ1" s="317"/>
      <c r="CWR1" s="317"/>
      <c r="CWS1" s="317"/>
      <c r="CWT1" s="317"/>
      <c r="CWU1" s="317"/>
      <c r="CWV1" s="317"/>
      <c r="CWW1" s="317"/>
      <c r="CWX1" s="317"/>
      <c r="CWY1" s="317"/>
      <c r="CWZ1" s="317"/>
      <c r="CXA1" s="317"/>
      <c r="CXB1" s="317"/>
      <c r="CXC1" s="317"/>
      <c r="CXD1" s="317"/>
      <c r="CXE1" s="317"/>
      <c r="CXF1" s="317"/>
      <c r="CXG1" s="317"/>
      <c r="CXH1" s="317"/>
      <c r="CXI1" s="317"/>
      <c r="CXJ1" s="317"/>
      <c r="CXK1" s="317"/>
      <c r="CXL1" s="317"/>
      <c r="CXM1" s="317"/>
      <c r="CXN1" s="317"/>
      <c r="CXO1" s="317"/>
      <c r="CXP1" s="317"/>
      <c r="CXQ1" s="317"/>
      <c r="CXR1" s="317"/>
      <c r="CXS1" s="317"/>
      <c r="CXT1" s="317"/>
      <c r="CXU1" s="317"/>
      <c r="CXV1" s="317"/>
      <c r="CXW1" s="317"/>
      <c r="CXX1" s="317"/>
      <c r="CXY1" s="317"/>
      <c r="CXZ1" s="317"/>
      <c r="CYA1" s="317"/>
      <c r="CYB1" s="317"/>
      <c r="CYC1" s="317"/>
      <c r="CYD1" s="317"/>
      <c r="CYE1" s="317"/>
      <c r="CYF1" s="317"/>
      <c r="CYG1" s="317"/>
      <c r="CYH1" s="317"/>
      <c r="CYI1" s="317"/>
      <c r="CYJ1" s="317"/>
      <c r="CYK1" s="317"/>
      <c r="CYL1" s="317"/>
      <c r="CYM1" s="317"/>
      <c r="CYN1" s="317"/>
      <c r="CYO1" s="317"/>
      <c r="CYP1" s="317"/>
      <c r="CYQ1" s="317"/>
      <c r="CYR1" s="317"/>
      <c r="CYS1" s="317"/>
      <c r="CYT1" s="317"/>
      <c r="CYU1" s="317"/>
      <c r="CYV1" s="317"/>
      <c r="CYW1" s="317"/>
      <c r="CYX1" s="317"/>
      <c r="CYY1" s="317"/>
      <c r="CYZ1" s="317"/>
      <c r="CZA1" s="317"/>
      <c r="CZB1" s="317"/>
      <c r="CZC1" s="317"/>
      <c r="CZD1" s="317"/>
      <c r="CZE1" s="317"/>
      <c r="CZF1" s="317"/>
      <c r="CZG1" s="317"/>
      <c r="CZH1" s="317"/>
      <c r="CZI1" s="317"/>
      <c r="CZJ1" s="317"/>
      <c r="CZK1" s="317"/>
      <c r="CZL1" s="317"/>
      <c r="CZM1" s="317"/>
      <c r="CZN1" s="317"/>
      <c r="CZO1" s="317"/>
      <c r="CZP1" s="317"/>
      <c r="CZQ1" s="317"/>
      <c r="CZR1" s="317"/>
      <c r="CZS1" s="317"/>
      <c r="CZT1" s="317"/>
      <c r="CZU1" s="317"/>
      <c r="CZV1" s="317"/>
      <c r="CZW1" s="317"/>
      <c r="CZX1" s="317"/>
      <c r="CZY1" s="317"/>
      <c r="CZZ1" s="317"/>
      <c r="DAA1" s="317"/>
      <c r="DAB1" s="317"/>
      <c r="DAC1" s="317"/>
      <c r="DAD1" s="317"/>
      <c r="DAE1" s="317"/>
      <c r="DAF1" s="317"/>
      <c r="DAG1" s="317"/>
      <c r="DAH1" s="317"/>
      <c r="DAI1" s="317"/>
      <c r="DAJ1" s="13"/>
      <c r="DAK1" s="13"/>
      <c r="DAL1" s="13"/>
      <c r="DAM1" s="13"/>
      <c r="DAN1" s="13"/>
      <c r="DAO1" s="13"/>
      <c r="DAP1" s="13"/>
      <c r="DAQ1" s="13"/>
      <c r="DAR1" s="13"/>
      <c r="DAS1" s="13"/>
      <c r="DAT1" s="13"/>
      <c r="DAU1" s="13"/>
      <c r="DAV1" s="13"/>
      <c r="DAW1" s="13"/>
      <c r="DAX1" s="13"/>
      <c r="DAY1" s="13"/>
      <c r="DAZ1" s="13"/>
      <c r="DBA1" s="13"/>
      <c r="DBB1" s="13"/>
      <c r="DBC1" s="13"/>
      <c r="DBD1" s="13"/>
      <c r="DBE1" s="13"/>
      <c r="DBF1" s="13"/>
      <c r="DBG1" s="13"/>
      <c r="DBH1" s="13"/>
      <c r="DBI1" s="13"/>
      <c r="DBJ1" s="13"/>
      <c r="DBK1" s="13"/>
      <c r="DBL1" s="13"/>
      <c r="DBM1" s="13"/>
      <c r="DBN1" s="13"/>
      <c r="DBO1" s="13"/>
      <c r="DBP1" s="13"/>
      <c r="DBQ1" s="13"/>
      <c r="DBR1" s="13"/>
      <c r="DBS1" s="13"/>
      <c r="DBT1" s="13"/>
      <c r="DBU1" s="13"/>
      <c r="DBV1" s="13"/>
      <c r="DBW1" s="13"/>
      <c r="DBX1" s="13"/>
      <c r="DBY1" s="13"/>
      <c r="DBZ1" s="13"/>
      <c r="DCA1" s="13"/>
      <c r="DCB1" s="13"/>
      <c r="DCC1" s="13"/>
      <c r="DCD1" s="13"/>
      <c r="DCE1" s="13"/>
      <c r="DCF1" s="13"/>
      <c r="DCG1" s="13"/>
      <c r="DCH1" s="13"/>
      <c r="DCI1" s="13"/>
      <c r="DCJ1" s="13"/>
      <c r="DCK1" s="13"/>
      <c r="DCL1" s="13"/>
      <c r="DCM1" s="13"/>
      <c r="DCN1" s="13"/>
      <c r="DCO1" s="13"/>
      <c r="DCP1" s="13"/>
      <c r="DCQ1" s="13"/>
      <c r="DCR1" s="13"/>
      <c r="DCS1" s="13"/>
      <c r="DCT1" s="13"/>
      <c r="DCU1" s="13"/>
      <c r="DCV1" s="13"/>
      <c r="DCW1" s="13"/>
      <c r="DCX1" s="13"/>
      <c r="DCY1" s="13"/>
      <c r="DCZ1" s="13"/>
      <c r="DDA1" s="13"/>
      <c r="DDB1" s="13"/>
      <c r="DDC1" s="13"/>
      <c r="DDD1" s="13"/>
      <c r="DDE1" s="13"/>
      <c r="DDF1" s="13"/>
      <c r="DDG1" s="13"/>
      <c r="DDH1" s="13"/>
      <c r="DDI1" s="13"/>
      <c r="DDJ1" s="13"/>
      <c r="DDK1" s="13"/>
      <c r="DDL1" s="13"/>
      <c r="DDM1" s="13"/>
      <c r="DDN1" s="13"/>
      <c r="DDO1" s="13"/>
      <c r="DDP1" s="13"/>
      <c r="DDQ1" s="13"/>
      <c r="DDR1" s="13"/>
      <c r="DDS1" s="13"/>
      <c r="DDT1" s="13"/>
      <c r="DDU1" s="13"/>
      <c r="DDV1" s="13"/>
      <c r="DDW1" s="13"/>
      <c r="DDX1" s="317"/>
      <c r="DDY1" s="317"/>
      <c r="DDZ1" s="317"/>
      <c r="DEA1" s="317"/>
      <c r="DEB1" s="317"/>
      <c r="DEC1" s="317"/>
      <c r="DED1" s="317"/>
      <c r="DEE1" s="317"/>
      <c r="DEF1" s="317"/>
      <c r="DEG1" s="317"/>
      <c r="DEH1" s="317"/>
      <c r="DEI1" s="317"/>
      <c r="DEJ1" s="317"/>
      <c r="DEK1" s="317"/>
      <c r="DEL1" s="317"/>
      <c r="DEM1" s="317"/>
      <c r="DEN1" s="317"/>
      <c r="DEO1" s="317"/>
      <c r="DEP1" s="317"/>
      <c r="DEQ1" s="317"/>
      <c r="DER1" s="317"/>
      <c r="DES1" s="317"/>
      <c r="DET1" s="317"/>
      <c r="DEU1" s="317"/>
      <c r="DEV1" s="317"/>
      <c r="DEW1" s="317"/>
      <c r="DEX1" s="317"/>
      <c r="DEY1" s="317"/>
      <c r="DEZ1" s="317"/>
      <c r="DFA1" s="317"/>
      <c r="DFB1" s="317"/>
      <c r="DFC1" s="317"/>
      <c r="DFD1" s="317"/>
      <c r="DFE1" s="317"/>
      <c r="DFF1" s="317"/>
      <c r="DFG1" s="317"/>
      <c r="DFH1" s="317"/>
      <c r="DFI1" s="317"/>
      <c r="DFJ1" s="317"/>
      <c r="DFK1" s="317"/>
      <c r="DFL1" s="317"/>
      <c r="DFM1" s="317"/>
      <c r="DFN1" s="317"/>
      <c r="DFO1" s="317"/>
      <c r="DFP1" s="317"/>
      <c r="DFQ1" s="317"/>
      <c r="DFR1" s="317"/>
      <c r="DFS1" s="317"/>
      <c r="DFT1" s="317"/>
      <c r="DFU1" s="317"/>
      <c r="DFV1" s="317"/>
      <c r="DFW1" s="317"/>
      <c r="DFX1" s="317"/>
      <c r="DFY1" s="317"/>
      <c r="DFZ1" s="317"/>
      <c r="DGA1" s="317"/>
      <c r="DGB1" s="317"/>
      <c r="DGC1" s="317"/>
      <c r="DGD1" s="317"/>
      <c r="DGE1" s="317"/>
      <c r="DGF1" s="317"/>
      <c r="DGG1" s="317"/>
      <c r="DGH1" s="317"/>
      <c r="DGI1" s="317"/>
      <c r="DGJ1" s="317"/>
      <c r="DGK1" s="317"/>
      <c r="DGL1" s="317"/>
      <c r="DGM1" s="317"/>
      <c r="DGN1" s="317"/>
      <c r="DGO1" s="317"/>
      <c r="DGP1" s="317"/>
      <c r="DGQ1" s="317"/>
      <c r="DGR1" s="317"/>
      <c r="DGS1" s="317"/>
      <c r="DGT1" s="317"/>
      <c r="DGU1" s="317"/>
      <c r="DGV1" s="317"/>
      <c r="DGW1" s="317"/>
      <c r="DGX1" s="317"/>
      <c r="DGY1" s="317"/>
      <c r="DGZ1" s="317"/>
      <c r="DHA1" s="317"/>
      <c r="DHB1" s="317"/>
      <c r="DHC1" s="317"/>
      <c r="DHD1" s="317"/>
      <c r="DHE1" s="317"/>
      <c r="DHF1" s="317"/>
      <c r="DHG1" s="317"/>
      <c r="DHH1" s="317"/>
      <c r="DHI1" s="317"/>
      <c r="DHJ1" s="317"/>
      <c r="DHK1" s="317"/>
      <c r="DHL1" s="317"/>
      <c r="DHM1" s="317"/>
      <c r="DHN1" s="317"/>
      <c r="DHO1" s="317"/>
      <c r="DHP1" s="317"/>
      <c r="DHQ1" s="317"/>
      <c r="DHR1" s="317"/>
      <c r="DHS1" s="317"/>
      <c r="DHT1" s="317"/>
      <c r="DHU1" s="317"/>
      <c r="DHV1" s="317"/>
      <c r="DHW1" s="317"/>
      <c r="DHX1" s="317"/>
      <c r="DHY1" s="317"/>
      <c r="DHZ1" s="317"/>
      <c r="DIA1" s="317"/>
      <c r="DIB1" s="317"/>
      <c r="DIC1" s="317"/>
      <c r="DID1" s="317"/>
      <c r="DIE1" s="317"/>
      <c r="DIF1" s="317"/>
      <c r="DIG1" s="317"/>
      <c r="DIH1" s="317"/>
      <c r="DII1" s="317"/>
      <c r="DIJ1" s="317"/>
      <c r="DIK1" s="317"/>
      <c r="DIL1" s="317"/>
      <c r="DIM1" s="317"/>
      <c r="DIN1" s="317"/>
      <c r="DIO1" s="317"/>
      <c r="DIP1" s="317"/>
      <c r="DIQ1" s="317"/>
      <c r="DIR1" s="317"/>
      <c r="DIS1" s="317"/>
      <c r="DIT1" s="317"/>
      <c r="DIU1" s="317"/>
      <c r="DIV1" s="317"/>
      <c r="DIW1" s="317"/>
      <c r="DIX1" s="317"/>
      <c r="DIY1" s="317"/>
      <c r="DIZ1" s="317"/>
      <c r="DJA1" s="317"/>
      <c r="DJB1" s="317"/>
      <c r="DJC1" s="317"/>
      <c r="DJD1" s="317"/>
      <c r="DJE1" s="317"/>
      <c r="DJF1" s="317"/>
      <c r="DJG1" s="317"/>
      <c r="DJH1" s="317"/>
      <c r="DJI1" s="317"/>
      <c r="DJJ1" s="317"/>
      <c r="DJK1" s="317"/>
      <c r="DJL1" s="317"/>
      <c r="DJM1" s="317"/>
      <c r="DJN1" s="317"/>
      <c r="DJO1" s="317"/>
      <c r="DJP1" s="317"/>
      <c r="DJQ1" s="317"/>
      <c r="DJR1" s="317"/>
      <c r="DJS1" s="317"/>
      <c r="DJT1" s="317"/>
      <c r="DJU1" s="317"/>
      <c r="DJV1" s="317"/>
      <c r="DJW1" s="317"/>
      <c r="DJX1" s="317"/>
      <c r="DJY1" s="317"/>
      <c r="DJZ1" s="317"/>
      <c r="DKA1" s="317"/>
      <c r="DKB1" s="317"/>
      <c r="DKC1" s="317"/>
      <c r="DKD1" s="317"/>
      <c r="DKE1" s="317"/>
      <c r="DKF1" s="13"/>
      <c r="DKG1" s="13"/>
      <c r="DKH1" s="13"/>
      <c r="DKI1" s="13"/>
      <c r="DKJ1" s="13"/>
      <c r="DKK1" s="13"/>
      <c r="DKL1" s="13"/>
      <c r="DKM1" s="13"/>
      <c r="DKN1" s="13"/>
      <c r="DKO1" s="13"/>
      <c r="DKP1" s="13"/>
      <c r="DKQ1" s="13"/>
      <c r="DKR1" s="13"/>
      <c r="DKS1" s="13"/>
      <c r="DKT1" s="13"/>
      <c r="DKU1" s="13"/>
      <c r="DKV1" s="13"/>
      <c r="DKW1" s="13"/>
      <c r="DKX1" s="13"/>
      <c r="DKY1" s="13"/>
      <c r="DKZ1" s="13"/>
      <c r="DLA1" s="13"/>
      <c r="DLB1" s="13"/>
      <c r="DLC1" s="13"/>
      <c r="DLD1" s="13"/>
      <c r="DLE1" s="13"/>
      <c r="DLF1" s="13"/>
      <c r="DLG1" s="13"/>
      <c r="DLH1" s="13"/>
      <c r="DLI1" s="13"/>
      <c r="DLJ1" s="13"/>
      <c r="DLK1" s="13"/>
      <c r="DLL1" s="13"/>
      <c r="DLM1" s="13"/>
      <c r="DLN1" s="13"/>
      <c r="DLO1" s="13"/>
      <c r="DLP1" s="13"/>
      <c r="DLQ1" s="13"/>
      <c r="DLR1" s="13"/>
      <c r="DLS1" s="13"/>
      <c r="DLT1" s="13"/>
      <c r="DLU1" s="13"/>
      <c r="DLV1" s="13"/>
      <c r="DLW1" s="13"/>
      <c r="DLX1" s="13"/>
      <c r="DLY1" s="13"/>
      <c r="DLZ1" s="13"/>
      <c r="DMA1" s="13"/>
      <c r="DMB1" s="13"/>
      <c r="DMC1" s="13"/>
      <c r="DMD1" s="13"/>
      <c r="DME1" s="13"/>
      <c r="DMF1" s="13"/>
      <c r="DMG1" s="13"/>
      <c r="DMH1" s="13"/>
      <c r="DMI1" s="13"/>
      <c r="DMJ1" s="13"/>
      <c r="DMK1" s="13"/>
      <c r="DML1" s="13"/>
      <c r="DMM1" s="13"/>
      <c r="DMN1" s="13"/>
      <c r="DMO1" s="13"/>
      <c r="DMP1" s="13"/>
      <c r="DMQ1" s="13"/>
      <c r="DMR1" s="13"/>
      <c r="DMS1" s="13"/>
      <c r="DMT1" s="13"/>
      <c r="DMU1" s="13"/>
      <c r="DMV1" s="13"/>
      <c r="DMW1" s="13"/>
      <c r="DMX1" s="13"/>
      <c r="DMY1" s="13"/>
      <c r="DMZ1" s="13"/>
      <c r="DNA1" s="13"/>
      <c r="DNB1" s="13"/>
      <c r="DNC1" s="13"/>
      <c r="DND1" s="13"/>
      <c r="DNE1" s="13"/>
      <c r="DNF1" s="13"/>
      <c r="DNG1" s="13"/>
      <c r="DNH1" s="13"/>
      <c r="DNI1" s="13"/>
      <c r="DNJ1" s="13"/>
      <c r="DNK1" s="13"/>
      <c r="DNL1" s="13"/>
      <c r="DNM1" s="13"/>
      <c r="DNN1" s="13"/>
      <c r="DNO1" s="13"/>
      <c r="DNP1" s="13"/>
      <c r="DNQ1" s="13"/>
      <c r="DNR1" s="13"/>
      <c r="DNS1" s="13"/>
      <c r="DNT1" s="317"/>
      <c r="DNU1" s="317"/>
      <c r="DNV1" s="317"/>
      <c r="DNW1" s="317"/>
      <c r="DNX1" s="317"/>
      <c r="DNY1" s="317"/>
      <c r="DNZ1" s="317"/>
      <c r="DOA1" s="317"/>
      <c r="DOB1" s="317"/>
      <c r="DOC1" s="317"/>
      <c r="DOD1" s="317"/>
      <c r="DOE1" s="317"/>
      <c r="DOF1" s="317"/>
      <c r="DOG1" s="317"/>
      <c r="DOH1" s="317"/>
      <c r="DOI1" s="317"/>
      <c r="DOJ1" s="317"/>
      <c r="DOK1" s="317"/>
      <c r="DOL1" s="317"/>
      <c r="DOM1" s="317"/>
      <c r="DON1" s="317"/>
      <c r="DOO1" s="317"/>
      <c r="DOP1" s="317"/>
      <c r="DOQ1" s="317"/>
      <c r="DOR1" s="317"/>
      <c r="DOS1" s="317"/>
      <c r="DOT1" s="317"/>
      <c r="DOU1" s="317"/>
      <c r="DOV1" s="317"/>
      <c r="DOW1" s="317"/>
      <c r="DOX1" s="317"/>
      <c r="DOY1" s="317"/>
      <c r="DOZ1" s="317"/>
      <c r="DPA1" s="317"/>
      <c r="DPB1" s="317"/>
      <c r="DPC1" s="317"/>
      <c r="DPD1" s="317"/>
      <c r="DPE1" s="317"/>
      <c r="DPF1" s="317"/>
      <c r="DPG1" s="317"/>
      <c r="DPH1" s="317"/>
      <c r="DPI1" s="317"/>
      <c r="DPJ1" s="317"/>
      <c r="DPK1" s="317"/>
      <c r="DPL1" s="317"/>
      <c r="DPM1" s="317"/>
      <c r="DPN1" s="317"/>
      <c r="DPO1" s="317"/>
      <c r="DPP1" s="317"/>
      <c r="DPQ1" s="317"/>
      <c r="DPR1" s="317"/>
      <c r="DPS1" s="317"/>
      <c r="DPT1" s="317"/>
      <c r="DPU1" s="317"/>
      <c r="DPV1" s="317"/>
      <c r="DPW1" s="317"/>
      <c r="DPX1" s="317"/>
      <c r="DPY1" s="317"/>
      <c r="DPZ1" s="317"/>
      <c r="DQA1" s="317"/>
      <c r="DQB1" s="317"/>
      <c r="DQC1" s="317"/>
      <c r="DQD1" s="317"/>
      <c r="DQE1" s="317"/>
      <c r="DQF1" s="317"/>
      <c r="DQG1" s="317"/>
      <c r="DQH1" s="317"/>
      <c r="DQI1" s="317"/>
      <c r="DQJ1" s="317"/>
      <c r="DQK1" s="317"/>
      <c r="DQL1" s="317"/>
      <c r="DQM1" s="317"/>
      <c r="DQN1" s="317"/>
      <c r="DQO1" s="317"/>
      <c r="DQP1" s="317"/>
      <c r="DQQ1" s="317"/>
      <c r="DQR1" s="317"/>
      <c r="DQS1" s="317"/>
      <c r="DQT1" s="317"/>
      <c r="DQU1" s="317"/>
      <c r="DQV1" s="317"/>
      <c r="DQW1" s="317"/>
      <c r="DQX1" s="317"/>
      <c r="DQY1" s="317"/>
      <c r="DQZ1" s="317"/>
      <c r="DRA1" s="317"/>
      <c r="DRB1" s="317"/>
      <c r="DRC1" s="317"/>
      <c r="DRD1" s="317"/>
      <c r="DRE1" s="317"/>
      <c r="DRF1" s="317"/>
      <c r="DRG1" s="317"/>
      <c r="DRH1" s="317"/>
      <c r="DRI1" s="317"/>
      <c r="DRJ1" s="317"/>
      <c r="DRK1" s="317"/>
      <c r="DRL1" s="317"/>
      <c r="DRM1" s="317"/>
      <c r="DRN1" s="317"/>
      <c r="DRO1" s="317"/>
      <c r="DRP1" s="317"/>
      <c r="DRQ1" s="317"/>
      <c r="DRR1" s="317"/>
      <c r="DRS1" s="317"/>
      <c r="DRT1" s="317"/>
      <c r="DRU1" s="317"/>
      <c r="DRV1" s="317"/>
      <c r="DRW1" s="317"/>
      <c r="DRX1" s="317"/>
      <c r="DRY1" s="317"/>
      <c r="DRZ1" s="317"/>
      <c r="DSA1" s="317"/>
      <c r="DSB1" s="317"/>
      <c r="DSC1" s="317"/>
      <c r="DSD1" s="317"/>
      <c r="DSE1" s="317"/>
      <c r="DSF1" s="317"/>
      <c r="DSG1" s="317"/>
      <c r="DSH1" s="317"/>
      <c r="DSI1" s="317"/>
      <c r="DSJ1" s="317"/>
      <c r="DSK1" s="317"/>
      <c r="DSL1" s="317"/>
      <c r="DSM1" s="317"/>
      <c r="DSN1" s="317"/>
      <c r="DSO1" s="317"/>
      <c r="DSP1" s="317"/>
      <c r="DSQ1" s="317"/>
      <c r="DSR1" s="317"/>
      <c r="DSS1" s="317"/>
      <c r="DST1" s="317"/>
      <c r="DSU1" s="317"/>
      <c r="DSV1" s="317"/>
      <c r="DSW1" s="317"/>
      <c r="DSX1" s="317"/>
      <c r="DSY1" s="317"/>
      <c r="DSZ1" s="317"/>
      <c r="DTA1" s="317"/>
      <c r="DTB1" s="317"/>
      <c r="DTC1" s="317"/>
      <c r="DTD1" s="317"/>
      <c r="DTE1" s="317"/>
      <c r="DTF1" s="317"/>
      <c r="DTG1" s="317"/>
      <c r="DTH1" s="317"/>
      <c r="DTI1" s="317"/>
      <c r="DTJ1" s="317"/>
      <c r="DTK1" s="317"/>
      <c r="DTL1" s="317"/>
      <c r="DTM1" s="317"/>
      <c r="DTN1" s="317"/>
      <c r="DTO1" s="317"/>
      <c r="DTP1" s="317"/>
      <c r="DTQ1" s="317"/>
      <c r="DTR1" s="317"/>
      <c r="DTS1" s="317"/>
      <c r="DTT1" s="317"/>
      <c r="DTU1" s="317"/>
      <c r="DTV1" s="317"/>
      <c r="DTW1" s="317"/>
      <c r="DTX1" s="317"/>
      <c r="DTY1" s="317"/>
      <c r="DTZ1" s="317"/>
      <c r="DUA1" s="317"/>
      <c r="DUB1" s="13"/>
      <c r="DUC1" s="13"/>
      <c r="DUD1" s="13"/>
      <c r="DUE1" s="13"/>
      <c r="DUF1" s="13"/>
      <c r="DUG1" s="13"/>
      <c r="DUH1" s="13"/>
      <c r="DUI1" s="13"/>
      <c r="DUJ1" s="13"/>
      <c r="DUK1" s="13"/>
      <c r="DUL1" s="13"/>
      <c r="DUM1" s="13"/>
      <c r="DUN1" s="13"/>
      <c r="DUO1" s="13"/>
      <c r="DUP1" s="13"/>
      <c r="DUQ1" s="13"/>
      <c r="DUR1" s="13"/>
      <c r="DUS1" s="13"/>
      <c r="DUT1" s="13"/>
      <c r="DUU1" s="13"/>
      <c r="DUV1" s="13"/>
      <c r="DUW1" s="13"/>
      <c r="DUX1" s="13"/>
      <c r="DUY1" s="13"/>
      <c r="DUZ1" s="13"/>
      <c r="DVA1" s="13"/>
      <c r="DVB1" s="13"/>
      <c r="DVC1" s="13"/>
      <c r="DVD1" s="13"/>
      <c r="DVE1" s="13"/>
      <c r="DVF1" s="13"/>
      <c r="DVG1" s="13"/>
      <c r="DVH1" s="13"/>
      <c r="DVI1" s="13"/>
      <c r="DVJ1" s="13"/>
      <c r="DVK1" s="13"/>
      <c r="DVL1" s="13"/>
      <c r="DVM1" s="13"/>
      <c r="DVN1" s="13"/>
      <c r="DVO1" s="13"/>
      <c r="DVP1" s="13"/>
      <c r="DVQ1" s="13"/>
      <c r="DVR1" s="13"/>
      <c r="DVS1" s="13"/>
      <c r="DVT1" s="13"/>
      <c r="DVU1" s="13"/>
      <c r="DVV1" s="13"/>
      <c r="DVW1" s="13"/>
      <c r="DVX1" s="13"/>
      <c r="DVY1" s="13"/>
      <c r="DVZ1" s="13"/>
      <c r="DWA1" s="13"/>
      <c r="DWB1" s="13"/>
      <c r="DWC1" s="13"/>
      <c r="DWD1" s="13"/>
      <c r="DWE1" s="13"/>
      <c r="DWF1" s="13"/>
      <c r="DWG1" s="13"/>
      <c r="DWH1" s="13"/>
      <c r="DWI1" s="13"/>
      <c r="DWJ1" s="13"/>
      <c r="DWK1" s="13"/>
      <c r="DWL1" s="13"/>
      <c r="DWM1" s="13"/>
      <c r="DWN1" s="13"/>
      <c r="DWO1" s="13"/>
      <c r="DWP1" s="13"/>
      <c r="DWQ1" s="13"/>
      <c r="DWR1" s="13"/>
      <c r="DWS1" s="13"/>
      <c r="DWT1" s="13"/>
      <c r="DWU1" s="13"/>
      <c r="DWV1" s="13"/>
      <c r="DWW1" s="13"/>
      <c r="DWX1" s="13"/>
      <c r="DWY1" s="13"/>
      <c r="DWZ1" s="13"/>
      <c r="DXA1" s="13"/>
      <c r="DXB1" s="13"/>
      <c r="DXC1" s="13"/>
      <c r="DXD1" s="13"/>
      <c r="DXE1" s="13"/>
      <c r="DXF1" s="13"/>
      <c r="DXG1" s="13"/>
      <c r="DXH1" s="13"/>
      <c r="DXI1" s="13"/>
      <c r="DXJ1" s="13"/>
      <c r="DXK1" s="13"/>
      <c r="DXL1" s="13"/>
      <c r="DXM1" s="13"/>
      <c r="DXN1" s="13"/>
      <c r="DXO1" s="13"/>
      <c r="DXP1" s="317"/>
      <c r="DXQ1" s="317"/>
      <c r="DXR1" s="317"/>
      <c r="DXS1" s="317"/>
      <c r="DXT1" s="317"/>
      <c r="DXU1" s="317"/>
      <c r="DXV1" s="317"/>
      <c r="DXW1" s="317"/>
      <c r="DXX1" s="317"/>
      <c r="DXY1" s="317"/>
      <c r="DXZ1" s="317"/>
      <c r="DYA1" s="317"/>
      <c r="DYB1" s="317"/>
      <c r="DYC1" s="317"/>
      <c r="DYD1" s="317"/>
      <c r="DYE1" s="317"/>
      <c r="DYF1" s="317"/>
      <c r="DYG1" s="317"/>
      <c r="DYH1" s="317"/>
      <c r="DYI1" s="317"/>
      <c r="DYJ1" s="317"/>
      <c r="DYK1" s="317"/>
      <c r="DYL1" s="317"/>
      <c r="DYM1" s="317"/>
      <c r="DYN1" s="317"/>
      <c r="DYO1" s="317"/>
      <c r="DYP1" s="317"/>
      <c r="DYQ1" s="317"/>
      <c r="DYR1" s="317"/>
      <c r="DYS1" s="317"/>
      <c r="DYT1" s="317"/>
      <c r="DYU1" s="317"/>
      <c r="DYV1" s="317"/>
      <c r="DYW1" s="317"/>
      <c r="DYX1" s="317"/>
      <c r="DYY1" s="317"/>
      <c r="DYZ1" s="317"/>
      <c r="DZA1" s="317"/>
      <c r="DZB1" s="317"/>
      <c r="DZC1" s="317"/>
      <c r="DZD1" s="317"/>
      <c r="DZE1" s="317"/>
      <c r="DZF1" s="317"/>
      <c r="DZG1" s="317"/>
      <c r="DZH1" s="317"/>
      <c r="DZI1" s="317"/>
      <c r="DZJ1" s="317"/>
      <c r="DZK1" s="317"/>
      <c r="DZL1" s="317"/>
      <c r="DZM1" s="317"/>
      <c r="DZN1" s="317"/>
      <c r="DZO1" s="317"/>
      <c r="DZP1" s="317"/>
      <c r="DZQ1" s="317"/>
      <c r="DZR1" s="317"/>
      <c r="DZS1" s="317"/>
      <c r="DZT1" s="317"/>
      <c r="DZU1" s="317"/>
      <c r="DZV1" s="317"/>
      <c r="DZW1" s="317"/>
      <c r="DZX1" s="317"/>
      <c r="DZY1" s="317"/>
      <c r="DZZ1" s="317"/>
      <c r="EAA1" s="317"/>
      <c r="EAB1" s="317"/>
      <c r="EAC1" s="317"/>
      <c r="EAD1" s="317"/>
      <c r="EAE1" s="317"/>
      <c r="EAF1" s="317"/>
      <c r="EAG1" s="317"/>
      <c r="EAH1" s="317"/>
      <c r="EAI1" s="317"/>
      <c r="EAJ1" s="317"/>
      <c r="EAK1" s="317"/>
      <c r="EAL1" s="317"/>
      <c r="EAM1" s="317"/>
      <c r="EAN1" s="317"/>
      <c r="EAO1" s="317"/>
      <c r="EAP1" s="317"/>
      <c r="EAQ1" s="317"/>
      <c r="EAR1" s="317"/>
      <c r="EAS1" s="317"/>
      <c r="EAT1" s="317"/>
      <c r="EAU1" s="317"/>
      <c r="EAV1" s="317"/>
      <c r="EAW1" s="317"/>
      <c r="EAX1" s="317"/>
      <c r="EAY1" s="317"/>
      <c r="EAZ1" s="317"/>
      <c r="EBA1" s="317"/>
      <c r="EBB1" s="317"/>
      <c r="EBC1" s="317"/>
      <c r="EBD1" s="317"/>
      <c r="EBE1" s="317"/>
      <c r="EBF1" s="317"/>
      <c r="EBG1" s="317"/>
      <c r="EBH1" s="317"/>
      <c r="EBI1" s="317"/>
      <c r="EBJ1" s="317"/>
      <c r="EBK1" s="317"/>
      <c r="EBL1" s="317"/>
      <c r="EBM1" s="317"/>
      <c r="EBN1" s="317"/>
      <c r="EBO1" s="317"/>
      <c r="EBP1" s="317"/>
      <c r="EBQ1" s="317"/>
      <c r="EBR1" s="317"/>
      <c r="EBS1" s="317"/>
      <c r="EBT1" s="317"/>
      <c r="EBU1" s="317"/>
      <c r="EBV1" s="317"/>
      <c r="EBW1" s="317"/>
      <c r="EBX1" s="317"/>
      <c r="EBY1" s="317"/>
      <c r="EBZ1" s="317"/>
      <c r="ECA1" s="317"/>
      <c r="ECB1" s="317"/>
      <c r="ECC1" s="317"/>
      <c r="ECD1" s="317"/>
      <c r="ECE1" s="317"/>
      <c r="ECF1" s="317"/>
      <c r="ECG1" s="317"/>
      <c r="ECH1" s="317"/>
      <c r="ECI1" s="317"/>
      <c r="ECJ1" s="317"/>
      <c r="ECK1" s="317"/>
      <c r="ECL1" s="317"/>
      <c r="ECM1" s="317"/>
      <c r="ECN1" s="317"/>
      <c r="ECO1" s="317"/>
      <c r="ECP1" s="317"/>
      <c r="ECQ1" s="317"/>
      <c r="ECR1" s="317"/>
      <c r="ECS1" s="317"/>
      <c r="ECT1" s="317"/>
      <c r="ECU1" s="317"/>
      <c r="ECV1" s="317"/>
      <c r="ECW1" s="317"/>
      <c r="ECX1" s="317"/>
      <c r="ECY1" s="317"/>
      <c r="ECZ1" s="317"/>
      <c r="EDA1" s="317"/>
      <c r="EDB1" s="317"/>
      <c r="EDC1" s="317"/>
      <c r="EDD1" s="317"/>
      <c r="EDE1" s="317"/>
      <c r="EDF1" s="317"/>
      <c r="EDG1" s="317"/>
      <c r="EDH1" s="317"/>
      <c r="EDI1" s="317"/>
      <c r="EDJ1" s="317"/>
      <c r="EDK1" s="317"/>
      <c r="EDL1" s="317"/>
      <c r="EDM1" s="317"/>
      <c r="EDN1" s="317"/>
      <c r="EDO1" s="317"/>
      <c r="EDP1" s="317"/>
      <c r="EDQ1" s="317"/>
      <c r="EDR1" s="317"/>
      <c r="EDS1" s="317"/>
      <c r="EDT1" s="317"/>
      <c r="EDU1" s="317"/>
      <c r="EDV1" s="317"/>
      <c r="EDW1" s="317"/>
      <c r="EDX1" s="13"/>
      <c r="EDY1" s="13"/>
      <c r="EDZ1" s="13"/>
      <c r="EEA1" s="13"/>
      <c r="EEB1" s="13"/>
      <c r="EEC1" s="13"/>
      <c r="EED1" s="13"/>
      <c r="EEE1" s="13"/>
      <c r="EEF1" s="13"/>
      <c r="EEG1" s="13"/>
      <c r="EEH1" s="13"/>
      <c r="EEI1" s="13"/>
      <c r="EEJ1" s="13"/>
      <c r="EEK1" s="13"/>
      <c r="EEL1" s="13"/>
      <c r="EEM1" s="13"/>
      <c r="EEN1" s="13"/>
      <c r="EEO1" s="13"/>
      <c r="EEP1" s="13"/>
      <c r="EEQ1" s="13"/>
      <c r="EER1" s="13"/>
      <c r="EES1" s="13"/>
      <c r="EET1" s="13"/>
      <c r="EEU1" s="13"/>
      <c r="EEV1" s="13"/>
      <c r="EEW1" s="13"/>
      <c r="EEX1" s="13"/>
      <c r="EEY1" s="13"/>
      <c r="EEZ1" s="13"/>
      <c r="EFA1" s="13"/>
      <c r="EFB1" s="13"/>
      <c r="EFC1" s="13"/>
      <c r="EFD1" s="13"/>
      <c r="EFE1" s="13"/>
      <c r="EFF1" s="13"/>
      <c r="EFG1" s="13"/>
      <c r="EFH1" s="13"/>
      <c r="EFI1" s="13"/>
      <c r="EFJ1" s="13"/>
      <c r="EFK1" s="13"/>
      <c r="EFL1" s="13"/>
      <c r="EFM1" s="13"/>
      <c r="EFN1" s="13"/>
      <c r="EFO1" s="13"/>
      <c r="EFP1" s="13"/>
      <c r="EFQ1" s="13"/>
      <c r="EFR1" s="13"/>
      <c r="EFS1" s="13"/>
      <c r="EFT1" s="13"/>
      <c r="EFU1" s="13"/>
      <c r="EFV1" s="13"/>
      <c r="EFW1" s="13"/>
      <c r="EFX1" s="13"/>
      <c r="EFY1" s="13"/>
      <c r="EFZ1" s="13"/>
      <c r="EGA1" s="13"/>
      <c r="EGB1" s="13"/>
      <c r="EGC1" s="13"/>
      <c r="EGD1" s="13"/>
      <c r="EGE1" s="13"/>
      <c r="EGF1" s="13"/>
      <c r="EGG1" s="13"/>
      <c r="EGH1" s="13"/>
      <c r="EGI1" s="13"/>
      <c r="EGJ1" s="13"/>
      <c r="EGK1" s="13"/>
      <c r="EGL1" s="13"/>
      <c r="EGM1" s="13"/>
      <c r="EGN1" s="13"/>
      <c r="EGO1" s="13"/>
      <c r="EGP1" s="13"/>
      <c r="EGQ1" s="13"/>
      <c r="EGR1" s="13"/>
      <c r="EGS1" s="13"/>
      <c r="EGT1" s="13"/>
      <c r="EGU1" s="13"/>
      <c r="EGV1" s="13"/>
      <c r="EGW1" s="13"/>
      <c r="EGX1" s="13"/>
      <c r="EGY1" s="13"/>
      <c r="EGZ1" s="13"/>
      <c r="EHA1" s="13"/>
      <c r="EHB1" s="13"/>
      <c r="EHC1" s="13"/>
      <c r="EHD1" s="13"/>
      <c r="EHE1" s="13"/>
      <c r="EHF1" s="13"/>
      <c r="EHG1" s="13"/>
      <c r="EHH1" s="13"/>
      <c r="EHI1" s="13"/>
      <c r="EHJ1" s="13"/>
      <c r="EHK1" s="13"/>
      <c r="EHL1" s="317"/>
      <c r="EHM1" s="317"/>
      <c r="EHN1" s="317"/>
      <c r="EHO1" s="317"/>
      <c r="EHP1" s="317"/>
      <c r="EHQ1" s="317"/>
      <c r="EHR1" s="317"/>
      <c r="EHS1" s="317"/>
      <c r="EHT1" s="317"/>
      <c r="EHU1" s="317"/>
      <c r="EHV1" s="317"/>
      <c r="EHW1" s="317"/>
      <c r="EHX1" s="317"/>
      <c r="EHY1" s="317"/>
      <c r="EHZ1" s="317"/>
      <c r="EIA1" s="317"/>
      <c r="EIB1" s="317"/>
      <c r="EIC1" s="317"/>
      <c r="EID1" s="317"/>
      <c r="EIE1" s="317"/>
      <c r="EIF1" s="317"/>
      <c r="EIG1" s="317"/>
      <c r="EIH1" s="317"/>
      <c r="EII1" s="317"/>
      <c r="EIJ1" s="317"/>
      <c r="EIK1" s="317"/>
      <c r="EIL1" s="317"/>
      <c r="EIM1" s="317"/>
      <c r="EIN1" s="317"/>
      <c r="EIO1" s="317"/>
      <c r="EIP1" s="317"/>
      <c r="EIQ1" s="317"/>
      <c r="EIR1" s="317"/>
      <c r="EIS1" s="317"/>
      <c r="EIT1" s="317"/>
      <c r="EIU1" s="317"/>
      <c r="EIV1" s="317"/>
      <c r="EIW1" s="317"/>
      <c r="EIX1" s="317"/>
      <c r="EIY1" s="317"/>
      <c r="EIZ1" s="317"/>
      <c r="EJA1" s="317"/>
      <c r="EJB1" s="317"/>
      <c r="EJC1" s="317"/>
      <c r="EJD1" s="317"/>
      <c r="EJE1" s="317"/>
      <c r="EJF1" s="317"/>
      <c r="EJG1" s="317"/>
      <c r="EJH1" s="317"/>
      <c r="EJI1" s="317"/>
      <c r="EJJ1" s="317"/>
      <c r="EJK1" s="317"/>
      <c r="EJL1" s="317"/>
      <c r="EJM1" s="317"/>
      <c r="EJN1" s="317"/>
      <c r="EJO1" s="317"/>
      <c r="EJP1" s="317"/>
      <c r="EJQ1" s="317"/>
      <c r="EJR1" s="317"/>
      <c r="EJS1" s="317"/>
      <c r="EJT1" s="317"/>
      <c r="EJU1" s="317"/>
      <c r="EJV1" s="317"/>
      <c r="EJW1" s="317"/>
      <c r="EJX1" s="317"/>
      <c r="EJY1" s="317"/>
      <c r="EJZ1" s="317"/>
      <c r="EKA1" s="317"/>
      <c r="EKB1" s="317"/>
      <c r="EKC1" s="317"/>
      <c r="EKD1" s="317"/>
      <c r="EKE1" s="317"/>
      <c r="EKF1" s="317"/>
      <c r="EKG1" s="317"/>
      <c r="EKH1" s="317"/>
      <c r="EKI1" s="317"/>
      <c r="EKJ1" s="317"/>
      <c r="EKK1" s="317"/>
      <c r="EKL1" s="317"/>
      <c r="EKM1" s="317"/>
      <c r="EKN1" s="317"/>
      <c r="EKO1" s="317"/>
      <c r="EKP1" s="317"/>
      <c r="EKQ1" s="317"/>
      <c r="EKR1" s="317"/>
      <c r="EKS1" s="317"/>
      <c r="EKT1" s="317"/>
      <c r="EKU1" s="317"/>
      <c r="EKV1" s="317"/>
      <c r="EKW1" s="317"/>
      <c r="EKX1" s="317"/>
      <c r="EKY1" s="317"/>
      <c r="EKZ1" s="317"/>
      <c r="ELA1" s="317"/>
      <c r="ELB1" s="317"/>
      <c r="ELC1" s="317"/>
      <c r="ELD1" s="317"/>
      <c r="ELE1" s="317"/>
      <c r="ELF1" s="317"/>
      <c r="ELG1" s="317"/>
      <c r="ELH1" s="317"/>
      <c r="ELI1" s="317"/>
      <c r="ELJ1" s="317"/>
      <c r="ELK1" s="317"/>
      <c r="ELL1" s="317"/>
      <c r="ELM1" s="317"/>
      <c r="ELN1" s="317"/>
      <c r="ELO1" s="317"/>
      <c r="ELP1" s="317"/>
      <c r="ELQ1" s="317"/>
      <c r="ELR1" s="317"/>
      <c r="ELS1" s="317"/>
      <c r="ELT1" s="317"/>
      <c r="ELU1" s="317"/>
      <c r="ELV1" s="317"/>
      <c r="ELW1" s="317"/>
      <c r="ELX1" s="317"/>
      <c r="ELY1" s="317"/>
      <c r="ELZ1" s="317"/>
      <c r="EMA1" s="317"/>
      <c r="EMB1" s="317"/>
      <c r="EMC1" s="317"/>
      <c r="EMD1" s="317"/>
      <c r="EME1" s="317"/>
      <c r="EMF1" s="317"/>
      <c r="EMG1" s="317"/>
      <c r="EMH1" s="317"/>
      <c r="EMI1" s="317"/>
      <c r="EMJ1" s="317"/>
      <c r="EMK1" s="317"/>
      <c r="EML1" s="317"/>
      <c r="EMM1" s="317"/>
      <c r="EMN1" s="317"/>
      <c r="EMO1" s="317"/>
      <c r="EMP1" s="317"/>
      <c r="EMQ1" s="317"/>
      <c r="EMR1" s="317"/>
      <c r="EMS1" s="317"/>
      <c r="EMT1" s="317"/>
      <c r="EMU1" s="317"/>
      <c r="EMV1" s="317"/>
      <c r="EMW1" s="317"/>
      <c r="EMX1" s="317"/>
      <c r="EMY1" s="317"/>
      <c r="EMZ1" s="317"/>
      <c r="ENA1" s="317"/>
      <c r="ENB1" s="317"/>
      <c r="ENC1" s="317"/>
      <c r="END1" s="317"/>
      <c r="ENE1" s="317"/>
      <c r="ENF1" s="317"/>
      <c r="ENG1" s="317"/>
      <c r="ENH1" s="317"/>
      <c r="ENI1" s="317"/>
      <c r="ENJ1" s="317"/>
      <c r="ENK1" s="317"/>
      <c r="ENL1" s="317"/>
      <c r="ENM1" s="317"/>
      <c r="ENN1" s="317"/>
      <c r="ENO1" s="317"/>
      <c r="ENP1" s="317"/>
      <c r="ENQ1" s="317"/>
      <c r="ENR1" s="317"/>
      <c r="ENS1" s="317"/>
      <c r="ENT1" s="13"/>
      <c r="ENU1" s="13"/>
      <c r="ENV1" s="13"/>
      <c r="ENW1" s="13"/>
      <c r="ENX1" s="13"/>
      <c r="ENY1" s="13"/>
      <c r="ENZ1" s="13"/>
      <c r="EOA1" s="13"/>
      <c r="EOB1" s="13"/>
      <c r="EOC1" s="13"/>
      <c r="EOD1" s="13"/>
      <c r="EOE1" s="13"/>
      <c r="EOF1" s="13"/>
      <c r="EOG1" s="13"/>
      <c r="EOH1" s="13"/>
      <c r="EOI1" s="13"/>
      <c r="EOJ1" s="13"/>
      <c r="EOK1" s="13"/>
      <c r="EOL1" s="13"/>
      <c r="EOM1" s="13"/>
      <c r="EON1" s="13"/>
      <c r="EOO1" s="13"/>
      <c r="EOP1" s="13"/>
      <c r="EOQ1" s="13"/>
      <c r="EOR1" s="13"/>
      <c r="EOS1" s="13"/>
      <c r="EOT1" s="13"/>
      <c r="EOU1" s="13"/>
      <c r="EOV1" s="13"/>
      <c r="EOW1" s="13"/>
      <c r="EOX1" s="13"/>
      <c r="EOY1" s="13"/>
      <c r="EOZ1" s="13"/>
      <c r="EPA1" s="13"/>
      <c r="EPB1" s="13"/>
      <c r="EPC1" s="13"/>
      <c r="EPD1" s="13"/>
      <c r="EPE1" s="13"/>
      <c r="EPF1" s="13"/>
      <c r="EPG1" s="13"/>
      <c r="EPH1" s="13"/>
      <c r="EPI1" s="13"/>
      <c r="EPJ1" s="13"/>
      <c r="EPK1" s="13"/>
      <c r="EPL1" s="13"/>
      <c r="EPM1" s="13"/>
      <c r="EPN1" s="13"/>
      <c r="EPO1" s="13"/>
      <c r="EPP1" s="13"/>
      <c r="EPQ1" s="13"/>
      <c r="EPR1" s="13"/>
      <c r="EPS1" s="13"/>
      <c r="EPT1" s="13"/>
      <c r="EPU1" s="13"/>
      <c r="EPV1" s="13"/>
      <c r="EPW1" s="13"/>
      <c r="EPX1" s="13"/>
      <c r="EPY1" s="13"/>
      <c r="EPZ1" s="13"/>
      <c r="EQA1" s="13"/>
      <c r="EQB1" s="13"/>
      <c r="EQC1" s="13"/>
      <c r="EQD1" s="13"/>
      <c r="EQE1" s="13"/>
      <c r="EQF1" s="13"/>
      <c r="EQG1" s="13"/>
      <c r="EQH1" s="13"/>
      <c r="EQI1" s="13"/>
      <c r="EQJ1" s="13"/>
      <c r="EQK1" s="13"/>
      <c r="EQL1" s="13"/>
      <c r="EQM1" s="13"/>
      <c r="EQN1" s="13"/>
      <c r="EQO1" s="13"/>
      <c r="EQP1" s="13"/>
      <c r="EQQ1" s="13"/>
      <c r="EQR1" s="13"/>
      <c r="EQS1" s="13"/>
      <c r="EQT1" s="13"/>
      <c r="EQU1" s="13"/>
      <c r="EQV1" s="13"/>
      <c r="EQW1" s="13"/>
      <c r="EQX1" s="13"/>
      <c r="EQY1" s="13"/>
      <c r="EQZ1" s="13"/>
      <c r="ERA1" s="13"/>
      <c r="ERB1" s="13"/>
      <c r="ERC1" s="13"/>
      <c r="ERD1" s="13"/>
      <c r="ERE1" s="13"/>
      <c r="ERF1" s="13"/>
      <c r="ERG1" s="13"/>
      <c r="ERH1" s="317"/>
      <c r="ERI1" s="317"/>
      <c r="ERJ1" s="317"/>
      <c r="ERK1" s="317"/>
      <c r="ERL1" s="317"/>
      <c r="ERM1" s="317"/>
      <c r="ERN1" s="317"/>
      <c r="ERO1" s="317"/>
      <c r="ERP1" s="317"/>
      <c r="ERQ1" s="317"/>
      <c r="ERR1" s="317"/>
      <c r="ERS1" s="317"/>
      <c r="ERT1" s="317"/>
      <c r="ERU1" s="317"/>
      <c r="ERV1" s="317"/>
      <c r="ERW1" s="317"/>
      <c r="ERX1" s="317"/>
      <c r="ERY1" s="317"/>
      <c r="ERZ1" s="317"/>
      <c r="ESA1" s="317"/>
      <c r="ESB1" s="317"/>
      <c r="ESC1" s="317"/>
      <c r="ESD1" s="317"/>
      <c r="ESE1" s="317"/>
      <c r="ESF1" s="317"/>
      <c r="ESG1" s="317"/>
      <c r="ESH1" s="317"/>
      <c r="ESI1" s="317"/>
      <c r="ESJ1" s="317"/>
      <c r="ESK1" s="317"/>
      <c r="ESL1" s="317"/>
      <c r="ESM1" s="317"/>
      <c r="ESN1" s="317"/>
      <c r="ESO1" s="317"/>
      <c r="ESP1" s="317"/>
      <c r="ESQ1" s="317"/>
      <c r="ESR1" s="317"/>
      <c r="ESS1" s="317"/>
      <c r="EST1" s="317"/>
      <c r="ESU1" s="317"/>
      <c r="ESV1" s="317"/>
      <c r="ESW1" s="317"/>
      <c r="ESX1" s="317"/>
      <c r="ESY1" s="317"/>
      <c r="ESZ1" s="317"/>
      <c r="ETA1" s="317"/>
      <c r="ETB1" s="317"/>
      <c r="ETC1" s="317"/>
      <c r="ETD1" s="317"/>
      <c r="ETE1" s="317"/>
      <c r="ETF1" s="317"/>
      <c r="ETG1" s="317"/>
      <c r="ETH1" s="317"/>
      <c r="ETI1" s="317"/>
      <c r="ETJ1" s="317"/>
      <c r="ETK1" s="317"/>
      <c r="ETL1" s="317"/>
      <c r="ETM1" s="317"/>
      <c r="ETN1" s="317"/>
      <c r="ETO1" s="317"/>
      <c r="ETP1" s="317"/>
      <c r="ETQ1" s="317"/>
      <c r="ETR1" s="317"/>
      <c r="ETS1" s="317"/>
      <c r="ETT1" s="317"/>
      <c r="ETU1" s="317"/>
      <c r="ETV1" s="317"/>
      <c r="ETW1" s="317"/>
      <c r="ETX1" s="317"/>
      <c r="ETY1" s="317"/>
      <c r="ETZ1" s="317"/>
      <c r="EUA1" s="317"/>
      <c r="EUB1" s="317"/>
      <c r="EUC1" s="317"/>
      <c r="EUD1" s="317"/>
      <c r="EUE1" s="317"/>
      <c r="EUF1" s="317"/>
      <c r="EUG1" s="317"/>
      <c r="EUH1" s="317"/>
      <c r="EUI1" s="317"/>
      <c r="EUJ1" s="317"/>
      <c r="EUK1" s="317"/>
      <c r="EUL1" s="317"/>
      <c r="EUM1" s="317"/>
      <c r="EUN1" s="317"/>
      <c r="EUO1" s="317"/>
      <c r="EUP1" s="317"/>
      <c r="EUQ1" s="317"/>
      <c r="EUR1" s="317"/>
      <c r="EUS1" s="317"/>
      <c r="EUT1" s="317"/>
      <c r="EUU1" s="317"/>
      <c r="EUV1" s="317"/>
      <c r="EUW1" s="317"/>
      <c r="EUX1" s="317"/>
      <c r="EUY1" s="317"/>
      <c r="EUZ1" s="317"/>
      <c r="EVA1" s="317"/>
      <c r="EVB1" s="317"/>
      <c r="EVC1" s="317"/>
      <c r="EVD1" s="317"/>
      <c r="EVE1" s="317"/>
      <c r="EVF1" s="317"/>
      <c r="EVG1" s="317"/>
      <c r="EVH1" s="317"/>
      <c r="EVI1" s="317"/>
      <c r="EVJ1" s="317"/>
      <c r="EVK1" s="317"/>
      <c r="EVL1" s="317"/>
      <c r="EVM1" s="317"/>
      <c r="EVN1" s="317"/>
      <c r="EVO1" s="317"/>
      <c r="EVP1" s="317"/>
      <c r="EVQ1" s="317"/>
      <c r="EVR1" s="317"/>
      <c r="EVS1" s="317"/>
      <c r="EVT1" s="317"/>
      <c r="EVU1" s="317"/>
      <c r="EVV1" s="317"/>
      <c r="EVW1" s="317"/>
      <c r="EVX1" s="317"/>
      <c r="EVY1" s="317"/>
      <c r="EVZ1" s="317"/>
      <c r="EWA1" s="317"/>
      <c r="EWB1" s="317"/>
      <c r="EWC1" s="317"/>
      <c r="EWD1" s="317"/>
      <c r="EWE1" s="317"/>
      <c r="EWF1" s="317"/>
      <c r="EWG1" s="317"/>
      <c r="EWH1" s="317"/>
      <c r="EWI1" s="317"/>
      <c r="EWJ1" s="317"/>
      <c r="EWK1" s="317"/>
      <c r="EWL1" s="317"/>
      <c r="EWM1" s="317"/>
      <c r="EWN1" s="317"/>
      <c r="EWO1" s="317"/>
      <c r="EWP1" s="317"/>
      <c r="EWQ1" s="317"/>
      <c r="EWR1" s="317"/>
      <c r="EWS1" s="317"/>
      <c r="EWT1" s="317"/>
      <c r="EWU1" s="317"/>
      <c r="EWV1" s="317"/>
      <c r="EWW1" s="317"/>
      <c r="EWX1" s="317"/>
      <c r="EWY1" s="317"/>
      <c r="EWZ1" s="317"/>
      <c r="EXA1" s="317"/>
      <c r="EXB1" s="317"/>
      <c r="EXC1" s="317"/>
      <c r="EXD1" s="317"/>
      <c r="EXE1" s="317"/>
      <c r="EXF1" s="317"/>
      <c r="EXG1" s="317"/>
      <c r="EXH1" s="317"/>
      <c r="EXI1" s="317"/>
      <c r="EXJ1" s="317"/>
      <c r="EXK1" s="317"/>
      <c r="EXL1" s="317"/>
      <c r="EXM1" s="317"/>
      <c r="EXN1" s="317"/>
      <c r="EXO1" s="317"/>
      <c r="EXP1" s="13"/>
      <c r="EXQ1" s="13"/>
      <c r="EXR1" s="13"/>
      <c r="EXS1" s="13"/>
      <c r="EXT1" s="13"/>
      <c r="EXU1" s="13"/>
      <c r="EXV1" s="13"/>
      <c r="EXW1" s="13"/>
      <c r="EXX1" s="13"/>
      <c r="EXY1" s="13"/>
      <c r="EXZ1" s="13"/>
      <c r="EYA1" s="13"/>
      <c r="EYB1" s="13"/>
      <c r="EYC1" s="13"/>
      <c r="EYD1" s="13"/>
      <c r="EYE1" s="13"/>
      <c r="EYF1" s="13"/>
      <c r="EYG1" s="13"/>
      <c r="EYH1" s="13"/>
      <c r="EYI1" s="13"/>
      <c r="EYJ1" s="13"/>
      <c r="EYK1" s="13"/>
      <c r="EYL1" s="13"/>
      <c r="EYM1" s="13"/>
      <c r="EYN1" s="13"/>
      <c r="EYO1" s="13"/>
      <c r="EYP1" s="13"/>
      <c r="EYQ1" s="13"/>
      <c r="EYR1" s="13"/>
      <c r="EYS1" s="13"/>
      <c r="EYT1" s="13"/>
      <c r="EYU1" s="13"/>
      <c r="EYV1" s="13"/>
      <c r="EYW1" s="13"/>
      <c r="EYX1" s="13"/>
      <c r="EYY1" s="13"/>
      <c r="EYZ1" s="13"/>
      <c r="EZA1" s="13"/>
      <c r="EZB1" s="13"/>
      <c r="EZC1" s="13"/>
      <c r="EZD1" s="13"/>
      <c r="EZE1" s="13"/>
      <c r="EZF1" s="13"/>
      <c r="EZG1" s="13"/>
      <c r="EZH1" s="13"/>
      <c r="EZI1" s="13"/>
      <c r="EZJ1" s="13"/>
      <c r="EZK1" s="13"/>
      <c r="EZL1" s="13"/>
      <c r="EZM1" s="13"/>
      <c r="EZN1" s="13"/>
      <c r="EZO1" s="13"/>
      <c r="EZP1" s="13"/>
      <c r="EZQ1" s="13"/>
      <c r="EZR1" s="13"/>
      <c r="EZS1" s="13"/>
      <c r="EZT1" s="13"/>
      <c r="EZU1" s="13"/>
      <c r="EZV1" s="13"/>
      <c r="EZW1" s="13"/>
      <c r="EZX1" s="13"/>
      <c r="EZY1" s="13"/>
      <c r="EZZ1" s="13"/>
      <c r="FAA1" s="13"/>
      <c r="FAB1" s="13"/>
      <c r="FAC1" s="13"/>
      <c r="FAD1" s="13"/>
      <c r="FAE1" s="13"/>
      <c r="FAF1" s="13"/>
      <c r="FAG1" s="13"/>
      <c r="FAH1" s="13"/>
      <c r="FAI1" s="13"/>
      <c r="FAJ1" s="13"/>
      <c r="FAK1" s="13"/>
      <c r="FAL1" s="13"/>
      <c r="FAM1" s="13"/>
      <c r="FAN1" s="13"/>
      <c r="FAO1" s="13"/>
      <c r="FAP1" s="13"/>
      <c r="FAQ1" s="13"/>
      <c r="FAR1" s="13"/>
      <c r="FAS1" s="13"/>
      <c r="FAT1" s="13"/>
      <c r="FAU1" s="13"/>
      <c r="FAV1" s="13"/>
      <c r="FAW1" s="13"/>
      <c r="FAX1" s="13"/>
      <c r="FAY1" s="13"/>
      <c r="FAZ1" s="13"/>
      <c r="FBA1" s="13"/>
      <c r="FBB1" s="13"/>
      <c r="FBC1" s="13"/>
      <c r="FBD1" s="317"/>
      <c r="FBE1" s="317"/>
      <c r="FBF1" s="317"/>
      <c r="FBG1" s="317"/>
      <c r="FBH1" s="317"/>
      <c r="FBI1" s="317"/>
      <c r="FBJ1" s="317"/>
      <c r="FBK1" s="317"/>
      <c r="FBL1" s="317"/>
      <c r="FBM1" s="317"/>
      <c r="FBN1" s="317"/>
      <c r="FBO1" s="317"/>
      <c r="FBP1" s="317"/>
      <c r="FBQ1" s="317"/>
      <c r="FBR1" s="317"/>
      <c r="FBS1" s="317"/>
      <c r="FBT1" s="317"/>
      <c r="FBU1" s="317"/>
      <c r="FBV1" s="317"/>
      <c r="FBW1" s="317"/>
      <c r="FBX1" s="317"/>
      <c r="FBY1" s="317"/>
      <c r="FBZ1" s="317"/>
      <c r="FCA1" s="317"/>
      <c r="FCB1" s="317"/>
      <c r="FCC1" s="317"/>
      <c r="FCD1" s="317"/>
      <c r="FCE1" s="317"/>
      <c r="FCF1" s="317"/>
      <c r="FCG1" s="317"/>
      <c r="FCH1" s="317"/>
      <c r="FCI1" s="317"/>
      <c r="FCJ1" s="317"/>
      <c r="FCK1" s="317"/>
      <c r="FCL1" s="317"/>
      <c r="FCM1" s="317"/>
      <c r="FCN1" s="317"/>
      <c r="FCO1" s="317"/>
      <c r="FCP1" s="317"/>
      <c r="FCQ1" s="317"/>
      <c r="FCR1" s="317"/>
      <c r="FCS1" s="317"/>
      <c r="FCT1" s="317"/>
      <c r="FCU1" s="317"/>
      <c r="FCV1" s="317"/>
      <c r="FCW1" s="317"/>
      <c r="FCX1" s="317"/>
      <c r="FCY1" s="317"/>
      <c r="FCZ1" s="317"/>
      <c r="FDA1" s="317"/>
      <c r="FDB1" s="317"/>
      <c r="FDC1" s="317"/>
      <c r="FDD1" s="317"/>
      <c r="FDE1" s="317"/>
      <c r="FDF1" s="317"/>
      <c r="FDG1" s="317"/>
      <c r="FDH1" s="317"/>
      <c r="FDI1" s="317"/>
      <c r="FDJ1" s="317"/>
      <c r="FDK1" s="317"/>
      <c r="FDL1" s="317"/>
      <c r="FDM1" s="317"/>
      <c r="FDN1" s="317"/>
      <c r="FDO1" s="317"/>
      <c r="FDP1" s="317"/>
      <c r="FDQ1" s="317"/>
      <c r="FDR1" s="317"/>
      <c r="FDS1" s="317"/>
      <c r="FDT1" s="317"/>
      <c r="FDU1" s="317"/>
      <c r="FDV1" s="317"/>
      <c r="FDW1" s="317"/>
      <c r="FDX1" s="317"/>
      <c r="FDY1" s="317"/>
      <c r="FDZ1" s="317"/>
      <c r="FEA1" s="317"/>
      <c r="FEB1" s="317"/>
      <c r="FEC1" s="317"/>
      <c r="FED1" s="317"/>
      <c r="FEE1" s="317"/>
      <c r="FEF1" s="317"/>
      <c r="FEG1" s="317"/>
      <c r="FEH1" s="317"/>
      <c r="FEI1" s="317"/>
      <c r="FEJ1" s="317"/>
      <c r="FEK1" s="317"/>
      <c r="FEL1" s="317"/>
      <c r="FEM1" s="317"/>
      <c r="FEN1" s="317"/>
      <c r="FEO1" s="317"/>
      <c r="FEP1" s="317"/>
      <c r="FEQ1" s="317"/>
      <c r="FER1" s="317"/>
      <c r="FES1" s="317"/>
      <c r="FET1" s="317"/>
      <c r="FEU1" s="317"/>
      <c r="FEV1" s="317"/>
      <c r="FEW1" s="317"/>
      <c r="FEX1" s="317"/>
      <c r="FEY1" s="317"/>
      <c r="FEZ1" s="317"/>
      <c r="FFA1" s="317"/>
      <c r="FFB1" s="317"/>
      <c r="FFC1" s="317"/>
      <c r="FFD1" s="317"/>
      <c r="FFE1" s="317"/>
      <c r="FFF1" s="317"/>
      <c r="FFG1" s="317"/>
      <c r="FFH1" s="317"/>
      <c r="FFI1" s="317"/>
      <c r="FFJ1" s="317"/>
      <c r="FFK1" s="317"/>
      <c r="FFL1" s="317"/>
      <c r="FFM1" s="317"/>
      <c r="FFN1" s="317"/>
      <c r="FFO1" s="317"/>
      <c r="FFP1" s="317"/>
      <c r="FFQ1" s="317"/>
      <c r="FFR1" s="317"/>
      <c r="FFS1" s="317"/>
      <c r="FFT1" s="317"/>
      <c r="FFU1" s="317"/>
      <c r="FFV1" s="317"/>
      <c r="FFW1" s="317"/>
      <c r="FFX1" s="317"/>
      <c r="FFY1" s="317"/>
      <c r="FFZ1" s="317"/>
      <c r="FGA1" s="317"/>
      <c r="FGB1" s="317"/>
      <c r="FGC1" s="317"/>
      <c r="FGD1" s="317"/>
      <c r="FGE1" s="317"/>
      <c r="FGF1" s="317"/>
      <c r="FGG1" s="317"/>
      <c r="FGH1" s="317"/>
      <c r="FGI1" s="317"/>
      <c r="FGJ1" s="317"/>
      <c r="FGK1" s="317"/>
      <c r="FGL1" s="317"/>
      <c r="FGM1" s="317"/>
      <c r="FGN1" s="317"/>
      <c r="FGO1" s="317"/>
      <c r="FGP1" s="317"/>
      <c r="FGQ1" s="317"/>
      <c r="FGR1" s="317"/>
      <c r="FGS1" s="317"/>
      <c r="FGT1" s="317"/>
      <c r="FGU1" s="317"/>
      <c r="FGV1" s="317"/>
      <c r="FGW1" s="317"/>
      <c r="FGX1" s="317"/>
      <c r="FGY1" s="317"/>
      <c r="FGZ1" s="317"/>
      <c r="FHA1" s="317"/>
      <c r="FHB1" s="317"/>
      <c r="FHC1" s="317"/>
      <c r="FHD1" s="317"/>
      <c r="FHE1" s="317"/>
      <c r="FHF1" s="317"/>
      <c r="FHG1" s="317"/>
      <c r="FHH1" s="317"/>
      <c r="FHI1" s="317"/>
      <c r="FHJ1" s="317"/>
      <c r="FHK1" s="317"/>
      <c r="FHL1" s="13"/>
      <c r="FHM1" s="13"/>
      <c r="FHN1" s="13"/>
      <c r="FHO1" s="13"/>
      <c r="FHP1" s="13"/>
      <c r="FHQ1" s="13"/>
      <c r="FHR1" s="13"/>
      <c r="FHS1" s="13"/>
      <c r="FHT1" s="13"/>
      <c r="FHU1" s="13"/>
      <c r="FHV1" s="13"/>
      <c r="FHW1" s="13"/>
      <c r="FHX1" s="13"/>
      <c r="FHY1" s="13"/>
      <c r="FHZ1" s="13"/>
      <c r="FIA1" s="13"/>
      <c r="FIB1" s="13"/>
      <c r="FIC1" s="13"/>
      <c r="FID1" s="13"/>
      <c r="FIE1" s="13"/>
      <c r="FIF1" s="13"/>
      <c r="FIG1" s="13"/>
      <c r="FIH1" s="13"/>
      <c r="FII1" s="13"/>
      <c r="FIJ1" s="13"/>
      <c r="FIK1" s="13"/>
      <c r="FIL1" s="13"/>
      <c r="FIM1" s="13"/>
      <c r="FIN1" s="13"/>
      <c r="FIO1" s="13"/>
      <c r="FIP1" s="13"/>
      <c r="FIQ1" s="13"/>
      <c r="FIR1" s="13"/>
      <c r="FIS1" s="13"/>
      <c r="FIT1" s="13"/>
      <c r="FIU1" s="13"/>
      <c r="FIV1" s="13"/>
      <c r="FIW1" s="13"/>
      <c r="FIX1" s="13"/>
      <c r="FIY1" s="13"/>
      <c r="FIZ1" s="13"/>
      <c r="FJA1" s="13"/>
      <c r="FJB1" s="13"/>
      <c r="FJC1" s="13"/>
      <c r="FJD1" s="13"/>
      <c r="FJE1" s="13"/>
      <c r="FJF1" s="13"/>
      <c r="FJG1" s="13"/>
      <c r="FJH1" s="13"/>
      <c r="FJI1" s="13"/>
      <c r="FJJ1" s="13"/>
      <c r="FJK1" s="13"/>
      <c r="FJL1" s="13"/>
      <c r="FJM1" s="13"/>
      <c r="FJN1" s="13"/>
      <c r="FJO1" s="13"/>
      <c r="FJP1" s="13"/>
      <c r="FJQ1" s="13"/>
      <c r="FJR1" s="13"/>
      <c r="FJS1" s="13"/>
      <c r="FJT1" s="13"/>
      <c r="FJU1" s="13"/>
      <c r="FJV1" s="13"/>
      <c r="FJW1" s="13"/>
      <c r="FJX1" s="13"/>
      <c r="FJY1" s="13"/>
      <c r="FJZ1" s="13"/>
      <c r="FKA1" s="13"/>
      <c r="FKB1" s="13"/>
      <c r="FKC1" s="13"/>
      <c r="FKD1" s="13"/>
      <c r="FKE1" s="13"/>
      <c r="FKF1" s="13"/>
      <c r="FKG1" s="13"/>
      <c r="FKH1" s="13"/>
      <c r="FKI1" s="13"/>
      <c r="FKJ1" s="13"/>
      <c r="FKK1" s="13"/>
      <c r="FKL1" s="13"/>
      <c r="FKM1" s="13"/>
      <c r="FKN1" s="13"/>
      <c r="FKO1" s="13"/>
      <c r="FKP1" s="13"/>
      <c r="FKQ1" s="13"/>
      <c r="FKR1" s="13"/>
      <c r="FKS1" s="13"/>
      <c r="FKT1" s="13"/>
      <c r="FKU1" s="13"/>
      <c r="FKV1" s="13"/>
      <c r="FKW1" s="13"/>
      <c r="FKX1" s="13"/>
      <c r="FKY1" s="13"/>
      <c r="FKZ1" s="317"/>
      <c r="FLA1" s="317"/>
      <c r="FLB1" s="317"/>
      <c r="FLC1" s="317"/>
      <c r="FLD1" s="317"/>
      <c r="FLE1" s="317"/>
      <c r="FLF1" s="317"/>
      <c r="FLG1" s="317"/>
      <c r="FLH1" s="317"/>
      <c r="FLI1" s="317"/>
      <c r="FLJ1" s="317"/>
      <c r="FLK1" s="317"/>
      <c r="FLL1" s="317"/>
      <c r="FLM1" s="317"/>
      <c r="FLN1" s="317"/>
      <c r="FLO1" s="317"/>
      <c r="FLP1" s="317"/>
      <c r="FLQ1" s="317"/>
      <c r="FLR1" s="317"/>
      <c r="FLS1" s="317"/>
      <c r="FLT1" s="317"/>
      <c r="FLU1" s="317"/>
      <c r="FLV1" s="317"/>
      <c r="FLW1" s="317"/>
      <c r="FLX1" s="317"/>
      <c r="FLY1" s="317"/>
      <c r="FLZ1" s="317"/>
      <c r="FMA1" s="317"/>
      <c r="FMB1" s="317"/>
      <c r="FMC1" s="317"/>
      <c r="FMD1" s="317"/>
      <c r="FME1" s="317"/>
      <c r="FMF1" s="317"/>
      <c r="FMG1" s="317"/>
      <c r="FMH1" s="317"/>
      <c r="FMI1" s="317"/>
      <c r="FMJ1" s="317"/>
      <c r="FMK1" s="317"/>
      <c r="FML1" s="317"/>
      <c r="FMM1" s="317"/>
      <c r="FMN1" s="317"/>
      <c r="FMO1" s="317"/>
      <c r="FMP1" s="317"/>
      <c r="FMQ1" s="317"/>
      <c r="FMR1" s="317"/>
      <c r="FMS1" s="317"/>
      <c r="FMT1" s="317"/>
      <c r="FMU1" s="317"/>
      <c r="FMV1" s="317"/>
      <c r="FMW1" s="317"/>
      <c r="FMX1" s="317"/>
      <c r="FMY1" s="317"/>
      <c r="FMZ1" s="317"/>
      <c r="FNA1" s="317"/>
      <c r="FNB1" s="317"/>
      <c r="FNC1" s="317"/>
      <c r="FND1" s="317"/>
      <c r="FNE1" s="317"/>
      <c r="FNF1" s="317"/>
      <c r="FNG1" s="317"/>
      <c r="FNH1" s="317"/>
      <c r="FNI1" s="317"/>
      <c r="FNJ1" s="317"/>
      <c r="FNK1" s="317"/>
      <c r="FNL1" s="317"/>
      <c r="FNM1" s="317"/>
      <c r="FNN1" s="317"/>
      <c r="FNO1" s="317"/>
      <c r="FNP1" s="317"/>
      <c r="FNQ1" s="317"/>
      <c r="FNR1" s="317"/>
      <c r="FNS1" s="317"/>
      <c r="FNT1" s="317"/>
      <c r="FNU1" s="317"/>
      <c r="FNV1" s="317"/>
      <c r="FNW1" s="317"/>
      <c r="FNX1" s="317"/>
      <c r="FNY1" s="317"/>
      <c r="FNZ1" s="317"/>
      <c r="FOA1" s="317"/>
      <c r="FOB1" s="317"/>
      <c r="FOC1" s="317"/>
      <c r="FOD1" s="317"/>
      <c r="FOE1" s="317"/>
      <c r="FOF1" s="317"/>
      <c r="FOG1" s="317"/>
      <c r="FOH1" s="317"/>
      <c r="FOI1" s="317"/>
      <c r="FOJ1" s="317"/>
      <c r="FOK1" s="317"/>
      <c r="FOL1" s="317"/>
      <c r="FOM1" s="317"/>
      <c r="FON1" s="317"/>
      <c r="FOO1" s="317"/>
      <c r="FOP1" s="317"/>
      <c r="FOQ1" s="317"/>
      <c r="FOR1" s="317"/>
      <c r="FOS1" s="317"/>
      <c r="FOT1" s="317"/>
      <c r="FOU1" s="317"/>
      <c r="FOV1" s="317"/>
      <c r="FOW1" s="317"/>
      <c r="FOX1" s="317"/>
      <c r="FOY1" s="317"/>
      <c r="FOZ1" s="317"/>
      <c r="FPA1" s="317"/>
      <c r="FPB1" s="317"/>
      <c r="FPC1" s="317"/>
      <c r="FPD1" s="317"/>
      <c r="FPE1" s="317"/>
      <c r="FPF1" s="317"/>
      <c r="FPG1" s="317"/>
      <c r="FPH1" s="317"/>
      <c r="FPI1" s="317"/>
      <c r="FPJ1" s="317"/>
      <c r="FPK1" s="317"/>
      <c r="FPL1" s="317"/>
      <c r="FPM1" s="317"/>
      <c r="FPN1" s="317"/>
      <c r="FPO1" s="317"/>
      <c r="FPP1" s="317"/>
      <c r="FPQ1" s="317"/>
      <c r="FPR1" s="317"/>
      <c r="FPS1" s="317"/>
      <c r="FPT1" s="317"/>
      <c r="FPU1" s="317"/>
      <c r="FPV1" s="317"/>
      <c r="FPW1" s="317"/>
      <c r="FPX1" s="317"/>
      <c r="FPY1" s="317"/>
      <c r="FPZ1" s="317"/>
      <c r="FQA1" s="317"/>
      <c r="FQB1" s="317"/>
      <c r="FQC1" s="317"/>
      <c r="FQD1" s="317"/>
      <c r="FQE1" s="317"/>
      <c r="FQF1" s="317"/>
      <c r="FQG1" s="317"/>
      <c r="FQH1" s="317"/>
      <c r="FQI1" s="317"/>
      <c r="FQJ1" s="317"/>
      <c r="FQK1" s="317"/>
      <c r="FQL1" s="317"/>
      <c r="FQM1" s="317"/>
      <c r="FQN1" s="317"/>
      <c r="FQO1" s="317"/>
      <c r="FQP1" s="317"/>
      <c r="FQQ1" s="317"/>
      <c r="FQR1" s="317"/>
      <c r="FQS1" s="317"/>
      <c r="FQT1" s="317"/>
      <c r="FQU1" s="317"/>
      <c r="FQV1" s="317"/>
      <c r="FQW1" s="317"/>
      <c r="FQX1" s="317"/>
      <c r="FQY1" s="317"/>
      <c r="FQZ1" s="317"/>
      <c r="FRA1" s="317"/>
      <c r="FRB1" s="317"/>
      <c r="FRC1" s="317"/>
      <c r="FRD1" s="317"/>
      <c r="FRE1" s="317"/>
      <c r="FRF1" s="317"/>
      <c r="FRG1" s="317"/>
      <c r="FRH1" s="13"/>
      <c r="FRI1" s="13"/>
      <c r="FRJ1" s="13"/>
      <c r="FRK1" s="13"/>
      <c r="FRL1" s="13"/>
      <c r="FRM1" s="13"/>
      <c r="FRN1" s="13"/>
      <c r="FRO1" s="13"/>
      <c r="FRP1" s="13"/>
      <c r="FRQ1" s="13"/>
      <c r="FRR1" s="13"/>
      <c r="FRS1" s="13"/>
      <c r="FRT1" s="13"/>
      <c r="FRU1" s="13"/>
      <c r="FRV1" s="13"/>
      <c r="FRW1" s="13"/>
      <c r="FRX1" s="13"/>
      <c r="FRY1" s="13"/>
      <c r="FRZ1" s="13"/>
      <c r="FSA1" s="13"/>
      <c r="FSB1" s="13"/>
      <c r="FSC1" s="13"/>
      <c r="FSD1" s="13"/>
      <c r="FSE1" s="13"/>
      <c r="FSF1" s="13"/>
      <c r="FSG1" s="13"/>
      <c r="FSH1" s="13"/>
      <c r="FSI1" s="13"/>
      <c r="FSJ1" s="13"/>
      <c r="FSK1" s="13"/>
      <c r="FSL1" s="13"/>
      <c r="FSM1" s="13"/>
      <c r="FSN1" s="13"/>
      <c r="FSO1" s="13"/>
      <c r="FSP1" s="13"/>
      <c r="FSQ1" s="13"/>
      <c r="FSR1" s="13"/>
      <c r="FSS1" s="13"/>
      <c r="FST1" s="13"/>
      <c r="FSU1" s="13"/>
      <c r="FSV1" s="13"/>
      <c r="FSW1" s="13"/>
      <c r="FSX1" s="13"/>
      <c r="FSY1" s="13"/>
      <c r="FSZ1" s="13"/>
      <c r="FTA1" s="13"/>
      <c r="FTB1" s="13"/>
      <c r="FTC1" s="13"/>
      <c r="FTD1" s="13"/>
      <c r="FTE1" s="13"/>
      <c r="FTF1" s="13"/>
      <c r="FTG1" s="13"/>
      <c r="FTH1" s="13"/>
      <c r="FTI1" s="13"/>
      <c r="FTJ1" s="13"/>
      <c r="FTK1" s="13"/>
      <c r="FTL1" s="13"/>
      <c r="FTM1" s="13"/>
      <c r="FTN1" s="13"/>
      <c r="FTO1" s="13"/>
      <c r="FTP1" s="13"/>
      <c r="FTQ1" s="13"/>
      <c r="FTR1" s="13"/>
      <c r="FTS1" s="13"/>
      <c r="FTT1" s="13"/>
      <c r="FTU1" s="13"/>
      <c r="FTV1" s="13"/>
      <c r="FTW1" s="13"/>
      <c r="FTX1" s="13"/>
      <c r="FTY1" s="13"/>
      <c r="FTZ1" s="13"/>
      <c r="FUA1" s="13"/>
      <c r="FUB1" s="13"/>
      <c r="FUC1" s="13"/>
      <c r="FUD1" s="13"/>
      <c r="FUE1" s="13"/>
      <c r="FUF1" s="13"/>
      <c r="FUG1" s="13"/>
      <c r="FUH1" s="13"/>
      <c r="FUI1" s="13"/>
      <c r="FUJ1" s="13"/>
      <c r="FUK1" s="13"/>
      <c r="FUL1" s="13"/>
      <c r="FUM1" s="13"/>
      <c r="FUN1" s="13"/>
      <c r="FUO1" s="13"/>
      <c r="FUP1" s="13"/>
      <c r="FUQ1" s="13"/>
      <c r="FUR1" s="13"/>
      <c r="FUS1" s="13"/>
      <c r="FUT1" s="13"/>
      <c r="FUU1" s="13"/>
      <c r="FUV1" s="317"/>
      <c r="FUW1" s="317"/>
      <c r="FUX1" s="317"/>
      <c r="FUY1" s="317"/>
      <c r="FUZ1" s="317"/>
      <c r="FVA1" s="317"/>
      <c r="FVB1" s="317"/>
      <c r="FVC1" s="317"/>
      <c r="FVD1" s="317"/>
      <c r="FVE1" s="317"/>
      <c r="FVF1" s="317"/>
      <c r="FVG1" s="317"/>
      <c r="FVH1" s="317"/>
      <c r="FVI1" s="317"/>
      <c r="FVJ1" s="317"/>
      <c r="FVK1" s="317"/>
      <c r="FVL1" s="317"/>
      <c r="FVM1" s="317"/>
      <c r="FVN1" s="317"/>
      <c r="FVO1" s="317"/>
      <c r="FVP1" s="317"/>
      <c r="FVQ1" s="317"/>
      <c r="FVR1" s="317"/>
      <c r="FVS1" s="317"/>
      <c r="FVT1" s="317"/>
      <c r="FVU1" s="317"/>
      <c r="FVV1" s="317"/>
      <c r="FVW1" s="317"/>
      <c r="FVX1" s="317"/>
      <c r="FVY1" s="317"/>
      <c r="FVZ1" s="317"/>
      <c r="FWA1" s="317"/>
      <c r="FWB1" s="317"/>
      <c r="FWC1" s="317"/>
      <c r="FWD1" s="317"/>
      <c r="FWE1" s="317"/>
      <c r="FWF1" s="317"/>
      <c r="FWG1" s="317"/>
      <c r="FWH1" s="317"/>
      <c r="FWI1" s="317"/>
      <c r="FWJ1" s="317"/>
      <c r="FWK1" s="317"/>
      <c r="FWL1" s="317"/>
      <c r="FWM1" s="317"/>
      <c r="FWN1" s="317"/>
      <c r="FWO1" s="317"/>
      <c r="FWP1" s="317"/>
      <c r="FWQ1" s="317"/>
      <c r="FWR1" s="317"/>
      <c r="FWS1" s="317"/>
      <c r="FWT1" s="317"/>
      <c r="FWU1" s="317"/>
      <c r="FWV1" s="317"/>
      <c r="FWW1" s="317"/>
      <c r="FWX1" s="317"/>
      <c r="FWY1" s="317"/>
      <c r="FWZ1" s="317"/>
      <c r="FXA1" s="317"/>
      <c r="FXB1" s="317"/>
      <c r="FXC1" s="317"/>
      <c r="FXD1" s="317"/>
      <c r="FXE1" s="317"/>
      <c r="FXF1" s="317"/>
      <c r="FXG1" s="317"/>
      <c r="FXH1" s="317"/>
      <c r="FXI1" s="317"/>
      <c r="FXJ1" s="317"/>
      <c r="FXK1" s="317"/>
      <c r="FXL1" s="317"/>
      <c r="FXM1" s="317"/>
      <c r="FXN1" s="317"/>
      <c r="FXO1" s="317"/>
      <c r="FXP1" s="317"/>
      <c r="FXQ1" s="317"/>
      <c r="FXR1" s="317"/>
      <c r="FXS1" s="317"/>
      <c r="FXT1" s="317"/>
      <c r="FXU1" s="317"/>
      <c r="FXV1" s="317"/>
      <c r="FXW1" s="317"/>
      <c r="FXX1" s="317"/>
      <c r="FXY1" s="317"/>
      <c r="FXZ1" s="317"/>
      <c r="FYA1" s="317"/>
      <c r="FYB1" s="317"/>
      <c r="FYC1" s="317"/>
      <c r="FYD1" s="317"/>
      <c r="FYE1" s="317"/>
      <c r="FYF1" s="317"/>
      <c r="FYG1" s="317"/>
      <c r="FYH1" s="317"/>
      <c r="FYI1" s="317"/>
      <c r="FYJ1" s="317"/>
      <c r="FYK1" s="317"/>
      <c r="FYL1" s="317"/>
      <c r="FYM1" s="317"/>
      <c r="FYN1" s="317"/>
      <c r="FYO1" s="317"/>
      <c r="FYP1" s="317"/>
      <c r="FYQ1" s="317"/>
      <c r="FYR1" s="317"/>
      <c r="FYS1" s="317"/>
      <c r="FYT1" s="317"/>
      <c r="FYU1" s="317"/>
      <c r="FYV1" s="317"/>
      <c r="FYW1" s="317"/>
      <c r="FYX1" s="317"/>
      <c r="FYY1" s="317"/>
      <c r="FYZ1" s="317"/>
      <c r="FZA1" s="317"/>
      <c r="FZB1" s="317"/>
      <c r="FZC1" s="317"/>
      <c r="FZD1" s="317"/>
      <c r="FZE1" s="317"/>
      <c r="FZF1" s="317"/>
      <c r="FZG1" s="317"/>
      <c r="FZH1" s="317"/>
      <c r="FZI1" s="317"/>
      <c r="FZJ1" s="317"/>
      <c r="FZK1" s="317"/>
      <c r="FZL1" s="317"/>
      <c r="FZM1" s="317"/>
      <c r="FZN1" s="317"/>
      <c r="FZO1" s="317"/>
      <c r="FZP1" s="317"/>
      <c r="FZQ1" s="317"/>
      <c r="FZR1" s="317"/>
      <c r="FZS1" s="317"/>
      <c r="FZT1" s="317"/>
      <c r="FZU1" s="317"/>
      <c r="FZV1" s="317"/>
      <c r="FZW1" s="317"/>
      <c r="FZX1" s="317"/>
      <c r="FZY1" s="317"/>
      <c r="FZZ1" s="317"/>
      <c r="GAA1" s="317"/>
      <c r="GAB1" s="317"/>
      <c r="GAC1" s="317"/>
      <c r="GAD1" s="317"/>
      <c r="GAE1" s="317"/>
      <c r="GAF1" s="317"/>
      <c r="GAG1" s="317"/>
      <c r="GAH1" s="317"/>
      <c r="GAI1" s="317"/>
      <c r="GAJ1" s="317"/>
      <c r="GAK1" s="317"/>
      <c r="GAL1" s="317"/>
      <c r="GAM1" s="317"/>
      <c r="GAN1" s="317"/>
      <c r="GAO1" s="317"/>
      <c r="GAP1" s="317"/>
      <c r="GAQ1" s="317"/>
      <c r="GAR1" s="317"/>
      <c r="GAS1" s="317"/>
      <c r="GAT1" s="317"/>
      <c r="GAU1" s="317"/>
      <c r="GAV1" s="317"/>
      <c r="GAW1" s="317"/>
      <c r="GAX1" s="317"/>
      <c r="GAY1" s="317"/>
      <c r="GAZ1" s="317"/>
      <c r="GBA1" s="317"/>
      <c r="GBB1" s="317"/>
      <c r="GBC1" s="317"/>
      <c r="GBD1" s="13"/>
      <c r="GBE1" s="13"/>
      <c r="GBF1" s="13"/>
      <c r="GBG1" s="13"/>
      <c r="GBH1" s="13"/>
      <c r="GBI1" s="13"/>
      <c r="GBJ1" s="13"/>
      <c r="GBK1" s="13"/>
      <c r="GBL1" s="13"/>
      <c r="GBM1" s="13"/>
      <c r="GBN1" s="13"/>
      <c r="GBO1" s="13"/>
      <c r="GBP1" s="13"/>
      <c r="GBQ1" s="13"/>
      <c r="GBR1" s="13"/>
      <c r="GBS1" s="13"/>
      <c r="GBT1" s="13"/>
      <c r="GBU1" s="13"/>
      <c r="GBV1" s="13"/>
      <c r="GBW1" s="13"/>
      <c r="GBX1" s="13"/>
      <c r="GBY1" s="13"/>
      <c r="GBZ1" s="13"/>
      <c r="GCA1" s="13"/>
      <c r="GCB1" s="13"/>
      <c r="GCC1" s="13"/>
      <c r="GCD1" s="13"/>
      <c r="GCE1" s="13"/>
      <c r="GCF1" s="13"/>
      <c r="GCG1" s="13"/>
      <c r="GCH1" s="13"/>
      <c r="GCI1" s="13"/>
      <c r="GCJ1" s="13"/>
      <c r="GCK1" s="13"/>
      <c r="GCL1" s="13"/>
      <c r="GCM1" s="13"/>
      <c r="GCN1" s="13"/>
      <c r="GCO1" s="13"/>
      <c r="GCP1" s="13"/>
      <c r="GCQ1" s="13"/>
      <c r="GCR1" s="13"/>
      <c r="GCS1" s="13"/>
      <c r="GCT1" s="13"/>
      <c r="GCU1" s="13"/>
      <c r="GCV1" s="13"/>
      <c r="GCW1" s="13"/>
      <c r="GCX1" s="13"/>
      <c r="GCY1" s="13"/>
      <c r="GCZ1" s="13"/>
      <c r="GDA1" s="13"/>
      <c r="GDB1" s="13"/>
      <c r="GDC1" s="13"/>
      <c r="GDD1" s="13"/>
      <c r="GDE1" s="13"/>
      <c r="GDF1" s="13"/>
      <c r="GDG1" s="13"/>
      <c r="GDH1" s="13"/>
      <c r="GDI1" s="13"/>
      <c r="GDJ1" s="13"/>
      <c r="GDK1" s="13"/>
      <c r="GDL1" s="13"/>
      <c r="GDM1" s="13"/>
      <c r="GDN1" s="13"/>
      <c r="GDO1" s="13"/>
      <c r="GDP1" s="13"/>
      <c r="GDQ1" s="13"/>
      <c r="GDR1" s="13"/>
      <c r="GDS1" s="13"/>
      <c r="GDT1" s="13"/>
      <c r="GDU1" s="13"/>
      <c r="GDV1" s="13"/>
      <c r="GDW1" s="13"/>
      <c r="GDX1" s="13"/>
      <c r="GDY1" s="13"/>
      <c r="GDZ1" s="13"/>
      <c r="GEA1" s="13"/>
      <c r="GEB1" s="13"/>
      <c r="GEC1" s="13"/>
      <c r="GED1" s="13"/>
      <c r="GEE1" s="13"/>
      <c r="GEF1" s="13"/>
      <c r="GEG1" s="13"/>
      <c r="GEH1" s="13"/>
      <c r="GEI1" s="13"/>
      <c r="GEJ1" s="13"/>
      <c r="GEK1" s="13"/>
      <c r="GEL1" s="13"/>
      <c r="GEM1" s="13"/>
      <c r="GEN1" s="13"/>
      <c r="GEO1" s="13"/>
      <c r="GEP1" s="13"/>
      <c r="GEQ1" s="13"/>
      <c r="GER1" s="317"/>
      <c r="GES1" s="317"/>
      <c r="GET1" s="317"/>
      <c r="GEU1" s="317"/>
      <c r="GEV1" s="317"/>
      <c r="GEW1" s="317"/>
      <c r="GEX1" s="317"/>
      <c r="GEY1" s="317"/>
      <c r="GEZ1" s="317"/>
      <c r="GFA1" s="317"/>
      <c r="GFB1" s="317"/>
      <c r="GFC1" s="317"/>
      <c r="GFD1" s="317"/>
      <c r="GFE1" s="317"/>
      <c r="GFF1" s="317"/>
      <c r="GFG1" s="317"/>
      <c r="GFH1" s="317"/>
      <c r="GFI1" s="317"/>
      <c r="GFJ1" s="317"/>
      <c r="GFK1" s="317"/>
      <c r="GFL1" s="317"/>
      <c r="GFM1" s="317"/>
      <c r="GFN1" s="317"/>
      <c r="GFO1" s="317"/>
      <c r="GFP1" s="317"/>
      <c r="GFQ1" s="317"/>
      <c r="GFR1" s="317"/>
      <c r="GFS1" s="317"/>
      <c r="GFT1" s="317"/>
      <c r="GFU1" s="317"/>
      <c r="GFV1" s="317"/>
      <c r="GFW1" s="317"/>
      <c r="GFX1" s="317"/>
      <c r="GFY1" s="317"/>
      <c r="GFZ1" s="317"/>
      <c r="GGA1" s="317"/>
      <c r="GGB1" s="317"/>
      <c r="GGC1" s="317"/>
      <c r="GGD1" s="317"/>
      <c r="GGE1" s="317"/>
      <c r="GGF1" s="317"/>
      <c r="GGG1" s="317"/>
      <c r="GGH1" s="317"/>
      <c r="GGI1" s="317"/>
      <c r="GGJ1" s="317"/>
      <c r="GGK1" s="317"/>
      <c r="GGL1" s="317"/>
      <c r="GGM1" s="317"/>
      <c r="GGN1" s="317"/>
      <c r="GGO1" s="317"/>
      <c r="GGP1" s="317"/>
      <c r="GGQ1" s="317"/>
      <c r="GGR1" s="317"/>
      <c r="GGS1" s="317"/>
      <c r="GGT1" s="317"/>
      <c r="GGU1" s="317"/>
      <c r="GGV1" s="317"/>
      <c r="GGW1" s="317"/>
      <c r="GGX1" s="317"/>
      <c r="GGY1" s="317"/>
      <c r="GGZ1" s="317"/>
      <c r="GHA1" s="317"/>
      <c r="GHB1" s="317"/>
      <c r="GHC1" s="317"/>
      <c r="GHD1" s="317"/>
      <c r="GHE1" s="317"/>
      <c r="GHF1" s="317"/>
      <c r="GHG1" s="317"/>
      <c r="GHH1" s="317"/>
      <c r="GHI1" s="317"/>
      <c r="GHJ1" s="317"/>
      <c r="GHK1" s="317"/>
      <c r="GHL1" s="317"/>
      <c r="GHM1" s="317"/>
      <c r="GHN1" s="317"/>
      <c r="GHO1" s="317"/>
      <c r="GHP1" s="317"/>
      <c r="GHQ1" s="317"/>
      <c r="GHR1" s="317"/>
      <c r="GHS1" s="317"/>
      <c r="GHT1" s="317"/>
      <c r="GHU1" s="317"/>
      <c r="GHV1" s="317"/>
      <c r="GHW1" s="317"/>
      <c r="GHX1" s="317"/>
      <c r="GHY1" s="317"/>
      <c r="GHZ1" s="317"/>
      <c r="GIA1" s="317"/>
      <c r="GIB1" s="317"/>
      <c r="GIC1" s="317"/>
      <c r="GID1" s="317"/>
      <c r="GIE1" s="317"/>
      <c r="GIF1" s="317"/>
      <c r="GIG1" s="317"/>
      <c r="GIH1" s="317"/>
      <c r="GII1" s="317"/>
      <c r="GIJ1" s="317"/>
      <c r="GIK1" s="317"/>
      <c r="GIL1" s="317"/>
      <c r="GIM1" s="317"/>
      <c r="GIN1" s="317"/>
      <c r="GIO1" s="317"/>
      <c r="GIP1" s="317"/>
      <c r="GIQ1" s="317"/>
      <c r="GIR1" s="317"/>
      <c r="GIS1" s="317"/>
      <c r="GIT1" s="317"/>
      <c r="GIU1" s="317"/>
      <c r="GIV1" s="317"/>
      <c r="GIW1" s="317"/>
      <c r="GIX1" s="317"/>
      <c r="GIY1" s="317"/>
      <c r="GIZ1" s="317"/>
      <c r="GJA1" s="317"/>
      <c r="GJB1" s="317"/>
      <c r="GJC1" s="317"/>
      <c r="GJD1" s="317"/>
      <c r="GJE1" s="317"/>
      <c r="GJF1" s="317"/>
      <c r="GJG1" s="317"/>
      <c r="GJH1" s="317"/>
      <c r="GJI1" s="317"/>
      <c r="GJJ1" s="317"/>
      <c r="GJK1" s="317"/>
      <c r="GJL1" s="317"/>
      <c r="GJM1" s="317"/>
      <c r="GJN1" s="317"/>
      <c r="GJO1" s="317"/>
      <c r="GJP1" s="317"/>
      <c r="GJQ1" s="317"/>
      <c r="GJR1" s="317"/>
      <c r="GJS1" s="317"/>
      <c r="GJT1" s="317"/>
      <c r="GJU1" s="317"/>
      <c r="GJV1" s="317"/>
      <c r="GJW1" s="317"/>
      <c r="GJX1" s="317"/>
      <c r="GJY1" s="317"/>
      <c r="GJZ1" s="317"/>
      <c r="GKA1" s="317"/>
      <c r="GKB1" s="317"/>
      <c r="GKC1" s="317"/>
      <c r="GKD1" s="317"/>
      <c r="GKE1" s="317"/>
      <c r="GKF1" s="317"/>
      <c r="GKG1" s="317"/>
      <c r="GKH1" s="317"/>
      <c r="GKI1" s="317"/>
      <c r="GKJ1" s="317"/>
      <c r="GKK1" s="317"/>
      <c r="GKL1" s="317"/>
      <c r="GKM1" s="317"/>
      <c r="GKN1" s="317"/>
      <c r="GKO1" s="317"/>
      <c r="GKP1" s="317"/>
      <c r="GKQ1" s="317"/>
      <c r="GKR1" s="317"/>
      <c r="GKS1" s="317"/>
      <c r="GKT1" s="317"/>
      <c r="GKU1" s="317"/>
      <c r="GKV1" s="317"/>
      <c r="GKW1" s="317"/>
      <c r="GKX1" s="317"/>
      <c r="GKY1" s="317"/>
      <c r="GKZ1" s="13"/>
      <c r="GLA1" s="13"/>
      <c r="GLB1" s="13"/>
      <c r="GLC1" s="13"/>
      <c r="GLD1" s="13"/>
      <c r="GLE1" s="13"/>
      <c r="GLF1" s="13"/>
      <c r="GLG1" s="13"/>
      <c r="GLH1" s="13"/>
      <c r="GLI1" s="13"/>
      <c r="GLJ1" s="13"/>
      <c r="GLK1" s="13"/>
      <c r="GLL1" s="13"/>
      <c r="GLM1" s="13"/>
      <c r="GLN1" s="13"/>
      <c r="GLO1" s="13"/>
      <c r="GLP1" s="13"/>
      <c r="GLQ1" s="13"/>
      <c r="GLR1" s="13"/>
      <c r="GLS1" s="13"/>
      <c r="GLT1" s="13"/>
      <c r="GLU1" s="13"/>
      <c r="GLV1" s="13"/>
      <c r="GLW1" s="13"/>
      <c r="GLX1" s="13"/>
      <c r="GLY1" s="13"/>
      <c r="GLZ1" s="13"/>
      <c r="GMA1" s="13"/>
      <c r="GMB1" s="13"/>
      <c r="GMC1" s="13"/>
      <c r="GMD1" s="13"/>
      <c r="GME1" s="13"/>
      <c r="GMF1" s="13"/>
      <c r="GMG1" s="13"/>
      <c r="GMH1" s="13"/>
      <c r="GMI1" s="13"/>
      <c r="GMJ1" s="13"/>
      <c r="GMK1" s="13"/>
      <c r="GML1" s="13"/>
      <c r="GMM1" s="13"/>
      <c r="GMN1" s="13"/>
      <c r="GMO1" s="13"/>
      <c r="GMP1" s="13"/>
      <c r="GMQ1" s="13"/>
      <c r="GMR1" s="13"/>
      <c r="GMS1" s="13"/>
      <c r="GMT1" s="13"/>
      <c r="GMU1" s="13"/>
      <c r="GMV1" s="13"/>
      <c r="GMW1" s="13"/>
      <c r="GMX1" s="13"/>
      <c r="GMY1" s="13"/>
      <c r="GMZ1" s="13"/>
      <c r="GNA1" s="13"/>
      <c r="GNB1" s="13"/>
      <c r="GNC1" s="13"/>
      <c r="GND1" s="13"/>
      <c r="GNE1" s="13"/>
      <c r="GNF1" s="13"/>
      <c r="GNG1" s="13"/>
      <c r="GNH1" s="13"/>
      <c r="GNI1" s="13"/>
      <c r="GNJ1" s="13"/>
      <c r="GNK1" s="13"/>
      <c r="GNL1" s="13"/>
      <c r="GNM1" s="13"/>
      <c r="GNN1" s="13"/>
      <c r="GNO1" s="13"/>
      <c r="GNP1" s="13"/>
      <c r="GNQ1" s="13"/>
      <c r="GNR1" s="13"/>
      <c r="GNS1" s="13"/>
      <c r="GNT1" s="13"/>
      <c r="GNU1" s="13"/>
      <c r="GNV1" s="13"/>
      <c r="GNW1" s="13"/>
      <c r="GNX1" s="13"/>
      <c r="GNY1" s="13"/>
      <c r="GNZ1" s="13"/>
      <c r="GOA1" s="13"/>
      <c r="GOB1" s="13"/>
      <c r="GOC1" s="13"/>
      <c r="GOD1" s="13"/>
      <c r="GOE1" s="13"/>
      <c r="GOF1" s="13"/>
      <c r="GOG1" s="13"/>
      <c r="GOH1" s="13"/>
      <c r="GOI1" s="13"/>
      <c r="GOJ1" s="13"/>
      <c r="GOK1" s="13"/>
      <c r="GOL1" s="13"/>
      <c r="GOM1" s="13"/>
      <c r="GON1" s="317"/>
      <c r="GOO1" s="317"/>
      <c r="GOP1" s="317"/>
      <c r="GOQ1" s="317"/>
      <c r="GOR1" s="317"/>
      <c r="GOS1" s="317"/>
      <c r="GOT1" s="317"/>
      <c r="GOU1" s="317"/>
      <c r="GOV1" s="317"/>
      <c r="GOW1" s="317"/>
      <c r="GOX1" s="317"/>
      <c r="GOY1" s="317"/>
      <c r="GOZ1" s="317"/>
      <c r="GPA1" s="317"/>
      <c r="GPB1" s="317"/>
      <c r="GPC1" s="317"/>
      <c r="GPD1" s="317"/>
      <c r="GPE1" s="317"/>
      <c r="GPF1" s="317"/>
      <c r="GPG1" s="317"/>
      <c r="GPH1" s="317"/>
      <c r="GPI1" s="317"/>
      <c r="GPJ1" s="317"/>
      <c r="GPK1" s="317"/>
      <c r="GPL1" s="317"/>
      <c r="GPM1" s="317"/>
      <c r="GPN1" s="317"/>
      <c r="GPO1" s="317"/>
      <c r="GPP1" s="317"/>
      <c r="GPQ1" s="317"/>
      <c r="GPR1" s="317"/>
      <c r="GPS1" s="317"/>
      <c r="GPT1" s="317"/>
      <c r="GPU1" s="317"/>
      <c r="GPV1" s="317"/>
      <c r="GPW1" s="317"/>
      <c r="GPX1" s="317"/>
      <c r="GPY1" s="317"/>
      <c r="GPZ1" s="317"/>
      <c r="GQA1" s="317"/>
      <c r="GQB1" s="317"/>
      <c r="GQC1" s="317"/>
      <c r="GQD1" s="317"/>
      <c r="GQE1" s="317"/>
      <c r="GQF1" s="317"/>
      <c r="GQG1" s="317"/>
      <c r="GQH1" s="317"/>
      <c r="GQI1" s="317"/>
      <c r="GQJ1" s="317"/>
      <c r="GQK1" s="317"/>
      <c r="GQL1" s="317"/>
      <c r="GQM1" s="317"/>
      <c r="GQN1" s="317"/>
      <c r="GQO1" s="317"/>
      <c r="GQP1" s="317"/>
      <c r="GQQ1" s="317"/>
      <c r="GQR1" s="317"/>
      <c r="GQS1" s="317"/>
      <c r="GQT1" s="317"/>
      <c r="GQU1" s="317"/>
      <c r="GQV1" s="317"/>
      <c r="GQW1" s="317"/>
      <c r="GQX1" s="317"/>
      <c r="GQY1" s="317"/>
      <c r="GQZ1" s="317"/>
      <c r="GRA1" s="317"/>
      <c r="GRB1" s="317"/>
      <c r="GRC1" s="317"/>
      <c r="GRD1" s="317"/>
      <c r="GRE1" s="317"/>
      <c r="GRF1" s="317"/>
      <c r="GRG1" s="317"/>
      <c r="GRH1" s="317"/>
      <c r="GRI1" s="317"/>
      <c r="GRJ1" s="317"/>
      <c r="GRK1" s="317"/>
      <c r="GRL1" s="317"/>
      <c r="GRM1" s="317"/>
      <c r="GRN1" s="317"/>
      <c r="GRO1" s="317"/>
      <c r="GRP1" s="317"/>
      <c r="GRQ1" s="317"/>
      <c r="GRR1" s="317"/>
      <c r="GRS1" s="317"/>
      <c r="GRT1" s="317"/>
      <c r="GRU1" s="317"/>
      <c r="GRV1" s="317"/>
      <c r="GRW1" s="317"/>
      <c r="GRX1" s="317"/>
      <c r="GRY1" s="317"/>
      <c r="GRZ1" s="317"/>
      <c r="GSA1" s="317"/>
      <c r="GSB1" s="317"/>
      <c r="GSC1" s="317"/>
      <c r="GSD1" s="317"/>
      <c r="GSE1" s="317"/>
      <c r="GSF1" s="317"/>
      <c r="GSG1" s="317"/>
      <c r="GSH1" s="317"/>
      <c r="GSI1" s="317"/>
      <c r="GSJ1" s="317"/>
      <c r="GSK1" s="317"/>
      <c r="GSL1" s="317"/>
      <c r="GSM1" s="317"/>
      <c r="GSN1" s="317"/>
      <c r="GSO1" s="317"/>
      <c r="GSP1" s="317"/>
      <c r="GSQ1" s="317"/>
      <c r="GSR1" s="317"/>
      <c r="GSS1" s="317"/>
      <c r="GST1" s="317"/>
      <c r="GSU1" s="317"/>
      <c r="GSV1" s="317"/>
      <c r="GSW1" s="317"/>
      <c r="GSX1" s="317"/>
      <c r="GSY1" s="317"/>
      <c r="GSZ1" s="317"/>
      <c r="GTA1" s="317"/>
      <c r="GTB1" s="317"/>
      <c r="GTC1" s="317"/>
      <c r="GTD1" s="317"/>
      <c r="GTE1" s="317"/>
      <c r="GTF1" s="317"/>
      <c r="GTG1" s="317"/>
      <c r="GTH1" s="317"/>
      <c r="GTI1" s="317"/>
      <c r="GTJ1" s="317"/>
      <c r="GTK1" s="317"/>
      <c r="GTL1" s="317"/>
      <c r="GTM1" s="317"/>
      <c r="GTN1" s="317"/>
      <c r="GTO1" s="317"/>
      <c r="GTP1" s="317"/>
      <c r="GTQ1" s="317"/>
      <c r="GTR1" s="317"/>
      <c r="GTS1" s="317"/>
      <c r="GTT1" s="317"/>
      <c r="GTU1" s="317"/>
      <c r="GTV1" s="317"/>
      <c r="GTW1" s="317"/>
      <c r="GTX1" s="317"/>
      <c r="GTY1" s="317"/>
      <c r="GTZ1" s="317"/>
      <c r="GUA1" s="317"/>
      <c r="GUB1" s="317"/>
      <c r="GUC1" s="317"/>
      <c r="GUD1" s="317"/>
      <c r="GUE1" s="317"/>
      <c r="GUF1" s="317"/>
      <c r="GUG1" s="317"/>
      <c r="GUH1" s="317"/>
      <c r="GUI1" s="317"/>
      <c r="GUJ1" s="317"/>
      <c r="GUK1" s="317"/>
      <c r="GUL1" s="317"/>
      <c r="GUM1" s="317"/>
      <c r="GUN1" s="317"/>
      <c r="GUO1" s="317"/>
      <c r="GUP1" s="317"/>
      <c r="GUQ1" s="317"/>
      <c r="GUR1" s="317"/>
      <c r="GUS1" s="317"/>
      <c r="GUT1" s="317"/>
      <c r="GUU1" s="317"/>
      <c r="GUV1" s="13"/>
      <c r="GUW1" s="13"/>
      <c r="GUX1" s="13"/>
      <c r="GUY1" s="13"/>
      <c r="GUZ1" s="13"/>
      <c r="GVA1" s="13"/>
      <c r="GVB1" s="13"/>
      <c r="GVC1" s="13"/>
      <c r="GVD1" s="13"/>
      <c r="GVE1" s="13"/>
      <c r="GVF1" s="13"/>
      <c r="GVG1" s="13"/>
      <c r="GVH1" s="13"/>
      <c r="GVI1" s="13"/>
      <c r="GVJ1" s="13"/>
      <c r="GVK1" s="13"/>
      <c r="GVL1" s="13"/>
      <c r="GVM1" s="13"/>
      <c r="GVN1" s="13"/>
      <c r="GVO1" s="13"/>
      <c r="GVP1" s="13"/>
      <c r="GVQ1" s="13"/>
      <c r="GVR1" s="13"/>
      <c r="GVS1" s="13"/>
      <c r="GVT1" s="13"/>
      <c r="GVU1" s="13"/>
      <c r="GVV1" s="13"/>
      <c r="GVW1" s="13"/>
      <c r="GVX1" s="13"/>
      <c r="GVY1" s="13"/>
      <c r="GVZ1" s="13"/>
      <c r="GWA1" s="13"/>
      <c r="GWB1" s="13"/>
      <c r="GWC1" s="13"/>
      <c r="GWD1" s="13"/>
      <c r="GWE1" s="13"/>
      <c r="GWF1" s="13"/>
      <c r="GWG1" s="13"/>
      <c r="GWH1" s="13"/>
      <c r="GWI1" s="13"/>
      <c r="GWJ1" s="13"/>
      <c r="GWK1" s="13"/>
      <c r="GWL1" s="13"/>
      <c r="GWM1" s="13"/>
      <c r="GWN1" s="13"/>
      <c r="GWO1" s="13"/>
      <c r="GWP1" s="13"/>
      <c r="GWQ1" s="13"/>
      <c r="GWR1" s="13"/>
      <c r="GWS1" s="13"/>
      <c r="GWT1" s="13"/>
      <c r="GWU1" s="13"/>
      <c r="GWV1" s="13"/>
      <c r="GWW1" s="13"/>
      <c r="GWX1" s="13"/>
      <c r="GWY1" s="13"/>
      <c r="GWZ1" s="13"/>
      <c r="GXA1" s="13"/>
      <c r="GXB1" s="13"/>
      <c r="GXC1" s="13"/>
      <c r="GXD1" s="13"/>
      <c r="GXE1" s="13"/>
      <c r="GXF1" s="13"/>
      <c r="GXG1" s="13"/>
      <c r="GXH1" s="13"/>
      <c r="GXI1" s="13"/>
      <c r="GXJ1" s="13"/>
      <c r="GXK1" s="13"/>
      <c r="GXL1" s="13"/>
      <c r="GXM1" s="13"/>
      <c r="GXN1" s="13"/>
      <c r="GXO1" s="13"/>
      <c r="GXP1" s="13"/>
      <c r="GXQ1" s="13"/>
      <c r="GXR1" s="13"/>
      <c r="GXS1" s="13"/>
      <c r="GXT1" s="13"/>
      <c r="GXU1" s="13"/>
      <c r="GXV1" s="13"/>
      <c r="GXW1" s="13"/>
      <c r="GXX1" s="13"/>
      <c r="GXY1" s="13"/>
      <c r="GXZ1" s="13"/>
      <c r="GYA1" s="13"/>
      <c r="GYB1" s="13"/>
      <c r="GYC1" s="13"/>
      <c r="GYD1" s="13"/>
      <c r="GYE1" s="13"/>
      <c r="GYF1" s="13"/>
      <c r="GYG1" s="13"/>
      <c r="GYH1" s="13"/>
      <c r="GYI1" s="13"/>
      <c r="GYJ1" s="317"/>
      <c r="GYK1" s="317"/>
      <c r="GYL1" s="317"/>
      <c r="GYM1" s="317"/>
      <c r="GYN1" s="317"/>
      <c r="GYO1" s="317"/>
      <c r="GYP1" s="317"/>
      <c r="GYQ1" s="317"/>
      <c r="GYR1" s="317"/>
      <c r="GYS1" s="317"/>
      <c r="GYT1" s="317"/>
      <c r="GYU1" s="317"/>
      <c r="GYV1" s="317"/>
      <c r="GYW1" s="317"/>
      <c r="GYX1" s="317"/>
      <c r="GYY1" s="317"/>
      <c r="GYZ1" s="317"/>
      <c r="GZA1" s="317"/>
      <c r="GZB1" s="317"/>
      <c r="GZC1" s="317"/>
      <c r="GZD1" s="317"/>
      <c r="GZE1" s="317"/>
      <c r="GZF1" s="317"/>
      <c r="GZG1" s="317"/>
      <c r="GZH1" s="317"/>
      <c r="GZI1" s="317"/>
      <c r="GZJ1" s="317"/>
      <c r="GZK1" s="317"/>
      <c r="GZL1" s="317"/>
      <c r="GZM1" s="317"/>
      <c r="GZN1" s="317"/>
      <c r="GZO1" s="317"/>
      <c r="GZP1" s="317"/>
      <c r="GZQ1" s="317"/>
      <c r="GZR1" s="317"/>
      <c r="GZS1" s="317"/>
      <c r="GZT1" s="317"/>
      <c r="GZU1" s="317"/>
      <c r="GZV1" s="317"/>
      <c r="GZW1" s="317"/>
      <c r="GZX1" s="317"/>
      <c r="GZY1" s="317"/>
      <c r="GZZ1" s="317"/>
      <c r="HAA1" s="317"/>
      <c r="HAB1" s="317"/>
      <c r="HAC1" s="317"/>
      <c r="HAD1" s="317"/>
      <c r="HAE1" s="317"/>
      <c r="HAF1" s="317"/>
      <c r="HAG1" s="317"/>
      <c r="HAH1" s="317"/>
      <c r="HAI1" s="317"/>
      <c r="HAJ1" s="317"/>
      <c r="HAK1" s="317"/>
      <c r="HAL1" s="317"/>
      <c r="HAM1" s="317"/>
      <c r="HAN1" s="317"/>
      <c r="HAO1" s="317"/>
      <c r="HAP1" s="317"/>
      <c r="HAQ1" s="317"/>
      <c r="HAR1" s="317"/>
      <c r="HAS1" s="317"/>
      <c r="HAT1" s="317"/>
      <c r="HAU1" s="317"/>
      <c r="HAV1" s="317"/>
      <c r="HAW1" s="317"/>
      <c r="HAX1" s="317"/>
      <c r="HAY1" s="317"/>
      <c r="HAZ1" s="317"/>
      <c r="HBA1" s="317"/>
      <c r="HBB1" s="317"/>
      <c r="HBC1" s="317"/>
      <c r="HBD1" s="317"/>
      <c r="HBE1" s="317"/>
      <c r="HBF1" s="317"/>
      <c r="HBG1" s="317"/>
      <c r="HBH1" s="317"/>
      <c r="HBI1" s="317"/>
      <c r="HBJ1" s="317"/>
      <c r="HBK1" s="317"/>
      <c r="HBL1" s="317"/>
      <c r="HBM1" s="317"/>
      <c r="HBN1" s="317"/>
      <c r="HBO1" s="317"/>
      <c r="HBP1" s="317"/>
      <c r="HBQ1" s="317"/>
      <c r="HBR1" s="317"/>
      <c r="HBS1" s="317"/>
      <c r="HBT1" s="317"/>
      <c r="HBU1" s="317"/>
      <c r="HBV1" s="317"/>
      <c r="HBW1" s="317"/>
      <c r="HBX1" s="317"/>
      <c r="HBY1" s="317"/>
      <c r="HBZ1" s="317"/>
      <c r="HCA1" s="317"/>
      <c r="HCB1" s="317"/>
      <c r="HCC1" s="317"/>
      <c r="HCD1" s="317"/>
      <c r="HCE1" s="317"/>
      <c r="HCF1" s="317"/>
      <c r="HCG1" s="317"/>
      <c r="HCH1" s="317"/>
      <c r="HCI1" s="317"/>
      <c r="HCJ1" s="317"/>
      <c r="HCK1" s="317"/>
      <c r="HCL1" s="317"/>
      <c r="HCM1" s="317"/>
      <c r="HCN1" s="317"/>
      <c r="HCO1" s="317"/>
      <c r="HCP1" s="317"/>
      <c r="HCQ1" s="317"/>
      <c r="HCR1" s="317"/>
      <c r="HCS1" s="317"/>
      <c r="HCT1" s="317"/>
      <c r="HCU1" s="317"/>
      <c r="HCV1" s="317"/>
      <c r="HCW1" s="317"/>
      <c r="HCX1" s="317"/>
      <c r="HCY1" s="317"/>
      <c r="HCZ1" s="317"/>
      <c r="HDA1" s="317"/>
      <c r="HDB1" s="317"/>
      <c r="HDC1" s="317"/>
      <c r="HDD1" s="317"/>
      <c r="HDE1" s="317"/>
      <c r="HDF1" s="317"/>
      <c r="HDG1" s="317"/>
      <c r="HDH1" s="317"/>
      <c r="HDI1" s="317"/>
      <c r="HDJ1" s="317"/>
      <c r="HDK1" s="317"/>
      <c r="HDL1" s="317"/>
      <c r="HDM1" s="317"/>
      <c r="HDN1" s="317"/>
      <c r="HDO1" s="317"/>
      <c r="HDP1" s="317"/>
      <c r="HDQ1" s="317"/>
      <c r="HDR1" s="317"/>
      <c r="HDS1" s="317"/>
      <c r="HDT1" s="317"/>
      <c r="HDU1" s="317"/>
      <c r="HDV1" s="317"/>
      <c r="HDW1" s="317"/>
      <c r="HDX1" s="317"/>
      <c r="HDY1" s="317"/>
      <c r="HDZ1" s="317"/>
      <c r="HEA1" s="317"/>
      <c r="HEB1" s="317"/>
      <c r="HEC1" s="317"/>
      <c r="HED1" s="317"/>
      <c r="HEE1" s="317"/>
      <c r="HEF1" s="317"/>
      <c r="HEG1" s="317"/>
      <c r="HEH1" s="317"/>
      <c r="HEI1" s="317"/>
      <c r="HEJ1" s="317"/>
      <c r="HEK1" s="317"/>
      <c r="HEL1" s="317"/>
      <c r="HEM1" s="317"/>
      <c r="HEN1" s="317"/>
      <c r="HEO1" s="317"/>
      <c r="HEP1" s="317"/>
      <c r="HEQ1" s="317"/>
      <c r="HER1" s="13"/>
      <c r="HES1" s="13"/>
      <c r="HET1" s="13"/>
      <c r="HEU1" s="13"/>
      <c r="HEV1" s="13"/>
      <c r="HEW1" s="13"/>
      <c r="HEX1" s="13"/>
      <c r="HEY1" s="13"/>
      <c r="HEZ1" s="13"/>
      <c r="HFA1" s="13"/>
      <c r="HFB1" s="13"/>
      <c r="HFC1" s="13"/>
      <c r="HFD1" s="13"/>
      <c r="HFE1" s="13"/>
      <c r="HFF1" s="13"/>
      <c r="HFG1" s="13"/>
      <c r="HFH1" s="13"/>
      <c r="HFI1" s="13"/>
      <c r="HFJ1" s="13"/>
      <c r="HFK1" s="13"/>
      <c r="HFL1" s="13"/>
      <c r="HFM1" s="13"/>
      <c r="HFN1" s="13"/>
      <c r="HFO1" s="13"/>
      <c r="HFP1" s="13"/>
      <c r="HFQ1" s="13"/>
      <c r="HFR1" s="13"/>
      <c r="HFS1" s="13"/>
      <c r="HFT1" s="13"/>
      <c r="HFU1" s="13"/>
      <c r="HFV1" s="13"/>
      <c r="HFW1" s="13"/>
      <c r="HFX1" s="13"/>
      <c r="HFY1" s="13"/>
      <c r="HFZ1" s="13"/>
      <c r="HGA1" s="13"/>
      <c r="HGB1" s="13"/>
      <c r="HGC1" s="13"/>
      <c r="HGD1" s="13"/>
      <c r="HGE1" s="13"/>
      <c r="HGF1" s="13"/>
      <c r="HGG1" s="13"/>
      <c r="HGH1" s="13"/>
      <c r="HGI1" s="13"/>
      <c r="HGJ1" s="13"/>
      <c r="HGK1" s="13"/>
      <c r="HGL1" s="13"/>
      <c r="HGM1" s="13"/>
      <c r="HGN1" s="13"/>
      <c r="HGO1" s="13"/>
      <c r="HGP1" s="13"/>
      <c r="HGQ1" s="13"/>
      <c r="HGR1" s="13"/>
      <c r="HGS1" s="13"/>
      <c r="HGT1" s="13"/>
      <c r="HGU1" s="13"/>
      <c r="HGV1" s="13"/>
      <c r="HGW1" s="13"/>
      <c r="HGX1" s="13"/>
      <c r="HGY1" s="13"/>
      <c r="HGZ1" s="13"/>
      <c r="HHA1" s="13"/>
      <c r="HHB1" s="13"/>
      <c r="HHC1" s="13"/>
      <c r="HHD1" s="13"/>
      <c r="HHE1" s="13"/>
      <c r="HHF1" s="13"/>
      <c r="HHG1" s="13"/>
      <c r="HHH1" s="13"/>
      <c r="HHI1" s="13"/>
      <c r="HHJ1" s="13"/>
      <c r="HHK1" s="13"/>
      <c r="HHL1" s="13"/>
      <c r="HHM1" s="13"/>
      <c r="HHN1" s="13"/>
      <c r="HHO1" s="13"/>
      <c r="HHP1" s="13"/>
      <c r="HHQ1" s="13"/>
      <c r="HHR1" s="13"/>
      <c r="HHS1" s="13"/>
      <c r="HHT1" s="13"/>
      <c r="HHU1" s="13"/>
      <c r="HHV1" s="13"/>
      <c r="HHW1" s="13"/>
      <c r="HHX1" s="13"/>
      <c r="HHY1" s="13"/>
      <c r="HHZ1" s="13"/>
      <c r="HIA1" s="13"/>
      <c r="HIB1" s="13"/>
      <c r="HIC1" s="13"/>
      <c r="HID1" s="13"/>
      <c r="HIE1" s="13"/>
      <c r="HIF1" s="317"/>
      <c r="HIG1" s="317"/>
      <c r="HIH1" s="317"/>
      <c r="HII1" s="317"/>
      <c r="HIJ1" s="317"/>
      <c r="HIK1" s="317"/>
      <c r="HIL1" s="317"/>
      <c r="HIM1" s="317"/>
      <c r="HIN1" s="317"/>
      <c r="HIO1" s="317"/>
      <c r="HIP1" s="317"/>
      <c r="HIQ1" s="317"/>
      <c r="HIR1" s="317"/>
      <c r="HIS1" s="317"/>
      <c r="HIT1" s="317"/>
      <c r="HIU1" s="317"/>
      <c r="HIV1" s="317"/>
      <c r="HIW1" s="317"/>
      <c r="HIX1" s="317"/>
      <c r="HIY1" s="317"/>
      <c r="HIZ1" s="317"/>
      <c r="HJA1" s="317"/>
      <c r="HJB1" s="317"/>
      <c r="HJC1" s="317"/>
      <c r="HJD1" s="317"/>
      <c r="HJE1" s="317"/>
      <c r="HJF1" s="317"/>
      <c r="HJG1" s="317"/>
      <c r="HJH1" s="317"/>
      <c r="HJI1" s="317"/>
      <c r="HJJ1" s="317"/>
      <c r="HJK1" s="317"/>
      <c r="HJL1" s="317"/>
      <c r="HJM1" s="317"/>
      <c r="HJN1" s="317"/>
      <c r="HJO1" s="317"/>
      <c r="HJP1" s="317"/>
      <c r="HJQ1" s="317"/>
      <c r="HJR1" s="317"/>
      <c r="HJS1" s="317"/>
      <c r="HJT1" s="317"/>
      <c r="HJU1" s="317"/>
      <c r="HJV1" s="317"/>
      <c r="HJW1" s="317"/>
      <c r="HJX1" s="317"/>
      <c r="HJY1" s="317"/>
      <c r="HJZ1" s="317"/>
      <c r="HKA1" s="317"/>
      <c r="HKB1" s="317"/>
      <c r="HKC1" s="317"/>
      <c r="HKD1" s="317"/>
      <c r="HKE1" s="317"/>
      <c r="HKF1" s="317"/>
      <c r="HKG1" s="317"/>
      <c r="HKH1" s="317"/>
      <c r="HKI1" s="317"/>
      <c r="HKJ1" s="317"/>
      <c r="HKK1" s="317"/>
      <c r="HKL1" s="317"/>
      <c r="HKM1" s="317"/>
      <c r="HKN1" s="317"/>
      <c r="HKO1" s="317"/>
      <c r="HKP1" s="317"/>
      <c r="HKQ1" s="317"/>
      <c r="HKR1" s="317"/>
      <c r="HKS1" s="317"/>
      <c r="HKT1" s="317"/>
      <c r="HKU1" s="317"/>
      <c r="HKV1" s="317"/>
      <c r="HKW1" s="317"/>
      <c r="HKX1" s="317"/>
      <c r="HKY1" s="317"/>
      <c r="HKZ1" s="317"/>
      <c r="HLA1" s="317"/>
      <c r="HLB1" s="317"/>
      <c r="HLC1" s="317"/>
      <c r="HLD1" s="317"/>
      <c r="HLE1" s="317"/>
      <c r="HLF1" s="317"/>
      <c r="HLG1" s="317"/>
      <c r="HLH1" s="317"/>
      <c r="HLI1" s="317"/>
      <c r="HLJ1" s="317"/>
      <c r="HLK1" s="317"/>
      <c r="HLL1" s="317"/>
      <c r="HLM1" s="317"/>
      <c r="HLN1" s="317"/>
      <c r="HLO1" s="317"/>
      <c r="HLP1" s="317"/>
      <c r="HLQ1" s="317"/>
      <c r="HLR1" s="317"/>
      <c r="HLS1" s="317"/>
      <c r="HLT1" s="317"/>
      <c r="HLU1" s="317"/>
      <c r="HLV1" s="317"/>
      <c r="HLW1" s="317"/>
      <c r="HLX1" s="317"/>
      <c r="HLY1" s="317"/>
      <c r="HLZ1" s="317"/>
      <c r="HMA1" s="317"/>
      <c r="HMB1" s="317"/>
      <c r="HMC1" s="317"/>
      <c r="HMD1" s="317"/>
      <c r="HME1" s="317"/>
      <c r="HMF1" s="317"/>
      <c r="HMG1" s="317"/>
      <c r="HMH1" s="317"/>
      <c r="HMI1" s="317"/>
      <c r="HMJ1" s="317"/>
      <c r="HMK1" s="317"/>
      <c r="HML1" s="317"/>
      <c r="HMM1" s="317"/>
      <c r="HMN1" s="317"/>
      <c r="HMO1" s="317"/>
      <c r="HMP1" s="317"/>
      <c r="HMQ1" s="317"/>
      <c r="HMR1" s="317"/>
      <c r="HMS1" s="317"/>
      <c r="HMT1" s="317"/>
      <c r="HMU1" s="317"/>
      <c r="HMV1" s="317"/>
      <c r="HMW1" s="317"/>
      <c r="HMX1" s="317"/>
      <c r="HMY1" s="317"/>
      <c r="HMZ1" s="317"/>
      <c r="HNA1" s="317"/>
      <c r="HNB1" s="317"/>
      <c r="HNC1" s="317"/>
      <c r="HND1" s="317"/>
      <c r="HNE1" s="317"/>
      <c r="HNF1" s="317"/>
      <c r="HNG1" s="317"/>
      <c r="HNH1" s="317"/>
      <c r="HNI1" s="317"/>
      <c r="HNJ1" s="317"/>
      <c r="HNK1" s="317"/>
      <c r="HNL1" s="317"/>
      <c r="HNM1" s="317"/>
      <c r="HNN1" s="317"/>
      <c r="HNO1" s="317"/>
      <c r="HNP1" s="317"/>
      <c r="HNQ1" s="317"/>
      <c r="HNR1" s="317"/>
      <c r="HNS1" s="317"/>
      <c r="HNT1" s="317"/>
      <c r="HNU1" s="317"/>
      <c r="HNV1" s="317"/>
      <c r="HNW1" s="317"/>
      <c r="HNX1" s="317"/>
      <c r="HNY1" s="317"/>
      <c r="HNZ1" s="317"/>
      <c r="HOA1" s="317"/>
      <c r="HOB1" s="317"/>
      <c r="HOC1" s="317"/>
      <c r="HOD1" s="317"/>
      <c r="HOE1" s="317"/>
      <c r="HOF1" s="317"/>
      <c r="HOG1" s="317"/>
      <c r="HOH1" s="317"/>
      <c r="HOI1" s="317"/>
      <c r="HOJ1" s="317"/>
      <c r="HOK1" s="317"/>
      <c r="HOL1" s="317"/>
      <c r="HOM1" s="317"/>
      <c r="HON1" s="13"/>
      <c r="HOO1" s="13"/>
      <c r="HOP1" s="13"/>
      <c r="HOQ1" s="13"/>
      <c r="HOR1" s="13"/>
      <c r="HOS1" s="13"/>
      <c r="HOT1" s="13"/>
      <c r="HOU1" s="13"/>
      <c r="HOV1" s="13"/>
      <c r="HOW1" s="13"/>
      <c r="HOX1" s="13"/>
      <c r="HOY1" s="13"/>
      <c r="HOZ1" s="13"/>
      <c r="HPA1" s="13"/>
      <c r="HPB1" s="13"/>
      <c r="HPC1" s="13"/>
      <c r="HPD1" s="13"/>
      <c r="HPE1" s="13"/>
      <c r="HPF1" s="13"/>
      <c r="HPG1" s="13"/>
      <c r="HPH1" s="13"/>
      <c r="HPI1" s="13"/>
      <c r="HPJ1" s="13"/>
      <c r="HPK1" s="13"/>
      <c r="HPL1" s="13"/>
      <c r="HPM1" s="13"/>
      <c r="HPN1" s="13"/>
      <c r="HPO1" s="13"/>
      <c r="HPP1" s="13"/>
      <c r="HPQ1" s="13"/>
      <c r="HPR1" s="13"/>
      <c r="HPS1" s="13"/>
      <c r="HPT1" s="13"/>
      <c r="HPU1" s="13"/>
      <c r="HPV1" s="13"/>
      <c r="HPW1" s="13"/>
      <c r="HPX1" s="13"/>
      <c r="HPY1" s="13"/>
      <c r="HPZ1" s="13"/>
      <c r="HQA1" s="13"/>
      <c r="HQB1" s="13"/>
      <c r="HQC1" s="13"/>
      <c r="HQD1" s="13"/>
      <c r="HQE1" s="13"/>
      <c r="HQF1" s="13"/>
      <c r="HQG1" s="13"/>
      <c r="HQH1" s="13"/>
      <c r="HQI1" s="13"/>
      <c r="HQJ1" s="13"/>
      <c r="HQK1" s="13"/>
      <c r="HQL1" s="13"/>
      <c r="HQM1" s="13"/>
      <c r="HQN1" s="13"/>
      <c r="HQO1" s="13"/>
      <c r="HQP1" s="13"/>
      <c r="HQQ1" s="13"/>
      <c r="HQR1" s="13"/>
      <c r="HQS1" s="13"/>
      <c r="HQT1" s="13"/>
      <c r="HQU1" s="13"/>
      <c r="HQV1" s="13"/>
      <c r="HQW1" s="13"/>
      <c r="HQX1" s="13"/>
      <c r="HQY1" s="13"/>
      <c r="HQZ1" s="13"/>
      <c r="HRA1" s="13"/>
      <c r="HRB1" s="13"/>
      <c r="HRC1" s="13"/>
      <c r="HRD1" s="13"/>
      <c r="HRE1" s="13"/>
      <c r="HRF1" s="13"/>
      <c r="HRG1" s="13"/>
      <c r="HRH1" s="13"/>
      <c r="HRI1" s="13"/>
      <c r="HRJ1" s="13"/>
      <c r="HRK1" s="13"/>
      <c r="HRL1" s="13"/>
      <c r="HRM1" s="13"/>
      <c r="HRN1" s="13"/>
      <c r="HRO1" s="13"/>
      <c r="HRP1" s="13"/>
      <c r="HRQ1" s="13"/>
      <c r="HRR1" s="13"/>
      <c r="HRS1" s="13"/>
      <c r="HRT1" s="13"/>
      <c r="HRU1" s="13"/>
      <c r="HRV1" s="13"/>
      <c r="HRW1" s="13"/>
      <c r="HRX1" s="13"/>
      <c r="HRY1" s="13"/>
      <c r="HRZ1" s="13"/>
      <c r="HSA1" s="13"/>
      <c r="HSB1" s="317"/>
      <c r="HSC1" s="317"/>
      <c r="HSD1" s="317"/>
      <c r="HSE1" s="317"/>
      <c r="HSF1" s="317"/>
      <c r="HSG1" s="317"/>
      <c r="HSH1" s="317"/>
      <c r="HSI1" s="317"/>
      <c r="HSJ1" s="317"/>
      <c r="HSK1" s="317"/>
      <c r="HSL1" s="317"/>
      <c r="HSM1" s="317"/>
      <c r="HSN1" s="317"/>
      <c r="HSO1" s="317"/>
      <c r="HSP1" s="317"/>
      <c r="HSQ1" s="317"/>
      <c r="HSR1" s="317"/>
      <c r="HSS1" s="317"/>
      <c r="HST1" s="317"/>
      <c r="HSU1" s="317"/>
      <c r="HSV1" s="317"/>
      <c r="HSW1" s="317"/>
      <c r="HSX1" s="317"/>
      <c r="HSY1" s="317"/>
      <c r="HSZ1" s="317"/>
      <c r="HTA1" s="317"/>
      <c r="HTB1" s="317"/>
      <c r="HTC1" s="317"/>
      <c r="HTD1" s="317"/>
      <c r="HTE1" s="317"/>
      <c r="HTF1" s="317"/>
      <c r="HTG1" s="317"/>
      <c r="HTH1" s="317"/>
      <c r="HTI1" s="317"/>
      <c r="HTJ1" s="317"/>
      <c r="HTK1" s="317"/>
      <c r="HTL1" s="317"/>
      <c r="HTM1" s="317"/>
      <c r="HTN1" s="317"/>
      <c r="HTO1" s="317"/>
      <c r="HTP1" s="317"/>
      <c r="HTQ1" s="317"/>
      <c r="HTR1" s="317"/>
      <c r="HTS1" s="317"/>
      <c r="HTT1" s="317"/>
      <c r="HTU1" s="317"/>
      <c r="HTV1" s="317"/>
      <c r="HTW1" s="317"/>
      <c r="HTX1" s="317"/>
      <c r="HTY1" s="317"/>
      <c r="HTZ1" s="317"/>
      <c r="HUA1" s="317"/>
      <c r="HUB1" s="317"/>
      <c r="HUC1" s="317"/>
      <c r="HUD1" s="317"/>
      <c r="HUE1" s="317"/>
      <c r="HUF1" s="317"/>
      <c r="HUG1" s="317"/>
      <c r="HUH1" s="317"/>
      <c r="HUI1" s="317"/>
      <c r="HUJ1" s="317"/>
      <c r="HUK1" s="317"/>
      <c r="HUL1" s="317"/>
      <c r="HUM1" s="317"/>
      <c r="HUN1" s="317"/>
      <c r="HUO1" s="317"/>
      <c r="HUP1" s="317"/>
      <c r="HUQ1" s="317"/>
      <c r="HUR1" s="317"/>
      <c r="HUS1" s="317"/>
      <c r="HUT1" s="317"/>
      <c r="HUU1" s="317"/>
      <c r="HUV1" s="317"/>
      <c r="HUW1" s="317"/>
      <c r="HUX1" s="317"/>
      <c r="HUY1" s="317"/>
      <c r="HUZ1" s="317"/>
      <c r="HVA1" s="317"/>
      <c r="HVB1" s="317"/>
      <c r="HVC1" s="317"/>
      <c r="HVD1" s="317"/>
      <c r="HVE1" s="317"/>
      <c r="HVF1" s="317"/>
      <c r="HVG1" s="317"/>
      <c r="HVH1" s="317"/>
      <c r="HVI1" s="317"/>
      <c r="HVJ1" s="317"/>
      <c r="HVK1" s="317"/>
      <c r="HVL1" s="317"/>
      <c r="HVM1" s="317"/>
      <c r="HVN1" s="317"/>
      <c r="HVO1" s="317"/>
      <c r="HVP1" s="317"/>
      <c r="HVQ1" s="317"/>
      <c r="HVR1" s="317"/>
      <c r="HVS1" s="317"/>
      <c r="HVT1" s="317"/>
      <c r="HVU1" s="317"/>
      <c r="HVV1" s="317"/>
      <c r="HVW1" s="317"/>
      <c r="HVX1" s="317"/>
      <c r="HVY1" s="317"/>
      <c r="HVZ1" s="317"/>
      <c r="HWA1" s="317"/>
      <c r="HWB1" s="317"/>
      <c r="HWC1" s="317"/>
      <c r="HWD1" s="317"/>
      <c r="HWE1" s="317"/>
      <c r="HWF1" s="317"/>
      <c r="HWG1" s="317"/>
      <c r="HWH1" s="317"/>
      <c r="HWI1" s="317"/>
      <c r="HWJ1" s="317"/>
      <c r="HWK1" s="317"/>
      <c r="HWL1" s="317"/>
      <c r="HWM1" s="317"/>
      <c r="HWN1" s="317"/>
      <c r="HWO1" s="317"/>
      <c r="HWP1" s="317"/>
      <c r="HWQ1" s="317"/>
      <c r="HWR1" s="317"/>
      <c r="HWS1" s="317"/>
      <c r="HWT1" s="317"/>
      <c r="HWU1" s="317"/>
      <c r="HWV1" s="317"/>
      <c r="HWW1" s="317"/>
      <c r="HWX1" s="317"/>
      <c r="HWY1" s="317"/>
      <c r="HWZ1" s="317"/>
      <c r="HXA1" s="317"/>
      <c r="HXB1" s="317"/>
      <c r="HXC1" s="317"/>
      <c r="HXD1" s="317"/>
      <c r="HXE1" s="317"/>
      <c r="HXF1" s="317"/>
      <c r="HXG1" s="317"/>
      <c r="HXH1" s="317"/>
      <c r="HXI1" s="317"/>
      <c r="HXJ1" s="317"/>
      <c r="HXK1" s="317"/>
      <c r="HXL1" s="317"/>
      <c r="HXM1" s="317"/>
      <c r="HXN1" s="317"/>
      <c r="HXO1" s="317"/>
      <c r="HXP1" s="317"/>
      <c r="HXQ1" s="317"/>
      <c r="HXR1" s="317"/>
      <c r="HXS1" s="317"/>
      <c r="HXT1" s="317"/>
      <c r="HXU1" s="317"/>
      <c r="HXV1" s="317"/>
      <c r="HXW1" s="317"/>
      <c r="HXX1" s="317"/>
      <c r="HXY1" s="317"/>
      <c r="HXZ1" s="317"/>
      <c r="HYA1" s="317"/>
      <c r="HYB1" s="317"/>
      <c r="HYC1" s="317"/>
      <c r="HYD1" s="317"/>
      <c r="HYE1" s="317"/>
      <c r="HYF1" s="317"/>
      <c r="HYG1" s="317"/>
      <c r="HYH1" s="317"/>
      <c r="HYI1" s="317"/>
      <c r="HYJ1" s="13"/>
      <c r="HYK1" s="13"/>
      <c r="HYL1" s="13"/>
      <c r="HYM1" s="13"/>
      <c r="HYN1" s="13"/>
      <c r="HYO1" s="13"/>
      <c r="HYP1" s="13"/>
      <c r="HYQ1" s="13"/>
      <c r="HYR1" s="13"/>
      <c r="HYS1" s="13"/>
      <c r="HYT1" s="13"/>
      <c r="HYU1" s="13"/>
      <c r="HYV1" s="13"/>
      <c r="HYW1" s="13"/>
      <c r="HYX1" s="13"/>
      <c r="HYY1" s="13"/>
      <c r="HYZ1" s="13"/>
      <c r="HZA1" s="13"/>
      <c r="HZB1" s="13"/>
      <c r="HZC1" s="13"/>
      <c r="HZD1" s="13"/>
      <c r="HZE1" s="13"/>
      <c r="HZF1" s="13"/>
      <c r="HZG1" s="13"/>
      <c r="HZH1" s="13"/>
      <c r="HZI1" s="13"/>
      <c r="HZJ1" s="13"/>
      <c r="HZK1" s="13"/>
      <c r="HZL1" s="13"/>
      <c r="HZM1" s="13"/>
      <c r="HZN1" s="13"/>
      <c r="HZO1" s="13"/>
      <c r="HZP1" s="13"/>
      <c r="HZQ1" s="13"/>
      <c r="HZR1" s="13"/>
      <c r="HZS1" s="13"/>
      <c r="HZT1" s="13"/>
      <c r="HZU1" s="13"/>
      <c r="HZV1" s="13"/>
      <c r="HZW1" s="13"/>
      <c r="HZX1" s="13"/>
      <c r="HZY1" s="13"/>
      <c r="HZZ1" s="13"/>
      <c r="IAA1" s="13"/>
      <c r="IAB1" s="13"/>
      <c r="IAC1" s="13"/>
      <c r="IAD1" s="13"/>
      <c r="IAE1" s="13"/>
      <c r="IAF1" s="13"/>
      <c r="IAG1" s="13"/>
      <c r="IAH1" s="13"/>
      <c r="IAI1" s="13"/>
      <c r="IAJ1" s="13"/>
      <c r="IAK1" s="13"/>
      <c r="IAL1" s="13"/>
      <c r="IAM1" s="13"/>
      <c r="IAN1" s="13"/>
      <c r="IAO1" s="13"/>
      <c r="IAP1" s="13"/>
      <c r="IAQ1" s="13"/>
      <c r="IAR1" s="13"/>
      <c r="IAS1" s="13"/>
      <c r="IAT1" s="13"/>
      <c r="IAU1" s="13"/>
      <c r="IAV1" s="13"/>
      <c r="IAW1" s="13"/>
      <c r="IAX1" s="13"/>
      <c r="IAY1" s="13"/>
      <c r="IAZ1" s="13"/>
      <c r="IBA1" s="13"/>
      <c r="IBB1" s="13"/>
      <c r="IBC1" s="13"/>
      <c r="IBD1" s="13"/>
      <c r="IBE1" s="13"/>
      <c r="IBF1" s="13"/>
      <c r="IBG1" s="13"/>
      <c r="IBH1" s="13"/>
      <c r="IBI1" s="13"/>
      <c r="IBJ1" s="13"/>
      <c r="IBK1" s="13"/>
      <c r="IBL1" s="13"/>
      <c r="IBM1" s="13"/>
      <c r="IBN1" s="13"/>
      <c r="IBO1" s="13"/>
      <c r="IBP1" s="13"/>
      <c r="IBQ1" s="13"/>
      <c r="IBR1" s="13"/>
      <c r="IBS1" s="13"/>
      <c r="IBT1" s="13"/>
      <c r="IBU1" s="13"/>
      <c r="IBV1" s="13"/>
      <c r="IBW1" s="13"/>
      <c r="IBX1" s="317"/>
      <c r="IBY1" s="317"/>
      <c r="IBZ1" s="317"/>
      <c r="ICA1" s="317"/>
      <c r="ICB1" s="317"/>
      <c r="ICC1" s="317"/>
      <c r="ICD1" s="317"/>
      <c r="ICE1" s="317"/>
      <c r="ICF1" s="317"/>
      <c r="ICG1" s="317"/>
      <c r="ICH1" s="317"/>
      <c r="ICI1" s="317"/>
      <c r="ICJ1" s="317"/>
      <c r="ICK1" s="317"/>
      <c r="ICL1" s="317"/>
      <c r="ICM1" s="317"/>
      <c r="ICN1" s="317"/>
      <c r="ICO1" s="317"/>
      <c r="ICP1" s="317"/>
      <c r="ICQ1" s="317"/>
      <c r="ICR1" s="317"/>
      <c r="ICS1" s="317"/>
      <c r="ICT1" s="317"/>
      <c r="ICU1" s="317"/>
      <c r="ICV1" s="317"/>
      <c r="ICW1" s="317"/>
      <c r="ICX1" s="317"/>
      <c r="ICY1" s="317"/>
      <c r="ICZ1" s="317"/>
      <c r="IDA1" s="317"/>
      <c r="IDB1" s="317"/>
      <c r="IDC1" s="317"/>
      <c r="IDD1" s="317"/>
      <c r="IDE1" s="317"/>
      <c r="IDF1" s="317"/>
      <c r="IDG1" s="317"/>
      <c r="IDH1" s="317"/>
      <c r="IDI1" s="317"/>
      <c r="IDJ1" s="317"/>
      <c r="IDK1" s="317"/>
      <c r="IDL1" s="317"/>
      <c r="IDM1" s="317"/>
      <c r="IDN1" s="317"/>
      <c r="IDO1" s="317"/>
      <c r="IDP1" s="317"/>
      <c r="IDQ1" s="317"/>
      <c r="IDR1" s="317"/>
      <c r="IDS1" s="317"/>
      <c r="IDT1" s="317"/>
      <c r="IDU1" s="317"/>
      <c r="IDV1" s="317"/>
      <c r="IDW1" s="317"/>
      <c r="IDX1" s="317"/>
      <c r="IDY1" s="317"/>
      <c r="IDZ1" s="317"/>
      <c r="IEA1" s="317"/>
      <c r="IEB1" s="317"/>
      <c r="IEC1" s="317"/>
      <c r="IED1" s="317"/>
      <c r="IEE1" s="317"/>
      <c r="IEF1" s="317"/>
      <c r="IEG1" s="317"/>
      <c r="IEH1" s="317"/>
      <c r="IEI1" s="317"/>
      <c r="IEJ1" s="317"/>
      <c r="IEK1" s="317"/>
      <c r="IEL1" s="317"/>
      <c r="IEM1" s="317"/>
      <c r="IEN1" s="317"/>
      <c r="IEO1" s="317"/>
      <c r="IEP1" s="317"/>
      <c r="IEQ1" s="317"/>
      <c r="IER1" s="317"/>
      <c r="IES1" s="317"/>
      <c r="IET1" s="317"/>
      <c r="IEU1" s="317"/>
      <c r="IEV1" s="317"/>
      <c r="IEW1" s="317"/>
      <c r="IEX1" s="317"/>
      <c r="IEY1" s="317"/>
      <c r="IEZ1" s="317"/>
      <c r="IFA1" s="317"/>
      <c r="IFB1" s="317"/>
      <c r="IFC1" s="317"/>
      <c r="IFD1" s="317"/>
      <c r="IFE1" s="317"/>
      <c r="IFF1" s="317"/>
      <c r="IFG1" s="317"/>
      <c r="IFH1" s="317"/>
      <c r="IFI1" s="317"/>
      <c r="IFJ1" s="317"/>
      <c r="IFK1" s="317"/>
      <c r="IFL1" s="317"/>
      <c r="IFM1" s="317"/>
      <c r="IFN1" s="317"/>
      <c r="IFO1" s="317"/>
      <c r="IFP1" s="317"/>
      <c r="IFQ1" s="317"/>
      <c r="IFR1" s="317"/>
      <c r="IFS1" s="317"/>
      <c r="IFT1" s="317"/>
      <c r="IFU1" s="317"/>
      <c r="IFV1" s="317"/>
      <c r="IFW1" s="317"/>
      <c r="IFX1" s="317"/>
      <c r="IFY1" s="317"/>
      <c r="IFZ1" s="317"/>
      <c r="IGA1" s="317"/>
      <c r="IGB1" s="317"/>
      <c r="IGC1" s="317"/>
      <c r="IGD1" s="317"/>
      <c r="IGE1" s="317"/>
      <c r="IGF1" s="317"/>
      <c r="IGG1" s="317"/>
      <c r="IGH1" s="317"/>
      <c r="IGI1" s="317"/>
      <c r="IGJ1" s="317"/>
      <c r="IGK1" s="317"/>
      <c r="IGL1" s="317"/>
      <c r="IGM1" s="317"/>
      <c r="IGN1" s="317"/>
      <c r="IGO1" s="317"/>
      <c r="IGP1" s="317"/>
      <c r="IGQ1" s="317"/>
      <c r="IGR1" s="317"/>
      <c r="IGS1" s="317"/>
      <c r="IGT1" s="317"/>
      <c r="IGU1" s="317"/>
      <c r="IGV1" s="317"/>
      <c r="IGW1" s="317"/>
      <c r="IGX1" s="317"/>
      <c r="IGY1" s="317"/>
      <c r="IGZ1" s="317"/>
      <c r="IHA1" s="317"/>
      <c r="IHB1" s="317"/>
      <c r="IHC1" s="317"/>
      <c r="IHD1" s="317"/>
      <c r="IHE1" s="317"/>
      <c r="IHF1" s="317"/>
      <c r="IHG1" s="317"/>
      <c r="IHH1" s="317"/>
      <c r="IHI1" s="317"/>
      <c r="IHJ1" s="317"/>
      <c r="IHK1" s="317"/>
      <c r="IHL1" s="317"/>
      <c r="IHM1" s="317"/>
      <c r="IHN1" s="317"/>
      <c r="IHO1" s="317"/>
      <c r="IHP1" s="317"/>
      <c r="IHQ1" s="317"/>
      <c r="IHR1" s="317"/>
      <c r="IHS1" s="317"/>
      <c r="IHT1" s="317"/>
      <c r="IHU1" s="317"/>
      <c r="IHV1" s="317"/>
      <c r="IHW1" s="317"/>
      <c r="IHX1" s="317"/>
      <c r="IHY1" s="317"/>
      <c r="IHZ1" s="317"/>
      <c r="IIA1" s="317"/>
      <c r="IIB1" s="317"/>
      <c r="IIC1" s="317"/>
      <c r="IID1" s="317"/>
      <c r="IIE1" s="317"/>
      <c r="IIF1" s="13"/>
      <c r="IIG1" s="13"/>
      <c r="IIH1" s="13"/>
      <c r="III1" s="13"/>
      <c r="IIJ1" s="13"/>
      <c r="IIK1" s="13"/>
      <c r="IIL1" s="13"/>
      <c r="IIM1" s="13"/>
      <c r="IIN1" s="13"/>
      <c r="IIO1" s="13"/>
      <c r="IIP1" s="13"/>
      <c r="IIQ1" s="13"/>
      <c r="IIR1" s="13"/>
      <c r="IIS1" s="13"/>
      <c r="IIT1" s="13"/>
      <c r="IIU1" s="13"/>
      <c r="IIV1" s="13"/>
      <c r="IIW1" s="13"/>
      <c r="IIX1" s="13"/>
      <c r="IIY1" s="13"/>
      <c r="IIZ1" s="13"/>
      <c r="IJA1" s="13"/>
      <c r="IJB1" s="13"/>
      <c r="IJC1" s="13"/>
      <c r="IJD1" s="13"/>
      <c r="IJE1" s="13"/>
      <c r="IJF1" s="13"/>
      <c r="IJG1" s="13"/>
      <c r="IJH1" s="13"/>
      <c r="IJI1" s="13"/>
      <c r="IJJ1" s="13"/>
      <c r="IJK1" s="13"/>
      <c r="IJL1" s="13"/>
      <c r="IJM1" s="13"/>
      <c r="IJN1" s="13"/>
      <c r="IJO1" s="13"/>
      <c r="IJP1" s="13"/>
      <c r="IJQ1" s="13"/>
      <c r="IJR1" s="13"/>
      <c r="IJS1" s="13"/>
      <c r="IJT1" s="13"/>
      <c r="IJU1" s="13"/>
      <c r="IJV1" s="13"/>
      <c r="IJW1" s="13"/>
      <c r="IJX1" s="13"/>
      <c r="IJY1" s="13"/>
      <c r="IJZ1" s="13"/>
      <c r="IKA1" s="13"/>
      <c r="IKB1" s="13"/>
      <c r="IKC1" s="13"/>
      <c r="IKD1" s="13"/>
      <c r="IKE1" s="13"/>
      <c r="IKF1" s="13"/>
      <c r="IKG1" s="13"/>
      <c r="IKH1" s="13"/>
      <c r="IKI1" s="13"/>
      <c r="IKJ1" s="13"/>
      <c r="IKK1" s="13"/>
      <c r="IKL1" s="13"/>
      <c r="IKM1" s="13"/>
      <c r="IKN1" s="13"/>
      <c r="IKO1" s="13"/>
      <c r="IKP1" s="13"/>
      <c r="IKQ1" s="13"/>
      <c r="IKR1" s="13"/>
      <c r="IKS1" s="13"/>
      <c r="IKT1" s="13"/>
      <c r="IKU1" s="13"/>
      <c r="IKV1" s="13"/>
      <c r="IKW1" s="13"/>
      <c r="IKX1" s="13"/>
      <c r="IKY1" s="13"/>
      <c r="IKZ1" s="13"/>
      <c r="ILA1" s="13"/>
      <c r="ILB1" s="13"/>
      <c r="ILC1" s="13"/>
      <c r="ILD1" s="13"/>
      <c r="ILE1" s="13"/>
      <c r="ILF1" s="13"/>
      <c r="ILG1" s="13"/>
      <c r="ILH1" s="13"/>
      <c r="ILI1" s="13"/>
      <c r="ILJ1" s="13"/>
      <c r="ILK1" s="13"/>
      <c r="ILL1" s="13"/>
      <c r="ILM1" s="13"/>
      <c r="ILN1" s="13"/>
      <c r="ILO1" s="13"/>
      <c r="ILP1" s="13"/>
      <c r="ILQ1" s="13"/>
      <c r="ILR1" s="13"/>
      <c r="ILS1" s="13"/>
      <c r="ILT1" s="317"/>
      <c r="ILU1" s="317"/>
      <c r="ILV1" s="317"/>
      <c r="ILW1" s="317"/>
      <c r="ILX1" s="317"/>
      <c r="ILY1" s="317"/>
      <c r="ILZ1" s="317"/>
      <c r="IMA1" s="317"/>
      <c r="IMB1" s="317"/>
      <c r="IMC1" s="317"/>
      <c r="IMD1" s="317"/>
      <c r="IME1" s="317"/>
      <c r="IMF1" s="317"/>
      <c r="IMG1" s="317"/>
      <c r="IMH1" s="317"/>
      <c r="IMI1" s="317"/>
      <c r="IMJ1" s="317"/>
      <c r="IMK1" s="317"/>
      <c r="IML1" s="317"/>
      <c r="IMM1" s="317"/>
      <c r="IMN1" s="317"/>
      <c r="IMO1" s="317"/>
      <c r="IMP1" s="317"/>
      <c r="IMQ1" s="317"/>
      <c r="IMR1" s="317"/>
      <c r="IMS1" s="317"/>
      <c r="IMT1" s="317"/>
      <c r="IMU1" s="317"/>
      <c r="IMV1" s="317"/>
      <c r="IMW1" s="317"/>
      <c r="IMX1" s="317"/>
      <c r="IMY1" s="317"/>
      <c r="IMZ1" s="317"/>
      <c r="INA1" s="317"/>
      <c r="INB1" s="317"/>
      <c r="INC1" s="317"/>
      <c r="IND1" s="317"/>
      <c r="INE1" s="317"/>
      <c r="INF1" s="317"/>
      <c r="ING1" s="317"/>
      <c r="INH1" s="317"/>
      <c r="INI1" s="317"/>
      <c r="INJ1" s="317"/>
      <c r="INK1" s="317"/>
      <c r="INL1" s="317"/>
      <c r="INM1" s="317"/>
      <c r="INN1" s="317"/>
      <c r="INO1" s="317"/>
      <c r="INP1" s="317"/>
      <c r="INQ1" s="317"/>
      <c r="INR1" s="317"/>
      <c r="INS1" s="317"/>
      <c r="INT1" s="317"/>
      <c r="INU1" s="317"/>
      <c r="INV1" s="317"/>
      <c r="INW1" s="317"/>
      <c r="INX1" s="317"/>
      <c r="INY1" s="317"/>
      <c r="INZ1" s="317"/>
      <c r="IOA1" s="317"/>
      <c r="IOB1" s="317"/>
      <c r="IOC1" s="317"/>
      <c r="IOD1" s="317"/>
      <c r="IOE1" s="317"/>
      <c r="IOF1" s="317"/>
      <c r="IOG1" s="317"/>
      <c r="IOH1" s="317"/>
      <c r="IOI1" s="317"/>
      <c r="IOJ1" s="317"/>
      <c r="IOK1" s="317"/>
      <c r="IOL1" s="317"/>
      <c r="IOM1" s="317"/>
      <c r="ION1" s="317"/>
      <c r="IOO1" s="317"/>
      <c r="IOP1" s="317"/>
      <c r="IOQ1" s="317"/>
      <c r="IOR1" s="317"/>
      <c r="IOS1" s="317"/>
      <c r="IOT1" s="317"/>
      <c r="IOU1" s="317"/>
      <c r="IOV1" s="317"/>
      <c r="IOW1" s="317"/>
      <c r="IOX1" s="317"/>
      <c r="IOY1" s="317"/>
      <c r="IOZ1" s="317"/>
      <c r="IPA1" s="317"/>
      <c r="IPB1" s="317"/>
      <c r="IPC1" s="317"/>
      <c r="IPD1" s="317"/>
      <c r="IPE1" s="317"/>
      <c r="IPF1" s="317"/>
      <c r="IPG1" s="317"/>
      <c r="IPH1" s="317"/>
      <c r="IPI1" s="317"/>
      <c r="IPJ1" s="317"/>
      <c r="IPK1" s="317"/>
      <c r="IPL1" s="317"/>
      <c r="IPM1" s="317"/>
      <c r="IPN1" s="317"/>
      <c r="IPO1" s="317"/>
      <c r="IPP1" s="317"/>
      <c r="IPQ1" s="317"/>
      <c r="IPR1" s="317"/>
      <c r="IPS1" s="317"/>
      <c r="IPT1" s="317"/>
      <c r="IPU1" s="317"/>
      <c r="IPV1" s="317"/>
      <c r="IPW1" s="317"/>
      <c r="IPX1" s="317"/>
      <c r="IPY1" s="317"/>
      <c r="IPZ1" s="317"/>
      <c r="IQA1" s="317"/>
      <c r="IQB1" s="317"/>
      <c r="IQC1" s="317"/>
      <c r="IQD1" s="317"/>
      <c r="IQE1" s="317"/>
      <c r="IQF1" s="317"/>
      <c r="IQG1" s="317"/>
      <c r="IQH1" s="317"/>
      <c r="IQI1" s="317"/>
      <c r="IQJ1" s="317"/>
      <c r="IQK1" s="317"/>
      <c r="IQL1" s="317"/>
      <c r="IQM1" s="317"/>
      <c r="IQN1" s="317"/>
      <c r="IQO1" s="317"/>
      <c r="IQP1" s="317"/>
      <c r="IQQ1" s="317"/>
      <c r="IQR1" s="317"/>
      <c r="IQS1" s="317"/>
      <c r="IQT1" s="317"/>
      <c r="IQU1" s="317"/>
      <c r="IQV1" s="317"/>
      <c r="IQW1" s="317"/>
      <c r="IQX1" s="317"/>
      <c r="IQY1" s="317"/>
      <c r="IQZ1" s="317"/>
      <c r="IRA1" s="317"/>
      <c r="IRB1" s="317"/>
      <c r="IRC1" s="317"/>
      <c r="IRD1" s="317"/>
      <c r="IRE1" s="317"/>
      <c r="IRF1" s="317"/>
      <c r="IRG1" s="317"/>
      <c r="IRH1" s="317"/>
      <c r="IRI1" s="317"/>
      <c r="IRJ1" s="317"/>
      <c r="IRK1" s="317"/>
      <c r="IRL1" s="317"/>
      <c r="IRM1" s="317"/>
      <c r="IRN1" s="317"/>
      <c r="IRO1" s="317"/>
      <c r="IRP1" s="317"/>
      <c r="IRQ1" s="317"/>
      <c r="IRR1" s="317"/>
      <c r="IRS1" s="317"/>
      <c r="IRT1" s="317"/>
      <c r="IRU1" s="317"/>
      <c r="IRV1" s="317"/>
      <c r="IRW1" s="317"/>
      <c r="IRX1" s="317"/>
      <c r="IRY1" s="317"/>
      <c r="IRZ1" s="317"/>
      <c r="ISA1" s="317"/>
      <c r="ISB1" s="13"/>
      <c r="ISC1" s="13"/>
      <c r="ISD1" s="13"/>
      <c r="ISE1" s="13"/>
      <c r="ISF1" s="13"/>
      <c r="ISG1" s="13"/>
      <c r="ISH1" s="13"/>
      <c r="ISI1" s="13"/>
      <c r="ISJ1" s="13"/>
      <c r="ISK1" s="13"/>
      <c r="ISL1" s="13"/>
      <c r="ISM1" s="13"/>
      <c r="ISN1" s="13"/>
      <c r="ISO1" s="13"/>
      <c r="ISP1" s="13"/>
      <c r="ISQ1" s="13"/>
      <c r="ISR1" s="13"/>
      <c r="ISS1" s="13"/>
      <c r="IST1" s="13"/>
      <c r="ISU1" s="13"/>
      <c r="ISV1" s="13"/>
      <c r="ISW1" s="13"/>
      <c r="ISX1" s="13"/>
      <c r="ISY1" s="13"/>
      <c r="ISZ1" s="13"/>
      <c r="ITA1" s="13"/>
      <c r="ITB1" s="13"/>
      <c r="ITC1" s="13"/>
      <c r="ITD1" s="13"/>
      <c r="ITE1" s="13"/>
      <c r="ITF1" s="13"/>
      <c r="ITG1" s="13"/>
      <c r="ITH1" s="13"/>
      <c r="ITI1" s="13"/>
      <c r="ITJ1" s="13"/>
      <c r="ITK1" s="13"/>
      <c r="ITL1" s="13"/>
      <c r="ITM1" s="13"/>
      <c r="ITN1" s="13"/>
      <c r="ITO1" s="13"/>
      <c r="ITP1" s="13"/>
      <c r="ITQ1" s="13"/>
      <c r="ITR1" s="13"/>
      <c r="ITS1" s="13"/>
      <c r="ITT1" s="13"/>
      <c r="ITU1" s="13"/>
      <c r="ITV1" s="13"/>
      <c r="ITW1" s="13"/>
      <c r="ITX1" s="13"/>
      <c r="ITY1" s="13"/>
      <c r="ITZ1" s="13"/>
      <c r="IUA1" s="13"/>
      <c r="IUB1" s="13"/>
      <c r="IUC1" s="13"/>
      <c r="IUD1" s="13"/>
      <c r="IUE1" s="13"/>
      <c r="IUF1" s="13"/>
      <c r="IUG1" s="13"/>
      <c r="IUH1" s="13"/>
      <c r="IUI1" s="13"/>
      <c r="IUJ1" s="13"/>
      <c r="IUK1" s="13"/>
      <c r="IUL1" s="13"/>
      <c r="IUM1" s="13"/>
      <c r="IUN1" s="13"/>
      <c r="IUO1" s="13"/>
      <c r="IUP1" s="13"/>
      <c r="IUQ1" s="13"/>
      <c r="IUR1" s="13"/>
      <c r="IUS1" s="13"/>
      <c r="IUT1" s="13"/>
      <c r="IUU1" s="13"/>
      <c r="IUV1" s="13"/>
      <c r="IUW1" s="13"/>
      <c r="IUX1" s="13"/>
      <c r="IUY1" s="13"/>
      <c r="IUZ1" s="13"/>
      <c r="IVA1" s="13"/>
      <c r="IVB1" s="13"/>
      <c r="IVC1" s="13"/>
      <c r="IVD1" s="13"/>
      <c r="IVE1" s="13"/>
      <c r="IVF1" s="13"/>
      <c r="IVG1" s="13"/>
      <c r="IVH1" s="13"/>
      <c r="IVI1" s="13"/>
      <c r="IVJ1" s="13"/>
      <c r="IVK1" s="13"/>
      <c r="IVL1" s="13"/>
      <c r="IVM1" s="13"/>
      <c r="IVN1" s="13"/>
      <c r="IVO1" s="13"/>
      <c r="IVP1" s="317"/>
      <c r="IVQ1" s="317"/>
      <c r="IVR1" s="317"/>
      <c r="IVS1" s="317"/>
      <c r="IVT1" s="317"/>
      <c r="IVU1" s="317"/>
      <c r="IVV1" s="317"/>
      <c r="IVW1" s="317"/>
      <c r="IVX1" s="317"/>
      <c r="IVY1" s="317"/>
      <c r="IVZ1" s="317"/>
      <c r="IWA1" s="317"/>
      <c r="IWB1" s="317"/>
      <c r="IWC1" s="317"/>
      <c r="IWD1" s="317"/>
      <c r="IWE1" s="317"/>
      <c r="IWF1" s="317"/>
      <c r="IWG1" s="317"/>
      <c r="IWH1" s="317"/>
      <c r="IWI1" s="317"/>
      <c r="IWJ1" s="317"/>
      <c r="IWK1" s="317"/>
      <c r="IWL1" s="317"/>
      <c r="IWM1" s="317"/>
      <c r="IWN1" s="317"/>
      <c r="IWO1" s="317"/>
      <c r="IWP1" s="317"/>
      <c r="IWQ1" s="317"/>
      <c r="IWR1" s="317"/>
      <c r="IWS1" s="317"/>
      <c r="IWT1" s="317"/>
      <c r="IWU1" s="317"/>
      <c r="IWV1" s="317"/>
      <c r="IWW1" s="317"/>
      <c r="IWX1" s="317"/>
      <c r="IWY1" s="317"/>
      <c r="IWZ1" s="317"/>
      <c r="IXA1" s="317"/>
      <c r="IXB1" s="317"/>
      <c r="IXC1" s="317"/>
      <c r="IXD1" s="317"/>
      <c r="IXE1" s="317"/>
      <c r="IXF1" s="317"/>
      <c r="IXG1" s="317"/>
      <c r="IXH1" s="317"/>
      <c r="IXI1" s="317"/>
      <c r="IXJ1" s="317"/>
      <c r="IXK1" s="317"/>
      <c r="IXL1" s="317"/>
      <c r="IXM1" s="317"/>
      <c r="IXN1" s="317"/>
      <c r="IXO1" s="317"/>
      <c r="IXP1" s="317"/>
      <c r="IXQ1" s="317"/>
      <c r="IXR1" s="317"/>
      <c r="IXS1" s="317"/>
      <c r="IXT1" s="317"/>
      <c r="IXU1" s="317"/>
      <c r="IXV1" s="317"/>
      <c r="IXW1" s="317"/>
      <c r="IXX1" s="317"/>
      <c r="IXY1" s="317"/>
      <c r="IXZ1" s="317"/>
      <c r="IYA1" s="317"/>
      <c r="IYB1" s="317"/>
      <c r="IYC1" s="317"/>
      <c r="IYD1" s="317"/>
      <c r="IYE1" s="317"/>
      <c r="IYF1" s="317"/>
      <c r="IYG1" s="317"/>
      <c r="IYH1" s="317"/>
      <c r="IYI1" s="317"/>
      <c r="IYJ1" s="317"/>
      <c r="IYK1" s="317"/>
      <c r="IYL1" s="317"/>
      <c r="IYM1" s="317"/>
      <c r="IYN1" s="317"/>
      <c r="IYO1" s="317"/>
      <c r="IYP1" s="317"/>
      <c r="IYQ1" s="317"/>
      <c r="IYR1" s="317"/>
      <c r="IYS1" s="317"/>
      <c r="IYT1" s="317"/>
      <c r="IYU1" s="317"/>
      <c r="IYV1" s="317"/>
      <c r="IYW1" s="317"/>
      <c r="IYX1" s="317"/>
      <c r="IYY1" s="317"/>
      <c r="IYZ1" s="317"/>
      <c r="IZA1" s="317"/>
      <c r="IZB1" s="317"/>
      <c r="IZC1" s="317"/>
      <c r="IZD1" s="317"/>
      <c r="IZE1" s="317"/>
      <c r="IZF1" s="317"/>
      <c r="IZG1" s="317"/>
      <c r="IZH1" s="317"/>
      <c r="IZI1" s="317"/>
      <c r="IZJ1" s="317"/>
      <c r="IZK1" s="317"/>
      <c r="IZL1" s="317"/>
      <c r="IZM1" s="317"/>
      <c r="IZN1" s="317"/>
      <c r="IZO1" s="317"/>
      <c r="IZP1" s="317"/>
      <c r="IZQ1" s="317"/>
      <c r="IZR1" s="317"/>
      <c r="IZS1" s="317"/>
      <c r="IZT1" s="317"/>
      <c r="IZU1" s="317"/>
      <c r="IZV1" s="317"/>
      <c r="IZW1" s="317"/>
      <c r="IZX1" s="317"/>
      <c r="IZY1" s="317"/>
      <c r="IZZ1" s="317"/>
      <c r="JAA1" s="317"/>
      <c r="JAB1" s="317"/>
      <c r="JAC1" s="317"/>
      <c r="JAD1" s="317"/>
      <c r="JAE1" s="317"/>
      <c r="JAF1" s="317"/>
      <c r="JAG1" s="317"/>
      <c r="JAH1" s="317"/>
      <c r="JAI1" s="317"/>
      <c r="JAJ1" s="317"/>
      <c r="JAK1" s="317"/>
      <c r="JAL1" s="317"/>
      <c r="JAM1" s="317"/>
      <c r="JAN1" s="317"/>
      <c r="JAO1" s="317"/>
      <c r="JAP1" s="317"/>
      <c r="JAQ1" s="317"/>
      <c r="JAR1" s="317"/>
      <c r="JAS1" s="317"/>
      <c r="JAT1" s="317"/>
      <c r="JAU1" s="317"/>
      <c r="JAV1" s="317"/>
      <c r="JAW1" s="317"/>
      <c r="JAX1" s="317"/>
      <c r="JAY1" s="317"/>
      <c r="JAZ1" s="317"/>
      <c r="JBA1" s="317"/>
      <c r="JBB1" s="317"/>
      <c r="JBC1" s="317"/>
      <c r="JBD1" s="317"/>
      <c r="JBE1" s="317"/>
      <c r="JBF1" s="317"/>
      <c r="JBG1" s="317"/>
      <c r="JBH1" s="317"/>
      <c r="JBI1" s="317"/>
      <c r="JBJ1" s="317"/>
      <c r="JBK1" s="317"/>
      <c r="JBL1" s="317"/>
      <c r="JBM1" s="317"/>
      <c r="JBN1" s="317"/>
      <c r="JBO1" s="317"/>
      <c r="JBP1" s="317"/>
      <c r="JBQ1" s="317"/>
      <c r="JBR1" s="317"/>
      <c r="JBS1" s="317"/>
      <c r="JBT1" s="317"/>
      <c r="JBU1" s="317"/>
      <c r="JBV1" s="317"/>
      <c r="JBW1" s="317"/>
      <c r="JBX1" s="13"/>
      <c r="JBY1" s="13"/>
      <c r="JBZ1" s="13"/>
      <c r="JCA1" s="13"/>
      <c r="JCB1" s="13"/>
      <c r="JCC1" s="13"/>
      <c r="JCD1" s="13"/>
      <c r="JCE1" s="13"/>
      <c r="JCF1" s="13"/>
      <c r="JCG1" s="13"/>
      <c r="JCH1" s="13"/>
      <c r="JCI1" s="13"/>
      <c r="JCJ1" s="13"/>
      <c r="JCK1" s="13"/>
      <c r="JCL1" s="13"/>
      <c r="JCM1" s="13"/>
      <c r="JCN1" s="13"/>
      <c r="JCO1" s="13"/>
      <c r="JCP1" s="13"/>
      <c r="JCQ1" s="13"/>
      <c r="JCR1" s="13"/>
      <c r="JCS1" s="13"/>
      <c r="JCT1" s="13"/>
      <c r="JCU1" s="13"/>
      <c r="JCV1" s="13"/>
      <c r="JCW1" s="13"/>
      <c r="JCX1" s="13"/>
      <c r="JCY1" s="13"/>
      <c r="JCZ1" s="13"/>
      <c r="JDA1" s="13"/>
      <c r="JDB1" s="13"/>
      <c r="JDC1" s="13"/>
      <c r="JDD1" s="13"/>
      <c r="JDE1" s="13"/>
      <c r="JDF1" s="13"/>
      <c r="JDG1" s="13"/>
      <c r="JDH1" s="13"/>
      <c r="JDI1" s="13"/>
      <c r="JDJ1" s="13"/>
      <c r="JDK1" s="13"/>
      <c r="JDL1" s="13"/>
      <c r="JDM1" s="13"/>
      <c r="JDN1" s="13"/>
      <c r="JDO1" s="13"/>
      <c r="JDP1" s="13"/>
      <c r="JDQ1" s="13"/>
      <c r="JDR1" s="13"/>
      <c r="JDS1" s="13"/>
      <c r="JDT1" s="13"/>
      <c r="JDU1" s="13"/>
      <c r="JDV1" s="13"/>
      <c r="JDW1" s="13"/>
      <c r="JDX1" s="13"/>
      <c r="JDY1" s="13"/>
      <c r="JDZ1" s="13"/>
      <c r="JEA1" s="13"/>
      <c r="JEB1" s="13"/>
      <c r="JEC1" s="13"/>
      <c r="JED1" s="13"/>
      <c r="JEE1" s="13"/>
      <c r="JEF1" s="13"/>
      <c r="JEG1" s="13"/>
      <c r="JEH1" s="13"/>
      <c r="JEI1" s="13"/>
      <c r="JEJ1" s="13"/>
      <c r="JEK1" s="13"/>
      <c r="JEL1" s="13"/>
      <c r="JEM1" s="13"/>
      <c r="JEN1" s="13"/>
      <c r="JEO1" s="13"/>
      <c r="JEP1" s="13"/>
      <c r="JEQ1" s="13"/>
      <c r="JER1" s="13"/>
      <c r="JES1" s="13"/>
      <c r="JET1" s="13"/>
      <c r="JEU1" s="13"/>
      <c r="JEV1" s="13"/>
      <c r="JEW1" s="13"/>
      <c r="JEX1" s="13"/>
      <c r="JEY1" s="13"/>
      <c r="JEZ1" s="13"/>
      <c r="JFA1" s="13"/>
      <c r="JFB1" s="13"/>
      <c r="JFC1" s="13"/>
      <c r="JFD1" s="13"/>
      <c r="JFE1" s="13"/>
      <c r="JFF1" s="13"/>
      <c r="JFG1" s="13"/>
      <c r="JFH1" s="13"/>
      <c r="JFI1" s="13"/>
      <c r="JFJ1" s="13"/>
      <c r="JFK1" s="13"/>
      <c r="JFL1" s="317"/>
      <c r="JFM1" s="317"/>
      <c r="JFN1" s="317"/>
      <c r="JFO1" s="317"/>
      <c r="JFP1" s="317"/>
      <c r="JFQ1" s="317"/>
      <c r="JFR1" s="317"/>
      <c r="JFS1" s="317"/>
      <c r="JFT1" s="317"/>
      <c r="JFU1" s="317"/>
      <c r="JFV1" s="317"/>
      <c r="JFW1" s="317"/>
      <c r="JFX1" s="317"/>
      <c r="JFY1" s="317"/>
      <c r="JFZ1" s="317"/>
      <c r="JGA1" s="317"/>
      <c r="JGB1" s="317"/>
      <c r="JGC1" s="317"/>
      <c r="JGD1" s="317"/>
      <c r="JGE1" s="317"/>
      <c r="JGF1" s="317"/>
      <c r="JGG1" s="317"/>
      <c r="JGH1" s="317"/>
      <c r="JGI1" s="317"/>
      <c r="JGJ1" s="317"/>
      <c r="JGK1" s="317"/>
      <c r="JGL1" s="317"/>
      <c r="JGM1" s="317"/>
      <c r="JGN1" s="317"/>
      <c r="JGO1" s="317"/>
      <c r="JGP1" s="317"/>
      <c r="JGQ1" s="317"/>
      <c r="JGR1" s="317"/>
      <c r="JGS1" s="317"/>
      <c r="JGT1" s="317"/>
      <c r="JGU1" s="317"/>
      <c r="JGV1" s="317"/>
      <c r="JGW1" s="317"/>
      <c r="JGX1" s="317"/>
      <c r="JGY1" s="317"/>
      <c r="JGZ1" s="317"/>
      <c r="JHA1" s="317"/>
      <c r="JHB1" s="317"/>
      <c r="JHC1" s="317"/>
      <c r="JHD1" s="317"/>
      <c r="JHE1" s="317"/>
      <c r="JHF1" s="317"/>
      <c r="JHG1" s="317"/>
      <c r="JHH1" s="317"/>
      <c r="JHI1" s="317"/>
      <c r="JHJ1" s="317"/>
      <c r="JHK1" s="317"/>
      <c r="JHL1" s="317"/>
      <c r="JHM1" s="317"/>
      <c r="JHN1" s="317"/>
      <c r="JHO1" s="317"/>
      <c r="JHP1" s="317"/>
      <c r="JHQ1" s="317"/>
      <c r="JHR1" s="317"/>
      <c r="JHS1" s="317"/>
      <c r="JHT1" s="317"/>
      <c r="JHU1" s="317"/>
      <c r="JHV1" s="317"/>
      <c r="JHW1" s="317"/>
      <c r="JHX1" s="317"/>
      <c r="JHY1" s="317"/>
      <c r="JHZ1" s="317"/>
      <c r="JIA1" s="317"/>
      <c r="JIB1" s="317"/>
      <c r="JIC1" s="317"/>
      <c r="JID1" s="317"/>
      <c r="JIE1" s="317"/>
      <c r="JIF1" s="317"/>
      <c r="JIG1" s="317"/>
      <c r="JIH1" s="317"/>
      <c r="JII1" s="317"/>
      <c r="JIJ1" s="317"/>
      <c r="JIK1" s="317"/>
      <c r="JIL1" s="317"/>
      <c r="JIM1" s="317"/>
      <c r="JIN1" s="317"/>
      <c r="JIO1" s="317"/>
      <c r="JIP1" s="317"/>
      <c r="JIQ1" s="317"/>
      <c r="JIR1" s="317"/>
      <c r="JIS1" s="317"/>
      <c r="JIT1" s="317"/>
      <c r="JIU1" s="317"/>
      <c r="JIV1" s="317"/>
      <c r="JIW1" s="317"/>
      <c r="JIX1" s="317"/>
      <c r="JIY1" s="317"/>
      <c r="JIZ1" s="317"/>
      <c r="JJA1" s="317"/>
      <c r="JJB1" s="317"/>
      <c r="JJC1" s="317"/>
      <c r="JJD1" s="317"/>
      <c r="JJE1" s="317"/>
      <c r="JJF1" s="317"/>
      <c r="JJG1" s="317"/>
      <c r="JJH1" s="317"/>
      <c r="JJI1" s="317"/>
      <c r="JJJ1" s="317"/>
      <c r="JJK1" s="317"/>
      <c r="JJL1" s="317"/>
      <c r="JJM1" s="317"/>
      <c r="JJN1" s="317"/>
      <c r="JJO1" s="317"/>
      <c r="JJP1" s="317"/>
      <c r="JJQ1" s="317"/>
      <c r="JJR1" s="317"/>
      <c r="JJS1" s="317"/>
      <c r="JJT1" s="317"/>
      <c r="JJU1" s="317"/>
      <c r="JJV1" s="317"/>
      <c r="JJW1" s="317"/>
      <c r="JJX1" s="317"/>
      <c r="JJY1" s="317"/>
      <c r="JJZ1" s="317"/>
      <c r="JKA1" s="317"/>
      <c r="JKB1" s="317"/>
      <c r="JKC1" s="317"/>
      <c r="JKD1" s="317"/>
      <c r="JKE1" s="317"/>
      <c r="JKF1" s="317"/>
      <c r="JKG1" s="317"/>
      <c r="JKH1" s="317"/>
      <c r="JKI1" s="317"/>
      <c r="JKJ1" s="317"/>
      <c r="JKK1" s="317"/>
      <c r="JKL1" s="317"/>
      <c r="JKM1" s="317"/>
      <c r="JKN1" s="317"/>
      <c r="JKO1" s="317"/>
      <c r="JKP1" s="317"/>
      <c r="JKQ1" s="317"/>
      <c r="JKR1" s="317"/>
      <c r="JKS1" s="317"/>
      <c r="JKT1" s="317"/>
      <c r="JKU1" s="317"/>
      <c r="JKV1" s="317"/>
      <c r="JKW1" s="317"/>
      <c r="JKX1" s="317"/>
      <c r="JKY1" s="317"/>
      <c r="JKZ1" s="317"/>
      <c r="JLA1" s="317"/>
      <c r="JLB1" s="317"/>
      <c r="JLC1" s="317"/>
      <c r="JLD1" s="317"/>
      <c r="JLE1" s="317"/>
      <c r="JLF1" s="317"/>
      <c r="JLG1" s="317"/>
      <c r="JLH1" s="317"/>
      <c r="JLI1" s="317"/>
      <c r="JLJ1" s="317"/>
      <c r="JLK1" s="317"/>
      <c r="JLL1" s="317"/>
      <c r="JLM1" s="317"/>
      <c r="JLN1" s="317"/>
      <c r="JLO1" s="317"/>
      <c r="JLP1" s="317"/>
      <c r="JLQ1" s="317"/>
      <c r="JLR1" s="317"/>
      <c r="JLS1" s="317"/>
      <c r="JLT1" s="13"/>
      <c r="JLU1" s="13"/>
      <c r="JLV1" s="13"/>
      <c r="JLW1" s="13"/>
      <c r="JLX1" s="13"/>
      <c r="JLY1" s="13"/>
      <c r="JLZ1" s="13"/>
      <c r="JMA1" s="13"/>
      <c r="JMB1" s="13"/>
      <c r="JMC1" s="13"/>
      <c r="JMD1" s="13"/>
      <c r="JME1" s="13"/>
      <c r="JMF1" s="13"/>
      <c r="JMG1" s="13"/>
      <c r="JMH1" s="13"/>
      <c r="JMI1" s="13"/>
      <c r="JMJ1" s="13"/>
      <c r="JMK1" s="13"/>
      <c r="JML1" s="13"/>
      <c r="JMM1" s="13"/>
      <c r="JMN1" s="13"/>
      <c r="JMO1" s="13"/>
      <c r="JMP1" s="13"/>
      <c r="JMQ1" s="13"/>
      <c r="JMR1" s="13"/>
      <c r="JMS1" s="13"/>
      <c r="JMT1" s="13"/>
      <c r="JMU1" s="13"/>
      <c r="JMV1" s="13"/>
      <c r="JMW1" s="13"/>
      <c r="JMX1" s="13"/>
      <c r="JMY1" s="13"/>
      <c r="JMZ1" s="13"/>
      <c r="JNA1" s="13"/>
      <c r="JNB1" s="13"/>
      <c r="JNC1" s="13"/>
      <c r="JND1" s="13"/>
      <c r="JNE1" s="13"/>
      <c r="JNF1" s="13"/>
      <c r="JNG1" s="13"/>
      <c r="JNH1" s="13"/>
      <c r="JNI1" s="13"/>
      <c r="JNJ1" s="13"/>
      <c r="JNK1" s="13"/>
      <c r="JNL1" s="13"/>
      <c r="JNM1" s="13"/>
      <c r="JNN1" s="13"/>
      <c r="JNO1" s="13"/>
      <c r="JNP1" s="13"/>
      <c r="JNQ1" s="13"/>
      <c r="JNR1" s="13"/>
      <c r="JNS1" s="13"/>
      <c r="JNT1" s="13"/>
      <c r="JNU1" s="13"/>
      <c r="JNV1" s="13"/>
      <c r="JNW1" s="13"/>
      <c r="JNX1" s="13"/>
      <c r="JNY1" s="13"/>
      <c r="JNZ1" s="13"/>
      <c r="JOA1" s="13"/>
      <c r="JOB1" s="13"/>
      <c r="JOC1" s="13"/>
      <c r="JOD1" s="13"/>
      <c r="JOE1" s="13"/>
      <c r="JOF1" s="13"/>
      <c r="JOG1" s="13"/>
      <c r="JOH1" s="13"/>
      <c r="JOI1" s="13"/>
      <c r="JOJ1" s="13"/>
      <c r="JOK1" s="13"/>
      <c r="JOL1" s="13"/>
      <c r="JOM1" s="13"/>
      <c r="JON1" s="13"/>
      <c r="JOO1" s="13"/>
      <c r="JOP1" s="13"/>
      <c r="JOQ1" s="13"/>
      <c r="JOR1" s="13"/>
      <c r="JOS1" s="13"/>
      <c r="JOT1" s="13"/>
      <c r="JOU1" s="13"/>
      <c r="JOV1" s="13"/>
      <c r="JOW1" s="13"/>
      <c r="JOX1" s="13"/>
      <c r="JOY1" s="13"/>
      <c r="JOZ1" s="13"/>
      <c r="JPA1" s="13"/>
      <c r="JPB1" s="13"/>
      <c r="JPC1" s="13"/>
      <c r="JPD1" s="13"/>
      <c r="JPE1" s="13"/>
      <c r="JPF1" s="13"/>
      <c r="JPG1" s="13"/>
      <c r="JPH1" s="317"/>
      <c r="JPI1" s="317"/>
      <c r="JPJ1" s="317"/>
      <c r="JPK1" s="317"/>
      <c r="JPL1" s="317"/>
      <c r="JPM1" s="317"/>
      <c r="JPN1" s="317"/>
      <c r="JPO1" s="317"/>
      <c r="JPP1" s="317"/>
      <c r="JPQ1" s="317"/>
      <c r="JPR1" s="317"/>
      <c r="JPS1" s="317"/>
      <c r="JPT1" s="317"/>
      <c r="JPU1" s="317"/>
      <c r="JPV1" s="317"/>
      <c r="JPW1" s="317"/>
      <c r="JPX1" s="317"/>
      <c r="JPY1" s="317"/>
      <c r="JPZ1" s="317"/>
      <c r="JQA1" s="317"/>
      <c r="JQB1" s="317"/>
      <c r="JQC1" s="317"/>
      <c r="JQD1" s="317"/>
      <c r="JQE1" s="317"/>
      <c r="JQF1" s="317"/>
      <c r="JQG1" s="317"/>
      <c r="JQH1" s="317"/>
      <c r="JQI1" s="317"/>
      <c r="JQJ1" s="317"/>
      <c r="JQK1" s="317"/>
      <c r="JQL1" s="317"/>
      <c r="JQM1" s="317"/>
      <c r="JQN1" s="317"/>
      <c r="JQO1" s="317"/>
      <c r="JQP1" s="317"/>
      <c r="JQQ1" s="317"/>
      <c r="JQR1" s="317"/>
      <c r="JQS1" s="317"/>
      <c r="JQT1" s="317"/>
      <c r="JQU1" s="317"/>
      <c r="JQV1" s="317"/>
      <c r="JQW1" s="317"/>
      <c r="JQX1" s="317"/>
      <c r="JQY1" s="317"/>
      <c r="JQZ1" s="317"/>
      <c r="JRA1" s="317"/>
      <c r="JRB1" s="317"/>
      <c r="JRC1" s="317"/>
      <c r="JRD1" s="317"/>
      <c r="JRE1" s="317"/>
      <c r="JRF1" s="317"/>
      <c r="JRG1" s="317"/>
      <c r="JRH1" s="317"/>
      <c r="JRI1" s="317"/>
      <c r="JRJ1" s="317"/>
      <c r="JRK1" s="317"/>
      <c r="JRL1" s="317"/>
      <c r="JRM1" s="317"/>
      <c r="JRN1" s="317"/>
      <c r="JRO1" s="317"/>
      <c r="JRP1" s="317"/>
      <c r="JRQ1" s="317"/>
      <c r="JRR1" s="317"/>
      <c r="JRS1" s="317"/>
      <c r="JRT1" s="317"/>
      <c r="JRU1" s="317"/>
      <c r="JRV1" s="317"/>
      <c r="JRW1" s="317"/>
      <c r="JRX1" s="317"/>
      <c r="JRY1" s="317"/>
      <c r="JRZ1" s="317"/>
      <c r="JSA1" s="317"/>
      <c r="JSB1" s="317"/>
      <c r="JSC1" s="317"/>
      <c r="JSD1" s="317"/>
      <c r="JSE1" s="317"/>
      <c r="JSF1" s="317"/>
      <c r="JSG1" s="317"/>
      <c r="JSH1" s="317"/>
      <c r="JSI1" s="317"/>
      <c r="JSJ1" s="317"/>
      <c r="JSK1" s="317"/>
      <c r="JSL1" s="317"/>
      <c r="JSM1" s="317"/>
      <c r="JSN1" s="317"/>
      <c r="JSO1" s="317"/>
      <c r="JSP1" s="317"/>
      <c r="JSQ1" s="317"/>
      <c r="JSR1" s="317"/>
      <c r="JSS1" s="317"/>
      <c r="JST1" s="317"/>
      <c r="JSU1" s="317"/>
      <c r="JSV1" s="317"/>
      <c r="JSW1" s="317"/>
      <c r="JSX1" s="317"/>
      <c r="JSY1" s="317"/>
      <c r="JSZ1" s="317"/>
      <c r="JTA1" s="317"/>
      <c r="JTB1" s="317"/>
      <c r="JTC1" s="317"/>
      <c r="JTD1" s="317"/>
      <c r="JTE1" s="317"/>
      <c r="JTF1" s="317"/>
      <c r="JTG1" s="317"/>
      <c r="JTH1" s="317"/>
      <c r="JTI1" s="317"/>
      <c r="JTJ1" s="317"/>
      <c r="JTK1" s="317"/>
      <c r="JTL1" s="317"/>
      <c r="JTM1" s="317"/>
      <c r="JTN1" s="317"/>
      <c r="JTO1" s="317"/>
      <c r="JTP1" s="317"/>
      <c r="JTQ1" s="317"/>
      <c r="JTR1" s="317"/>
      <c r="JTS1" s="317"/>
      <c r="JTT1" s="317"/>
      <c r="JTU1" s="317"/>
      <c r="JTV1" s="317"/>
      <c r="JTW1" s="317"/>
      <c r="JTX1" s="317"/>
      <c r="JTY1" s="317"/>
      <c r="JTZ1" s="317"/>
      <c r="JUA1" s="317"/>
      <c r="JUB1" s="317"/>
      <c r="JUC1" s="317"/>
      <c r="JUD1" s="317"/>
      <c r="JUE1" s="317"/>
      <c r="JUF1" s="317"/>
      <c r="JUG1" s="317"/>
      <c r="JUH1" s="317"/>
      <c r="JUI1" s="317"/>
      <c r="JUJ1" s="317"/>
      <c r="JUK1" s="317"/>
      <c r="JUL1" s="317"/>
      <c r="JUM1" s="317"/>
      <c r="JUN1" s="317"/>
      <c r="JUO1" s="317"/>
      <c r="JUP1" s="317"/>
      <c r="JUQ1" s="317"/>
      <c r="JUR1" s="317"/>
      <c r="JUS1" s="317"/>
      <c r="JUT1" s="317"/>
      <c r="JUU1" s="317"/>
      <c r="JUV1" s="317"/>
      <c r="JUW1" s="317"/>
      <c r="JUX1" s="317"/>
      <c r="JUY1" s="317"/>
      <c r="JUZ1" s="317"/>
      <c r="JVA1" s="317"/>
      <c r="JVB1" s="317"/>
      <c r="JVC1" s="317"/>
      <c r="JVD1" s="317"/>
      <c r="JVE1" s="317"/>
      <c r="JVF1" s="317"/>
      <c r="JVG1" s="317"/>
      <c r="JVH1" s="317"/>
      <c r="JVI1" s="317"/>
      <c r="JVJ1" s="317"/>
      <c r="JVK1" s="317"/>
      <c r="JVL1" s="317"/>
      <c r="JVM1" s="317"/>
      <c r="JVN1" s="317"/>
      <c r="JVO1" s="317"/>
      <c r="JVP1" s="13"/>
      <c r="JVQ1" s="13"/>
      <c r="JVR1" s="13"/>
      <c r="JVS1" s="13"/>
      <c r="JVT1" s="13"/>
      <c r="JVU1" s="13"/>
      <c r="JVV1" s="13"/>
      <c r="JVW1" s="13"/>
      <c r="JVX1" s="13"/>
      <c r="JVY1" s="13"/>
      <c r="JVZ1" s="13"/>
      <c r="JWA1" s="13"/>
      <c r="JWB1" s="13"/>
      <c r="JWC1" s="13"/>
      <c r="JWD1" s="13"/>
      <c r="JWE1" s="13"/>
      <c r="JWF1" s="13"/>
      <c r="JWG1" s="13"/>
      <c r="JWH1" s="13"/>
      <c r="JWI1" s="13"/>
      <c r="JWJ1" s="13"/>
      <c r="JWK1" s="13"/>
      <c r="JWL1" s="13"/>
      <c r="JWM1" s="13"/>
      <c r="JWN1" s="13"/>
      <c r="JWO1" s="13"/>
      <c r="JWP1" s="13"/>
      <c r="JWQ1" s="13"/>
      <c r="JWR1" s="13"/>
      <c r="JWS1" s="13"/>
      <c r="JWT1" s="13"/>
      <c r="JWU1" s="13"/>
      <c r="JWV1" s="13"/>
      <c r="JWW1" s="13"/>
      <c r="JWX1" s="13"/>
      <c r="JWY1" s="13"/>
      <c r="JWZ1" s="13"/>
      <c r="JXA1" s="13"/>
      <c r="JXB1" s="13"/>
      <c r="JXC1" s="13"/>
      <c r="JXD1" s="13"/>
      <c r="JXE1" s="13"/>
      <c r="JXF1" s="13"/>
      <c r="JXG1" s="13"/>
      <c r="JXH1" s="13"/>
      <c r="JXI1" s="13"/>
      <c r="JXJ1" s="13"/>
      <c r="JXK1" s="13"/>
      <c r="JXL1" s="13"/>
      <c r="JXM1" s="13"/>
      <c r="JXN1" s="13"/>
      <c r="JXO1" s="13"/>
      <c r="JXP1" s="13"/>
      <c r="JXQ1" s="13"/>
      <c r="JXR1" s="13"/>
      <c r="JXS1" s="13"/>
      <c r="JXT1" s="13"/>
      <c r="JXU1" s="13"/>
      <c r="JXV1" s="13"/>
      <c r="JXW1" s="13"/>
      <c r="JXX1" s="13"/>
      <c r="JXY1" s="13"/>
      <c r="JXZ1" s="13"/>
      <c r="JYA1" s="13"/>
      <c r="JYB1" s="13"/>
      <c r="JYC1" s="13"/>
      <c r="JYD1" s="13"/>
      <c r="JYE1" s="13"/>
      <c r="JYF1" s="13"/>
      <c r="JYG1" s="13"/>
      <c r="JYH1" s="13"/>
      <c r="JYI1" s="13"/>
      <c r="JYJ1" s="13"/>
      <c r="JYK1" s="13"/>
      <c r="JYL1" s="13"/>
      <c r="JYM1" s="13"/>
      <c r="JYN1" s="13"/>
      <c r="JYO1" s="13"/>
      <c r="JYP1" s="13"/>
      <c r="JYQ1" s="13"/>
      <c r="JYR1" s="13"/>
      <c r="JYS1" s="13"/>
      <c r="JYT1" s="13"/>
      <c r="JYU1" s="13"/>
      <c r="JYV1" s="13"/>
      <c r="JYW1" s="13"/>
      <c r="JYX1" s="13"/>
      <c r="JYY1" s="13"/>
      <c r="JYZ1" s="13"/>
      <c r="JZA1" s="13"/>
      <c r="JZB1" s="13"/>
      <c r="JZC1" s="13"/>
      <c r="JZD1" s="317"/>
      <c r="JZE1" s="317"/>
      <c r="JZF1" s="317"/>
      <c r="JZG1" s="317"/>
      <c r="JZH1" s="317"/>
      <c r="JZI1" s="317"/>
      <c r="JZJ1" s="317"/>
      <c r="JZK1" s="317"/>
      <c r="JZL1" s="317"/>
      <c r="JZM1" s="317"/>
      <c r="JZN1" s="317"/>
      <c r="JZO1" s="317"/>
      <c r="JZP1" s="317"/>
      <c r="JZQ1" s="317"/>
      <c r="JZR1" s="317"/>
      <c r="JZS1" s="317"/>
      <c r="JZT1" s="317"/>
      <c r="JZU1" s="317"/>
      <c r="JZV1" s="317"/>
      <c r="JZW1" s="317"/>
      <c r="JZX1" s="317"/>
      <c r="JZY1" s="317"/>
      <c r="JZZ1" s="317"/>
      <c r="KAA1" s="317"/>
      <c r="KAB1" s="317"/>
      <c r="KAC1" s="317"/>
      <c r="KAD1" s="317"/>
      <c r="KAE1" s="317"/>
      <c r="KAF1" s="317"/>
      <c r="KAG1" s="317"/>
      <c r="KAH1" s="317"/>
      <c r="KAI1" s="317"/>
      <c r="KAJ1" s="317"/>
      <c r="KAK1" s="317"/>
      <c r="KAL1" s="317"/>
      <c r="KAM1" s="317"/>
      <c r="KAN1" s="317"/>
      <c r="KAO1" s="317"/>
      <c r="KAP1" s="317"/>
      <c r="KAQ1" s="317"/>
      <c r="KAR1" s="317"/>
      <c r="KAS1" s="317"/>
      <c r="KAT1" s="317"/>
      <c r="KAU1" s="317"/>
      <c r="KAV1" s="317"/>
      <c r="KAW1" s="317"/>
      <c r="KAX1" s="317"/>
      <c r="KAY1" s="317"/>
      <c r="KAZ1" s="317"/>
      <c r="KBA1" s="317"/>
      <c r="KBB1" s="317"/>
      <c r="KBC1" s="317"/>
      <c r="KBD1" s="317"/>
      <c r="KBE1" s="317"/>
      <c r="KBF1" s="317"/>
      <c r="KBG1" s="317"/>
      <c r="KBH1" s="317"/>
      <c r="KBI1" s="317"/>
      <c r="KBJ1" s="317"/>
      <c r="KBK1" s="317"/>
      <c r="KBL1" s="317"/>
      <c r="KBM1" s="317"/>
      <c r="KBN1" s="317"/>
      <c r="KBO1" s="317"/>
      <c r="KBP1" s="317"/>
      <c r="KBQ1" s="317"/>
      <c r="KBR1" s="317"/>
      <c r="KBS1" s="317"/>
      <c r="KBT1" s="317"/>
      <c r="KBU1" s="317"/>
      <c r="KBV1" s="317"/>
      <c r="KBW1" s="317"/>
      <c r="KBX1" s="317"/>
      <c r="KBY1" s="317"/>
      <c r="KBZ1" s="317"/>
      <c r="KCA1" s="317"/>
      <c r="KCB1" s="317"/>
      <c r="KCC1" s="317"/>
      <c r="KCD1" s="317"/>
      <c r="KCE1" s="317"/>
      <c r="KCF1" s="317"/>
      <c r="KCG1" s="317"/>
      <c r="KCH1" s="317"/>
      <c r="KCI1" s="317"/>
      <c r="KCJ1" s="317"/>
      <c r="KCK1" s="317"/>
      <c r="KCL1" s="317"/>
      <c r="KCM1" s="317"/>
      <c r="KCN1" s="317"/>
      <c r="KCO1" s="317"/>
      <c r="KCP1" s="317"/>
      <c r="KCQ1" s="317"/>
      <c r="KCR1" s="317"/>
      <c r="KCS1" s="317"/>
      <c r="KCT1" s="317"/>
      <c r="KCU1" s="317"/>
      <c r="KCV1" s="317"/>
      <c r="KCW1" s="317"/>
      <c r="KCX1" s="317"/>
      <c r="KCY1" s="317"/>
      <c r="KCZ1" s="317"/>
      <c r="KDA1" s="317"/>
      <c r="KDB1" s="317"/>
      <c r="KDC1" s="317"/>
      <c r="KDD1" s="317"/>
      <c r="KDE1" s="317"/>
      <c r="KDF1" s="317"/>
      <c r="KDG1" s="317"/>
      <c r="KDH1" s="317"/>
      <c r="KDI1" s="317"/>
      <c r="KDJ1" s="317"/>
      <c r="KDK1" s="317"/>
      <c r="KDL1" s="317"/>
      <c r="KDM1" s="317"/>
      <c r="KDN1" s="317"/>
      <c r="KDO1" s="317"/>
      <c r="KDP1" s="317"/>
      <c r="KDQ1" s="317"/>
      <c r="KDR1" s="317"/>
      <c r="KDS1" s="317"/>
      <c r="KDT1" s="317"/>
      <c r="KDU1" s="317"/>
      <c r="KDV1" s="317"/>
      <c r="KDW1" s="317"/>
      <c r="KDX1" s="317"/>
      <c r="KDY1" s="317"/>
      <c r="KDZ1" s="317"/>
      <c r="KEA1" s="317"/>
      <c r="KEB1" s="317"/>
      <c r="KEC1" s="317"/>
      <c r="KED1" s="317"/>
      <c r="KEE1" s="317"/>
      <c r="KEF1" s="317"/>
      <c r="KEG1" s="317"/>
      <c r="KEH1" s="317"/>
      <c r="KEI1" s="317"/>
      <c r="KEJ1" s="317"/>
      <c r="KEK1" s="317"/>
      <c r="KEL1" s="317"/>
      <c r="KEM1" s="317"/>
      <c r="KEN1" s="317"/>
      <c r="KEO1" s="317"/>
      <c r="KEP1" s="317"/>
      <c r="KEQ1" s="317"/>
      <c r="KER1" s="317"/>
      <c r="KES1" s="317"/>
      <c r="KET1" s="317"/>
      <c r="KEU1" s="317"/>
      <c r="KEV1" s="317"/>
      <c r="KEW1" s="317"/>
      <c r="KEX1" s="317"/>
      <c r="KEY1" s="317"/>
      <c r="KEZ1" s="317"/>
      <c r="KFA1" s="317"/>
      <c r="KFB1" s="317"/>
      <c r="KFC1" s="317"/>
      <c r="KFD1" s="317"/>
      <c r="KFE1" s="317"/>
      <c r="KFF1" s="317"/>
      <c r="KFG1" s="317"/>
      <c r="KFH1" s="317"/>
      <c r="KFI1" s="317"/>
      <c r="KFJ1" s="317"/>
      <c r="KFK1" s="317"/>
      <c r="KFL1" s="13"/>
      <c r="KFM1" s="13"/>
      <c r="KFN1" s="13"/>
      <c r="KFO1" s="13"/>
      <c r="KFP1" s="13"/>
      <c r="KFQ1" s="13"/>
      <c r="KFR1" s="13"/>
      <c r="KFS1" s="13"/>
      <c r="KFT1" s="13"/>
      <c r="KFU1" s="13"/>
      <c r="KFV1" s="13"/>
      <c r="KFW1" s="13"/>
      <c r="KFX1" s="13"/>
      <c r="KFY1" s="13"/>
      <c r="KFZ1" s="13"/>
      <c r="KGA1" s="13"/>
      <c r="KGB1" s="13"/>
      <c r="KGC1" s="13"/>
      <c r="KGD1" s="13"/>
      <c r="KGE1" s="13"/>
      <c r="KGF1" s="13"/>
      <c r="KGG1" s="13"/>
      <c r="KGH1" s="13"/>
      <c r="KGI1" s="13"/>
      <c r="KGJ1" s="13"/>
      <c r="KGK1" s="13"/>
      <c r="KGL1" s="13"/>
      <c r="KGM1" s="13"/>
      <c r="KGN1" s="13"/>
      <c r="KGO1" s="13"/>
      <c r="KGP1" s="13"/>
      <c r="KGQ1" s="13"/>
      <c r="KGR1" s="13"/>
      <c r="KGS1" s="13"/>
      <c r="KGT1" s="13"/>
      <c r="KGU1" s="13"/>
      <c r="KGV1" s="13"/>
      <c r="KGW1" s="13"/>
      <c r="KGX1" s="13"/>
      <c r="KGY1" s="13"/>
      <c r="KGZ1" s="13"/>
      <c r="KHA1" s="13"/>
      <c r="KHB1" s="13"/>
      <c r="KHC1" s="13"/>
      <c r="KHD1" s="13"/>
      <c r="KHE1" s="13"/>
      <c r="KHF1" s="13"/>
      <c r="KHG1" s="13"/>
      <c r="KHH1" s="13"/>
      <c r="KHI1" s="13"/>
      <c r="KHJ1" s="13"/>
      <c r="KHK1" s="13"/>
      <c r="KHL1" s="13"/>
      <c r="KHM1" s="13"/>
      <c r="KHN1" s="13"/>
      <c r="KHO1" s="13"/>
      <c r="KHP1" s="13"/>
      <c r="KHQ1" s="13"/>
      <c r="KHR1" s="13"/>
      <c r="KHS1" s="13"/>
      <c r="KHT1" s="13"/>
      <c r="KHU1" s="13"/>
      <c r="KHV1" s="13"/>
      <c r="KHW1" s="13"/>
      <c r="KHX1" s="13"/>
      <c r="KHY1" s="13"/>
      <c r="KHZ1" s="13"/>
      <c r="KIA1" s="13"/>
      <c r="KIB1" s="13"/>
      <c r="KIC1" s="13"/>
      <c r="KID1" s="13"/>
      <c r="KIE1" s="13"/>
      <c r="KIF1" s="13"/>
      <c r="KIG1" s="13"/>
      <c r="KIH1" s="13"/>
      <c r="KII1" s="13"/>
      <c r="KIJ1" s="13"/>
      <c r="KIK1" s="13"/>
      <c r="KIL1" s="13"/>
      <c r="KIM1" s="13"/>
      <c r="KIN1" s="13"/>
      <c r="KIO1" s="13"/>
      <c r="KIP1" s="13"/>
      <c r="KIQ1" s="13"/>
      <c r="KIR1" s="13"/>
      <c r="KIS1" s="13"/>
      <c r="KIT1" s="13"/>
      <c r="KIU1" s="13"/>
      <c r="KIV1" s="13"/>
      <c r="KIW1" s="13"/>
      <c r="KIX1" s="13"/>
      <c r="KIY1" s="13"/>
      <c r="KIZ1" s="317"/>
      <c r="KJA1" s="317"/>
      <c r="KJB1" s="317"/>
      <c r="KJC1" s="317"/>
      <c r="KJD1" s="317"/>
      <c r="KJE1" s="317"/>
      <c r="KJF1" s="317"/>
      <c r="KJG1" s="317"/>
      <c r="KJH1" s="317"/>
      <c r="KJI1" s="317"/>
      <c r="KJJ1" s="317"/>
      <c r="KJK1" s="317"/>
      <c r="KJL1" s="317"/>
      <c r="KJM1" s="317"/>
      <c r="KJN1" s="317"/>
      <c r="KJO1" s="317"/>
      <c r="KJP1" s="317"/>
      <c r="KJQ1" s="317"/>
      <c r="KJR1" s="317"/>
      <c r="KJS1" s="317"/>
      <c r="KJT1" s="317"/>
      <c r="KJU1" s="317"/>
      <c r="KJV1" s="317"/>
      <c r="KJW1" s="317"/>
      <c r="KJX1" s="317"/>
      <c r="KJY1" s="317"/>
      <c r="KJZ1" s="317"/>
      <c r="KKA1" s="317"/>
      <c r="KKB1" s="317"/>
      <c r="KKC1" s="317"/>
      <c r="KKD1" s="317"/>
      <c r="KKE1" s="317"/>
      <c r="KKF1" s="317"/>
      <c r="KKG1" s="317"/>
      <c r="KKH1" s="317"/>
      <c r="KKI1" s="317"/>
      <c r="KKJ1" s="317"/>
      <c r="KKK1" s="317"/>
      <c r="KKL1" s="317"/>
      <c r="KKM1" s="317"/>
      <c r="KKN1" s="317"/>
      <c r="KKO1" s="317"/>
      <c r="KKP1" s="317"/>
      <c r="KKQ1" s="317"/>
      <c r="KKR1" s="317"/>
      <c r="KKS1" s="317"/>
      <c r="KKT1" s="317"/>
      <c r="KKU1" s="317"/>
      <c r="KKV1" s="317"/>
      <c r="KKW1" s="317"/>
      <c r="KKX1" s="317"/>
      <c r="KKY1" s="317"/>
      <c r="KKZ1" s="317"/>
      <c r="KLA1" s="317"/>
      <c r="KLB1" s="317"/>
      <c r="KLC1" s="317"/>
      <c r="KLD1" s="317"/>
      <c r="KLE1" s="317"/>
      <c r="KLF1" s="317"/>
      <c r="KLG1" s="317"/>
      <c r="KLH1" s="317"/>
      <c r="KLI1" s="317"/>
      <c r="KLJ1" s="317"/>
      <c r="KLK1" s="317"/>
      <c r="KLL1" s="317"/>
      <c r="KLM1" s="317"/>
      <c r="KLN1" s="317"/>
      <c r="KLO1" s="317"/>
      <c r="KLP1" s="317"/>
      <c r="KLQ1" s="317"/>
      <c r="KLR1" s="317"/>
      <c r="KLS1" s="317"/>
      <c r="KLT1" s="317"/>
      <c r="KLU1" s="317"/>
      <c r="KLV1" s="317"/>
      <c r="KLW1" s="317"/>
      <c r="KLX1" s="317"/>
      <c r="KLY1" s="317"/>
      <c r="KLZ1" s="317"/>
      <c r="KMA1" s="317"/>
      <c r="KMB1" s="317"/>
      <c r="KMC1" s="317"/>
      <c r="KMD1" s="317"/>
      <c r="KME1" s="317"/>
      <c r="KMF1" s="317"/>
      <c r="KMG1" s="317"/>
      <c r="KMH1" s="317"/>
      <c r="KMI1" s="317"/>
      <c r="KMJ1" s="317"/>
      <c r="KMK1" s="317"/>
      <c r="KML1" s="317"/>
      <c r="KMM1" s="317"/>
      <c r="KMN1" s="317"/>
      <c r="KMO1" s="317"/>
      <c r="KMP1" s="317"/>
      <c r="KMQ1" s="317"/>
      <c r="KMR1" s="317"/>
      <c r="KMS1" s="317"/>
      <c r="KMT1" s="317"/>
      <c r="KMU1" s="317"/>
      <c r="KMV1" s="317"/>
      <c r="KMW1" s="317"/>
      <c r="KMX1" s="317"/>
      <c r="KMY1" s="317"/>
      <c r="KMZ1" s="317"/>
      <c r="KNA1" s="317"/>
      <c r="KNB1" s="317"/>
      <c r="KNC1" s="317"/>
      <c r="KND1" s="317"/>
      <c r="KNE1" s="317"/>
      <c r="KNF1" s="317"/>
      <c r="KNG1" s="317"/>
      <c r="KNH1" s="317"/>
      <c r="KNI1" s="317"/>
      <c r="KNJ1" s="317"/>
      <c r="KNK1" s="317"/>
      <c r="KNL1" s="317"/>
      <c r="KNM1" s="317"/>
      <c r="KNN1" s="317"/>
      <c r="KNO1" s="317"/>
      <c r="KNP1" s="317"/>
      <c r="KNQ1" s="317"/>
      <c r="KNR1" s="317"/>
      <c r="KNS1" s="317"/>
      <c r="KNT1" s="317"/>
      <c r="KNU1" s="317"/>
      <c r="KNV1" s="317"/>
      <c r="KNW1" s="317"/>
      <c r="KNX1" s="317"/>
      <c r="KNY1" s="317"/>
      <c r="KNZ1" s="317"/>
      <c r="KOA1" s="317"/>
      <c r="KOB1" s="317"/>
      <c r="KOC1" s="317"/>
      <c r="KOD1" s="317"/>
      <c r="KOE1" s="317"/>
      <c r="KOF1" s="317"/>
      <c r="KOG1" s="317"/>
      <c r="KOH1" s="317"/>
      <c r="KOI1" s="317"/>
      <c r="KOJ1" s="317"/>
      <c r="KOK1" s="317"/>
      <c r="KOL1" s="317"/>
      <c r="KOM1" s="317"/>
      <c r="KON1" s="317"/>
      <c r="KOO1" s="317"/>
      <c r="KOP1" s="317"/>
      <c r="KOQ1" s="317"/>
      <c r="KOR1" s="317"/>
      <c r="KOS1" s="317"/>
      <c r="KOT1" s="317"/>
      <c r="KOU1" s="317"/>
      <c r="KOV1" s="317"/>
      <c r="KOW1" s="317"/>
      <c r="KOX1" s="317"/>
      <c r="KOY1" s="317"/>
      <c r="KOZ1" s="317"/>
      <c r="KPA1" s="317"/>
      <c r="KPB1" s="317"/>
      <c r="KPC1" s="317"/>
      <c r="KPD1" s="317"/>
      <c r="KPE1" s="317"/>
      <c r="KPF1" s="317"/>
      <c r="KPG1" s="317"/>
      <c r="KPH1" s="13"/>
      <c r="KPI1" s="13"/>
      <c r="KPJ1" s="13"/>
      <c r="KPK1" s="13"/>
      <c r="KPL1" s="13"/>
      <c r="KPM1" s="13"/>
      <c r="KPN1" s="13"/>
      <c r="KPO1" s="13"/>
      <c r="KPP1" s="13"/>
      <c r="KPQ1" s="13"/>
      <c r="KPR1" s="13"/>
      <c r="KPS1" s="13"/>
      <c r="KPT1" s="13"/>
      <c r="KPU1" s="13"/>
      <c r="KPV1" s="13"/>
      <c r="KPW1" s="13"/>
      <c r="KPX1" s="13"/>
      <c r="KPY1" s="13"/>
      <c r="KPZ1" s="13"/>
      <c r="KQA1" s="13"/>
      <c r="KQB1" s="13"/>
      <c r="KQC1" s="13"/>
      <c r="KQD1" s="13"/>
      <c r="KQE1" s="13"/>
      <c r="KQF1" s="13"/>
      <c r="KQG1" s="13"/>
      <c r="KQH1" s="13"/>
      <c r="KQI1" s="13"/>
      <c r="KQJ1" s="13"/>
      <c r="KQK1" s="13"/>
      <c r="KQL1" s="13"/>
      <c r="KQM1" s="13"/>
      <c r="KQN1" s="13"/>
      <c r="KQO1" s="13"/>
      <c r="KQP1" s="13"/>
      <c r="KQQ1" s="13"/>
      <c r="KQR1" s="13"/>
      <c r="KQS1" s="13"/>
      <c r="KQT1" s="13"/>
      <c r="KQU1" s="13"/>
      <c r="KQV1" s="13"/>
      <c r="KQW1" s="13"/>
      <c r="KQX1" s="13"/>
      <c r="KQY1" s="13"/>
      <c r="KQZ1" s="13"/>
      <c r="KRA1" s="13"/>
      <c r="KRB1" s="13"/>
      <c r="KRC1" s="13"/>
      <c r="KRD1" s="13"/>
      <c r="KRE1" s="13"/>
      <c r="KRF1" s="13"/>
      <c r="KRG1" s="13"/>
      <c r="KRH1" s="13"/>
      <c r="KRI1" s="13"/>
      <c r="KRJ1" s="13"/>
      <c r="KRK1" s="13"/>
      <c r="KRL1" s="13"/>
      <c r="KRM1" s="13"/>
      <c r="KRN1" s="13"/>
      <c r="KRO1" s="13"/>
      <c r="KRP1" s="13"/>
      <c r="KRQ1" s="13"/>
      <c r="KRR1" s="13"/>
      <c r="KRS1" s="13"/>
      <c r="KRT1" s="13"/>
      <c r="KRU1" s="13"/>
      <c r="KRV1" s="13"/>
      <c r="KRW1" s="13"/>
      <c r="KRX1" s="13"/>
      <c r="KRY1" s="13"/>
      <c r="KRZ1" s="13"/>
      <c r="KSA1" s="13"/>
      <c r="KSB1" s="13"/>
      <c r="KSC1" s="13"/>
      <c r="KSD1" s="13"/>
      <c r="KSE1" s="13"/>
      <c r="KSF1" s="13"/>
      <c r="KSG1" s="13"/>
      <c r="KSH1" s="13"/>
      <c r="KSI1" s="13"/>
      <c r="KSJ1" s="13"/>
      <c r="KSK1" s="13"/>
      <c r="KSL1" s="13"/>
      <c r="KSM1" s="13"/>
      <c r="KSN1" s="13"/>
      <c r="KSO1" s="13"/>
      <c r="KSP1" s="13"/>
      <c r="KSQ1" s="13"/>
      <c r="KSR1" s="13"/>
      <c r="KSS1" s="13"/>
      <c r="KST1" s="13"/>
      <c r="KSU1" s="13"/>
      <c r="KSV1" s="317"/>
      <c r="KSW1" s="317"/>
      <c r="KSX1" s="317"/>
      <c r="KSY1" s="317"/>
      <c r="KSZ1" s="317"/>
      <c r="KTA1" s="317"/>
      <c r="KTB1" s="317"/>
      <c r="KTC1" s="317"/>
      <c r="KTD1" s="317"/>
      <c r="KTE1" s="317"/>
      <c r="KTF1" s="317"/>
      <c r="KTG1" s="317"/>
      <c r="KTH1" s="317"/>
      <c r="KTI1" s="317"/>
      <c r="KTJ1" s="317"/>
      <c r="KTK1" s="317"/>
      <c r="KTL1" s="317"/>
      <c r="KTM1" s="317"/>
      <c r="KTN1" s="317"/>
      <c r="KTO1" s="317"/>
      <c r="KTP1" s="317"/>
      <c r="KTQ1" s="317"/>
      <c r="KTR1" s="317"/>
      <c r="KTS1" s="317"/>
      <c r="KTT1" s="317"/>
      <c r="KTU1" s="317"/>
      <c r="KTV1" s="317"/>
      <c r="KTW1" s="317"/>
      <c r="KTX1" s="317"/>
      <c r="KTY1" s="317"/>
      <c r="KTZ1" s="317"/>
      <c r="KUA1" s="317"/>
      <c r="KUB1" s="317"/>
      <c r="KUC1" s="317"/>
      <c r="KUD1" s="317"/>
      <c r="KUE1" s="317"/>
      <c r="KUF1" s="317"/>
      <c r="KUG1" s="317"/>
      <c r="KUH1" s="317"/>
      <c r="KUI1" s="317"/>
      <c r="KUJ1" s="317"/>
      <c r="KUK1" s="317"/>
      <c r="KUL1" s="317"/>
      <c r="KUM1" s="317"/>
      <c r="KUN1" s="317"/>
      <c r="KUO1" s="317"/>
      <c r="KUP1" s="317"/>
      <c r="KUQ1" s="317"/>
      <c r="KUR1" s="317"/>
      <c r="KUS1" s="317"/>
      <c r="KUT1" s="317"/>
      <c r="KUU1" s="317"/>
      <c r="KUV1" s="317"/>
      <c r="KUW1" s="317"/>
      <c r="KUX1" s="317"/>
      <c r="KUY1" s="317"/>
      <c r="KUZ1" s="317"/>
      <c r="KVA1" s="317"/>
      <c r="KVB1" s="317"/>
      <c r="KVC1" s="317"/>
      <c r="KVD1" s="317"/>
      <c r="KVE1" s="317"/>
      <c r="KVF1" s="317"/>
      <c r="KVG1" s="317"/>
      <c r="KVH1" s="317"/>
      <c r="KVI1" s="317"/>
      <c r="KVJ1" s="317"/>
      <c r="KVK1" s="317"/>
      <c r="KVL1" s="317"/>
      <c r="KVM1" s="317"/>
      <c r="KVN1" s="317"/>
      <c r="KVO1" s="317"/>
      <c r="KVP1" s="317"/>
      <c r="KVQ1" s="317"/>
      <c r="KVR1" s="317"/>
      <c r="KVS1" s="317"/>
      <c r="KVT1" s="317"/>
      <c r="KVU1" s="317"/>
      <c r="KVV1" s="317"/>
      <c r="KVW1" s="317"/>
      <c r="KVX1" s="317"/>
      <c r="KVY1" s="317"/>
      <c r="KVZ1" s="317"/>
      <c r="KWA1" s="317"/>
      <c r="KWB1" s="317"/>
      <c r="KWC1" s="317"/>
      <c r="KWD1" s="317"/>
      <c r="KWE1" s="317"/>
      <c r="KWF1" s="317"/>
      <c r="KWG1" s="317"/>
      <c r="KWH1" s="317"/>
      <c r="KWI1" s="317"/>
      <c r="KWJ1" s="317"/>
      <c r="KWK1" s="317"/>
      <c r="KWL1" s="317"/>
      <c r="KWM1" s="317"/>
      <c r="KWN1" s="317"/>
      <c r="KWO1" s="317"/>
      <c r="KWP1" s="317"/>
      <c r="KWQ1" s="317"/>
      <c r="KWR1" s="317"/>
      <c r="KWS1" s="317"/>
      <c r="KWT1" s="317"/>
      <c r="KWU1" s="317"/>
      <c r="KWV1" s="317"/>
      <c r="KWW1" s="317"/>
      <c r="KWX1" s="317"/>
      <c r="KWY1" s="317"/>
      <c r="KWZ1" s="317"/>
      <c r="KXA1" s="317"/>
      <c r="KXB1" s="317"/>
      <c r="KXC1" s="317"/>
      <c r="KXD1" s="317"/>
      <c r="KXE1" s="317"/>
      <c r="KXF1" s="317"/>
      <c r="KXG1" s="317"/>
      <c r="KXH1" s="317"/>
      <c r="KXI1" s="317"/>
      <c r="KXJ1" s="317"/>
      <c r="KXK1" s="317"/>
      <c r="KXL1" s="317"/>
      <c r="KXM1" s="317"/>
      <c r="KXN1" s="317"/>
      <c r="KXO1" s="317"/>
      <c r="KXP1" s="317"/>
      <c r="KXQ1" s="317"/>
      <c r="KXR1" s="317"/>
      <c r="KXS1" s="317"/>
      <c r="KXT1" s="317"/>
      <c r="KXU1" s="317"/>
      <c r="KXV1" s="317"/>
      <c r="KXW1" s="317"/>
      <c r="KXX1" s="317"/>
      <c r="KXY1" s="317"/>
      <c r="KXZ1" s="317"/>
      <c r="KYA1" s="317"/>
      <c r="KYB1" s="317"/>
      <c r="KYC1" s="317"/>
      <c r="KYD1" s="317"/>
      <c r="KYE1" s="317"/>
      <c r="KYF1" s="317"/>
      <c r="KYG1" s="317"/>
      <c r="KYH1" s="317"/>
      <c r="KYI1" s="317"/>
      <c r="KYJ1" s="317"/>
      <c r="KYK1" s="317"/>
      <c r="KYL1" s="317"/>
      <c r="KYM1" s="317"/>
      <c r="KYN1" s="317"/>
      <c r="KYO1" s="317"/>
      <c r="KYP1" s="317"/>
      <c r="KYQ1" s="317"/>
      <c r="KYR1" s="317"/>
      <c r="KYS1" s="317"/>
      <c r="KYT1" s="317"/>
      <c r="KYU1" s="317"/>
      <c r="KYV1" s="317"/>
      <c r="KYW1" s="317"/>
      <c r="KYX1" s="317"/>
      <c r="KYY1" s="317"/>
      <c r="KYZ1" s="317"/>
      <c r="KZA1" s="317"/>
      <c r="KZB1" s="317"/>
      <c r="KZC1" s="317"/>
      <c r="KZD1" s="13"/>
      <c r="KZE1" s="13"/>
      <c r="KZF1" s="13"/>
      <c r="KZG1" s="13"/>
      <c r="KZH1" s="13"/>
      <c r="KZI1" s="13"/>
      <c r="KZJ1" s="13"/>
      <c r="KZK1" s="13"/>
      <c r="KZL1" s="13"/>
      <c r="KZM1" s="13"/>
      <c r="KZN1" s="13"/>
      <c r="KZO1" s="13"/>
      <c r="KZP1" s="13"/>
      <c r="KZQ1" s="13"/>
      <c r="KZR1" s="13"/>
      <c r="KZS1" s="13"/>
      <c r="KZT1" s="13"/>
      <c r="KZU1" s="13"/>
      <c r="KZV1" s="13"/>
      <c r="KZW1" s="13"/>
      <c r="KZX1" s="13"/>
      <c r="KZY1" s="13"/>
      <c r="KZZ1" s="13"/>
      <c r="LAA1" s="13"/>
      <c r="LAB1" s="13"/>
      <c r="LAC1" s="13"/>
      <c r="LAD1" s="13"/>
      <c r="LAE1" s="13"/>
      <c r="LAF1" s="13"/>
      <c r="LAG1" s="13"/>
      <c r="LAH1" s="13"/>
      <c r="LAI1" s="13"/>
      <c r="LAJ1" s="13"/>
      <c r="LAK1" s="13"/>
      <c r="LAL1" s="13"/>
      <c r="LAM1" s="13"/>
      <c r="LAN1" s="13"/>
      <c r="LAO1" s="13"/>
      <c r="LAP1" s="13"/>
      <c r="LAQ1" s="13"/>
      <c r="LAR1" s="13"/>
      <c r="LAS1" s="13"/>
      <c r="LAT1" s="13"/>
      <c r="LAU1" s="13"/>
      <c r="LAV1" s="13"/>
      <c r="LAW1" s="13"/>
      <c r="LAX1" s="13"/>
      <c r="LAY1" s="13"/>
      <c r="LAZ1" s="13"/>
      <c r="LBA1" s="13"/>
      <c r="LBB1" s="13"/>
      <c r="LBC1" s="13"/>
      <c r="LBD1" s="13"/>
      <c r="LBE1" s="13"/>
      <c r="LBF1" s="13"/>
      <c r="LBG1" s="13"/>
      <c r="LBH1" s="13"/>
      <c r="LBI1" s="13"/>
      <c r="LBJ1" s="13"/>
      <c r="LBK1" s="13"/>
      <c r="LBL1" s="13"/>
      <c r="LBM1" s="13"/>
      <c r="LBN1" s="13"/>
      <c r="LBO1" s="13"/>
      <c r="LBP1" s="13"/>
      <c r="LBQ1" s="13"/>
      <c r="LBR1" s="13"/>
      <c r="LBS1" s="13"/>
      <c r="LBT1" s="13"/>
      <c r="LBU1" s="13"/>
      <c r="LBV1" s="13"/>
      <c r="LBW1" s="13"/>
      <c r="LBX1" s="13"/>
      <c r="LBY1" s="13"/>
      <c r="LBZ1" s="13"/>
      <c r="LCA1" s="13"/>
      <c r="LCB1" s="13"/>
      <c r="LCC1" s="13"/>
      <c r="LCD1" s="13"/>
      <c r="LCE1" s="13"/>
      <c r="LCF1" s="13"/>
      <c r="LCG1" s="13"/>
      <c r="LCH1" s="13"/>
      <c r="LCI1" s="13"/>
      <c r="LCJ1" s="13"/>
      <c r="LCK1" s="13"/>
      <c r="LCL1" s="13"/>
      <c r="LCM1" s="13"/>
      <c r="LCN1" s="13"/>
      <c r="LCO1" s="13"/>
      <c r="LCP1" s="13"/>
      <c r="LCQ1" s="13"/>
      <c r="LCR1" s="317"/>
      <c r="LCS1" s="317"/>
      <c r="LCT1" s="317"/>
      <c r="LCU1" s="317"/>
      <c r="LCV1" s="317"/>
      <c r="LCW1" s="317"/>
      <c r="LCX1" s="317"/>
      <c r="LCY1" s="317"/>
      <c r="LCZ1" s="317"/>
      <c r="LDA1" s="317"/>
      <c r="LDB1" s="317"/>
      <c r="LDC1" s="317"/>
      <c r="LDD1" s="317"/>
      <c r="LDE1" s="317"/>
      <c r="LDF1" s="317"/>
      <c r="LDG1" s="317"/>
      <c r="LDH1" s="317"/>
      <c r="LDI1" s="317"/>
      <c r="LDJ1" s="317"/>
      <c r="LDK1" s="317"/>
      <c r="LDL1" s="317"/>
      <c r="LDM1" s="317"/>
      <c r="LDN1" s="317"/>
      <c r="LDO1" s="317"/>
      <c r="LDP1" s="317"/>
      <c r="LDQ1" s="317"/>
      <c r="LDR1" s="317"/>
      <c r="LDS1" s="317"/>
      <c r="LDT1" s="317"/>
      <c r="LDU1" s="317"/>
      <c r="LDV1" s="317"/>
      <c r="LDW1" s="317"/>
      <c r="LDX1" s="317"/>
      <c r="LDY1" s="317"/>
      <c r="LDZ1" s="317"/>
      <c r="LEA1" s="317"/>
      <c r="LEB1" s="317"/>
      <c r="LEC1" s="317"/>
      <c r="LED1" s="317"/>
      <c r="LEE1" s="317"/>
      <c r="LEF1" s="317"/>
      <c r="LEG1" s="317"/>
      <c r="LEH1" s="317"/>
      <c r="LEI1" s="317"/>
      <c r="LEJ1" s="317"/>
      <c r="LEK1" s="317"/>
      <c r="LEL1" s="317"/>
      <c r="LEM1" s="317"/>
      <c r="LEN1" s="317"/>
      <c r="LEO1" s="317"/>
      <c r="LEP1" s="317"/>
      <c r="LEQ1" s="317"/>
      <c r="LER1" s="317"/>
      <c r="LES1" s="317"/>
      <c r="LET1" s="317"/>
      <c r="LEU1" s="317"/>
      <c r="LEV1" s="317"/>
      <c r="LEW1" s="317"/>
      <c r="LEX1" s="317"/>
      <c r="LEY1" s="317"/>
      <c r="LEZ1" s="317"/>
      <c r="LFA1" s="317"/>
      <c r="LFB1" s="317"/>
      <c r="LFC1" s="317"/>
      <c r="LFD1" s="317"/>
      <c r="LFE1" s="317"/>
      <c r="LFF1" s="317"/>
      <c r="LFG1" s="317"/>
      <c r="LFH1" s="317"/>
      <c r="LFI1" s="317"/>
      <c r="LFJ1" s="317"/>
      <c r="LFK1" s="317"/>
      <c r="LFL1" s="317"/>
      <c r="LFM1" s="317"/>
      <c r="LFN1" s="317"/>
      <c r="LFO1" s="317"/>
      <c r="LFP1" s="317"/>
      <c r="LFQ1" s="317"/>
      <c r="LFR1" s="317"/>
      <c r="LFS1" s="317"/>
      <c r="LFT1" s="317"/>
      <c r="LFU1" s="317"/>
      <c r="LFV1" s="317"/>
      <c r="LFW1" s="317"/>
      <c r="LFX1" s="317"/>
      <c r="LFY1" s="317"/>
      <c r="LFZ1" s="317"/>
      <c r="LGA1" s="317"/>
      <c r="LGB1" s="317"/>
      <c r="LGC1" s="317"/>
      <c r="LGD1" s="317"/>
      <c r="LGE1" s="317"/>
      <c r="LGF1" s="317"/>
      <c r="LGG1" s="317"/>
      <c r="LGH1" s="317"/>
      <c r="LGI1" s="317"/>
      <c r="LGJ1" s="317"/>
      <c r="LGK1" s="317"/>
      <c r="LGL1" s="317"/>
      <c r="LGM1" s="317"/>
      <c r="LGN1" s="317"/>
      <c r="LGO1" s="317"/>
      <c r="LGP1" s="317"/>
      <c r="LGQ1" s="317"/>
      <c r="LGR1" s="317"/>
      <c r="LGS1" s="317"/>
      <c r="LGT1" s="317"/>
      <c r="LGU1" s="317"/>
      <c r="LGV1" s="317"/>
      <c r="LGW1" s="317"/>
      <c r="LGX1" s="317"/>
      <c r="LGY1" s="317"/>
      <c r="LGZ1" s="317"/>
      <c r="LHA1" s="317"/>
      <c r="LHB1" s="317"/>
      <c r="LHC1" s="317"/>
      <c r="LHD1" s="317"/>
      <c r="LHE1" s="317"/>
      <c r="LHF1" s="317"/>
      <c r="LHG1" s="317"/>
      <c r="LHH1" s="317"/>
      <c r="LHI1" s="317"/>
      <c r="LHJ1" s="317"/>
      <c r="LHK1" s="317"/>
      <c r="LHL1" s="317"/>
      <c r="LHM1" s="317"/>
      <c r="LHN1" s="317"/>
      <c r="LHO1" s="317"/>
      <c r="LHP1" s="317"/>
      <c r="LHQ1" s="317"/>
      <c r="LHR1" s="317"/>
      <c r="LHS1" s="317"/>
      <c r="LHT1" s="317"/>
      <c r="LHU1" s="317"/>
      <c r="LHV1" s="317"/>
      <c r="LHW1" s="317"/>
      <c r="LHX1" s="317"/>
      <c r="LHY1" s="317"/>
      <c r="LHZ1" s="317"/>
      <c r="LIA1" s="317"/>
      <c r="LIB1" s="317"/>
      <c r="LIC1" s="317"/>
      <c r="LID1" s="317"/>
      <c r="LIE1" s="317"/>
      <c r="LIF1" s="317"/>
      <c r="LIG1" s="317"/>
      <c r="LIH1" s="317"/>
      <c r="LII1" s="317"/>
      <c r="LIJ1" s="317"/>
      <c r="LIK1" s="317"/>
      <c r="LIL1" s="317"/>
      <c r="LIM1" s="317"/>
      <c r="LIN1" s="317"/>
      <c r="LIO1" s="317"/>
      <c r="LIP1" s="317"/>
      <c r="LIQ1" s="317"/>
      <c r="LIR1" s="317"/>
      <c r="LIS1" s="317"/>
      <c r="LIT1" s="317"/>
      <c r="LIU1" s="317"/>
      <c r="LIV1" s="317"/>
      <c r="LIW1" s="317"/>
      <c r="LIX1" s="317"/>
      <c r="LIY1" s="317"/>
      <c r="LIZ1" s="13"/>
      <c r="LJA1" s="13"/>
      <c r="LJB1" s="13"/>
      <c r="LJC1" s="13"/>
      <c r="LJD1" s="13"/>
      <c r="LJE1" s="13"/>
      <c r="LJF1" s="13"/>
      <c r="LJG1" s="13"/>
      <c r="LJH1" s="13"/>
      <c r="LJI1" s="13"/>
      <c r="LJJ1" s="13"/>
      <c r="LJK1" s="13"/>
      <c r="LJL1" s="13"/>
      <c r="LJM1" s="13"/>
      <c r="LJN1" s="13"/>
      <c r="LJO1" s="13"/>
      <c r="LJP1" s="13"/>
      <c r="LJQ1" s="13"/>
      <c r="LJR1" s="13"/>
      <c r="LJS1" s="13"/>
      <c r="LJT1" s="13"/>
      <c r="LJU1" s="13"/>
      <c r="LJV1" s="13"/>
      <c r="LJW1" s="13"/>
      <c r="LJX1" s="13"/>
      <c r="LJY1" s="13"/>
      <c r="LJZ1" s="13"/>
      <c r="LKA1" s="13"/>
      <c r="LKB1" s="13"/>
      <c r="LKC1" s="13"/>
      <c r="LKD1" s="13"/>
      <c r="LKE1" s="13"/>
      <c r="LKF1" s="13"/>
      <c r="LKG1" s="13"/>
      <c r="LKH1" s="13"/>
      <c r="LKI1" s="13"/>
      <c r="LKJ1" s="13"/>
      <c r="LKK1" s="13"/>
      <c r="LKL1" s="13"/>
      <c r="LKM1" s="13"/>
      <c r="LKN1" s="13"/>
      <c r="LKO1" s="13"/>
      <c r="LKP1" s="13"/>
      <c r="LKQ1" s="13"/>
      <c r="LKR1" s="13"/>
      <c r="LKS1" s="13"/>
      <c r="LKT1" s="13"/>
      <c r="LKU1" s="13"/>
      <c r="LKV1" s="13"/>
      <c r="LKW1" s="13"/>
      <c r="LKX1" s="13"/>
      <c r="LKY1" s="13"/>
      <c r="LKZ1" s="13"/>
      <c r="LLA1" s="13"/>
      <c r="LLB1" s="13"/>
      <c r="LLC1" s="13"/>
      <c r="LLD1" s="13"/>
      <c r="LLE1" s="13"/>
      <c r="LLF1" s="13"/>
      <c r="LLG1" s="13"/>
      <c r="LLH1" s="13"/>
      <c r="LLI1" s="13"/>
      <c r="LLJ1" s="13"/>
      <c r="LLK1" s="13"/>
      <c r="LLL1" s="13"/>
      <c r="LLM1" s="13"/>
      <c r="LLN1" s="13"/>
      <c r="LLO1" s="13"/>
      <c r="LLP1" s="13"/>
      <c r="LLQ1" s="13"/>
      <c r="LLR1" s="13"/>
      <c r="LLS1" s="13"/>
      <c r="LLT1" s="13"/>
      <c r="LLU1" s="13"/>
      <c r="LLV1" s="13"/>
      <c r="LLW1" s="13"/>
      <c r="LLX1" s="13"/>
      <c r="LLY1" s="13"/>
      <c r="LLZ1" s="13"/>
      <c r="LMA1" s="13"/>
      <c r="LMB1" s="13"/>
      <c r="LMC1" s="13"/>
      <c r="LMD1" s="13"/>
      <c r="LME1" s="13"/>
      <c r="LMF1" s="13"/>
      <c r="LMG1" s="13"/>
      <c r="LMH1" s="13"/>
      <c r="LMI1" s="13"/>
      <c r="LMJ1" s="13"/>
      <c r="LMK1" s="13"/>
      <c r="LML1" s="13"/>
      <c r="LMM1" s="13"/>
      <c r="LMN1" s="317"/>
      <c r="LMO1" s="317"/>
      <c r="LMP1" s="317"/>
      <c r="LMQ1" s="317"/>
      <c r="LMR1" s="317"/>
      <c r="LMS1" s="317"/>
      <c r="LMT1" s="317"/>
      <c r="LMU1" s="317"/>
      <c r="LMV1" s="317"/>
      <c r="LMW1" s="317"/>
      <c r="LMX1" s="317"/>
      <c r="LMY1" s="317"/>
      <c r="LMZ1" s="317"/>
      <c r="LNA1" s="317"/>
      <c r="LNB1" s="317"/>
      <c r="LNC1" s="317"/>
      <c r="LND1" s="317"/>
      <c r="LNE1" s="317"/>
      <c r="LNF1" s="317"/>
      <c r="LNG1" s="317"/>
      <c r="LNH1" s="317"/>
      <c r="LNI1" s="317"/>
      <c r="LNJ1" s="317"/>
      <c r="LNK1" s="317"/>
      <c r="LNL1" s="317"/>
      <c r="LNM1" s="317"/>
      <c r="LNN1" s="317"/>
      <c r="LNO1" s="317"/>
      <c r="LNP1" s="317"/>
      <c r="LNQ1" s="317"/>
      <c r="LNR1" s="317"/>
      <c r="LNS1" s="317"/>
      <c r="LNT1" s="317"/>
      <c r="LNU1" s="317"/>
      <c r="LNV1" s="317"/>
      <c r="LNW1" s="317"/>
      <c r="LNX1" s="317"/>
      <c r="LNY1" s="317"/>
      <c r="LNZ1" s="317"/>
      <c r="LOA1" s="317"/>
      <c r="LOB1" s="317"/>
      <c r="LOC1" s="317"/>
      <c r="LOD1" s="317"/>
      <c r="LOE1" s="317"/>
      <c r="LOF1" s="317"/>
      <c r="LOG1" s="317"/>
      <c r="LOH1" s="317"/>
      <c r="LOI1" s="317"/>
      <c r="LOJ1" s="317"/>
      <c r="LOK1" s="317"/>
      <c r="LOL1" s="317"/>
      <c r="LOM1" s="317"/>
      <c r="LON1" s="317"/>
      <c r="LOO1" s="317"/>
      <c r="LOP1" s="317"/>
      <c r="LOQ1" s="317"/>
      <c r="LOR1" s="317"/>
      <c r="LOS1" s="317"/>
      <c r="LOT1" s="317"/>
      <c r="LOU1" s="317"/>
      <c r="LOV1" s="317"/>
      <c r="LOW1" s="317"/>
      <c r="LOX1" s="317"/>
      <c r="LOY1" s="317"/>
      <c r="LOZ1" s="317"/>
      <c r="LPA1" s="317"/>
      <c r="LPB1" s="317"/>
      <c r="LPC1" s="317"/>
      <c r="LPD1" s="317"/>
      <c r="LPE1" s="317"/>
      <c r="LPF1" s="317"/>
      <c r="LPG1" s="317"/>
      <c r="LPH1" s="317"/>
      <c r="LPI1" s="317"/>
      <c r="LPJ1" s="317"/>
      <c r="LPK1" s="317"/>
      <c r="LPL1" s="317"/>
      <c r="LPM1" s="317"/>
      <c r="LPN1" s="317"/>
      <c r="LPO1" s="317"/>
      <c r="LPP1" s="317"/>
      <c r="LPQ1" s="317"/>
      <c r="LPR1" s="317"/>
      <c r="LPS1" s="317"/>
      <c r="LPT1" s="317"/>
      <c r="LPU1" s="317"/>
      <c r="LPV1" s="317"/>
      <c r="LPW1" s="317"/>
      <c r="LPX1" s="317"/>
      <c r="LPY1" s="317"/>
      <c r="LPZ1" s="317"/>
      <c r="LQA1" s="317"/>
      <c r="LQB1" s="317"/>
      <c r="LQC1" s="317"/>
      <c r="LQD1" s="317"/>
      <c r="LQE1" s="317"/>
      <c r="LQF1" s="317"/>
      <c r="LQG1" s="317"/>
      <c r="LQH1" s="317"/>
      <c r="LQI1" s="317"/>
      <c r="LQJ1" s="317"/>
      <c r="LQK1" s="317"/>
      <c r="LQL1" s="317"/>
      <c r="LQM1" s="317"/>
      <c r="LQN1" s="317"/>
      <c r="LQO1" s="317"/>
      <c r="LQP1" s="317"/>
      <c r="LQQ1" s="317"/>
      <c r="LQR1" s="317"/>
      <c r="LQS1" s="317"/>
      <c r="LQT1" s="317"/>
      <c r="LQU1" s="317"/>
      <c r="LQV1" s="317"/>
      <c r="LQW1" s="317"/>
      <c r="LQX1" s="317"/>
      <c r="LQY1" s="317"/>
      <c r="LQZ1" s="317"/>
      <c r="LRA1" s="317"/>
      <c r="LRB1" s="317"/>
      <c r="LRC1" s="317"/>
      <c r="LRD1" s="317"/>
      <c r="LRE1" s="317"/>
      <c r="LRF1" s="317"/>
      <c r="LRG1" s="317"/>
      <c r="LRH1" s="317"/>
      <c r="LRI1" s="317"/>
      <c r="LRJ1" s="317"/>
      <c r="LRK1" s="317"/>
      <c r="LRL1" s="317"/>
      <c r="LRM1" s="317"/>
      <c r="LRN1" s="317"/>
      <c r="LRO1" s="317"/>
      <c r="LRP1" s="317"/>
      <c r="LRQ1" s="317"/>
      <c r="LRR1" s="317"/>
      <c r="LRS1" s="317"/>
      <c r="LRT1" s="317"/>
      <c r="LRU1" s="317"/>
      <c r="LRV1" s="317"/>
      <c r="LRW1" s="317"/>
      <c r="LRX1" s="317"/>
      <c r="LRY1" s="317"/>
      <c r="LRZ1" s="317"/>
      <c r="LSA1" s="317"/>
      <c r="LSB1" s="317"/>
      <c r="LSC1" s="317"/>
      <c r="LSD1" s="317"/>
      <c r="LSE1" s="317"/>
      <c r="LSF1" s="317"/>
      <c r="LSG1" s="317"/>
      <c r="LSH1" s="317"/>
      <c r="LSI1" s="317"/>
      <c r="LSJ1" s="317"/>
      <c r="LSK1" s="317"/>
      <c r="LSL1" s="317"/>
      <c r="LSM1" s="317"/>
      <c r="LSN1" s="317"/>
      <c r="LSO1" s="317"/>
      <c r="LSP1" s="317"/>
      <c r="LSQ1" s="317"/>
      <c r="LSR1" s="317"/>
      <c r="LSS1" s="317"/>
      <c r="LST1" s="317"/>
      <c r="LSU1" s="317"/>
      <c r="LSV1" s="13"/>
      <c r="LSW1" s="13"/>
      <c r="LSX1" s="13"/>
      <c r="LSY1" s="13"/>
      <c r="LSZ1" s="13"/>
      <c r="LTA1" s="13"/>
      <c r="LTB1" s="13"/>
      <c r="LTC1" s="13"/>
      <c r="LTD1" s="13"/>
      <c r="LTE1" s="13"/>
      <c r="LTF1" s="13"/>
      <c r="LTG1" s="13"/>
      <c r="LTH1" s="13"/>
      <c r="LTI1" s="13"/>
      <c r="LTJ1" s="13"/>
      <c r="LTK1" s="13"/>
      <c r="LTL1" s="13"/>
      <c r="LTM1" s="13"/>
      <c r="LTN1" s="13"/>
      <c r="LTO1" s="13"/>
      <c r="LTP1" s="13"/>
      <c r="LTQ1" s="13"/>
      <c r="LTR1" s="13"/>
      <c r="LTS1" s="13"/>
      <c r="LTT1" s="13"/>
      <c r="LTU1" s="13"/>
      <c r="LTV1" s="13"/>
      <c r="LTW1" s="13"/>
      <c r="LTX1" s="13"/>
      <c r="LTY1" s="13"/>
      <c r="LTZ1" s="13"/>
      <c r="LUA1" s="13"/>
      <c r="LUB1" s="13"/>
      <c r="LUC1" s="13"/>
      <c r="LUD1" s="13"/>
      <c r="LUE1" s="13"/>
      <c r="LUF1" s="13"/>
      <c r="LUG1" s="13"/>
      <c r="LUH1" s="13"/>
      <c r="LUI1" s="13"/>
      <c r="LUJ1" s="13"/>
      <c r="LUK1" s="13"/>
      <c r="LUL1" s="13"/>
      <c r="LUM1" s="13"/>
      <c r="LUN1" s="13"/>
      <c r="LUO1" s="13"/>
      <c r="LUP1" s="13"/>
      <c r="LUQ1" s="13"/>
      <c r="LUR1" s="13"/>
      <c r="LUS1" s="13"/>
      <c r="LUT1" s="13"/>
      <c r="LUU1" s="13"/>
      <c r="LUV1" s="13"/>
      <c r="LUW1" s="13"/>
      <c r="LUX1" s="13"/>
      <c r="LUY1" s="13"/>
      <c r="LUZ1" s="13"/>
      <c r="LVA1" s="13"/>
      <c r="LVB1" s="13"/>
      <c r="LVC1" s="13"/>
      <c r="LVD1" s="13"/>
      <c r="LVE1" s="13"/>
      <c r="LVF1" s="13"/>
      <c r="LVG1" s="13"/>
      <c r="LVH1" s="13"/>
      <c r="LVI1" s="13"/>
      <c r="LVJ1" s="13"/>
      <c r="LVK1" s="13"/>
      <c r="LVL1" s="13"/>
      <c r="LVM1" s="13"/>
      <c r="LVN1" s="13"/>
      <c r="LVO1" s="13"/>
      <c r="LVP1" s="13"/>
      <c r="LVQ1" s="13"/>
      <c r="LVR1" s="13"/>
      <c r="LVS1" s="13"/>
      <c r="LVT1" s="13"/>
      <c r="LVU1" s="13"/>
      <c r="LVV1" s="13"/>
      <c r="LVW1" s="13"/>
      <c r="LVX1" s="13"/>
      <c r="LVY1" s="13"/>
      <c r="LVZ1" s="13"/>
      <c r="LWA1" s="13"/>
      <c r="LWB1" s="13"/>
      <c r="LWC1" s="13"/>
      <c r="LWD1" s="13"/>
      <c r="LWE1" s="13"/>
      <c r="LWF1" s="13"/>
      <c r="LWG1" s="13"/>
      <c r="LWH1" s="13"/>
      <c r="LWI1" s="13"/>
      <c r="LWJ1" s="317"/>
      <c r="LWK1" s="317"/>
      <c r="LWL1" s="317"/>
      <c r="LWM1" s="317"/>
      <c r="LWN1" s="317"/>
      <c r="LWO1" s="317"/>
      <c r="LWP1" s="317"/>
      <c r="LWQ1" s="317"/>
      <c r="LWR1" s="317"/>
      <c r="LWS1" s="317"/>
      <c r="LWT1" s="317"/>
      <c r="LWU1" s="317"/>
      <c r="LWV1" s="317"/>
      <c r="LWW1" s="317"/>
      <c r="LWX1" s="317"/>
      <c r="LWY1" s="317"/>
      <c r="LWZ1" s="317"/>
      <c r="LXA1" s="317"/>
      <c r="LXB1" s="317"/>
      <c r="LXC1" s="317"/>
      <c r="LXD1" s="317"/>
      <c r="LXE1" s="317"/>
      <c r="LXF1" s="317"/>
      <c r="LXG1" s="317"/>
      <c r="LXH1" s="317"/>
      <c r="LXI1" s="317"/>
      <c r="LXJ1" s="317"/>
      <c r="LXK1" s="317"/>
      <c r="LXL1" s="317"/>
      <c r="LXM1" s="317"/>
      <c r="LXN1" s="317"/>
      <c r="LXO1" s="317"/>
      <c r="LXP1" s="317"/>
      <c r="LXQ1" s="317"/>
      <c r="LXR1" s="317"/>
      <c r="LXS1" s="317"/>
      <c r="LXT1" s="317"/>
      <c r="LXU1" s="317"/>
      <c r="LXV1" s="317"/>
      <c r="LXW1" s="317"/>
      <c r="LXX1" s="317"/>
      <c r="LXY1" s="317"/>
      <c r="LXZ1" s="317"/>
      <c r="LYA1" s="317"/>
      <c r="LYB1" s="317"/>
      <c r="LYC1" s="317"/>
      <c r="LYD1" s="317"/>
      <c r="LYE1" s="317"/>
      <c r="LYF1" s="317"/>
      <c r="LYG1" s="317"/>
      <c r="LYH1" s="317"/>
      <c r="LYI1" s="317"/>
      <c r="LYJ1" s="317"/>
      <c r="LYK1" s="317"/>
      <c r="LYL1" s="317"/>
      <c r="LYM1" s="317"/>
      <c r="LYN1" s="317"/>
      <c r="LYO1" s="317"/>
      <c r="LYP1" s="317"/>
      <c r="LYQ1" s="317"/>
      <c r="LYR1" s="317"/>
      <c r="LYS1" s="317"/>
      <c r="LYT1" s="317"/>
      <c r="LYU1" s="317"/>
      <c r="LYV1" s="317"/>
      <c r="LYW1" s="317"/>
      <c r="LYX1" s="317"/>
      <c r="LYY1" s="317"/>
      <c r="LYZ1" s="317"/>
      <c r="LZA1" s="317"/>
      <c r="LZB1" s="317"/>
      <c r="LZC1" s="317"/>
      <c r="LZD1" s="317"/>
      <c r="LZE1" s="317"/>
      <c r="LZF1" s="317"/>
      <c r="LZG1" s="317"/>
      <c r="LZH1" s="317"/>
      <c r="LZI1" s="317"/>
      <c r="LZJ1" s="317"/>
      <c r="LZK1" s="317"/>
      <c r="LZL1" s="317"/>
      <c r="LZM1" s="317"/>
      <c r="LZN1" s="317"/>
      <c r="LZO1" s="317"/>
      <c r="LZP1" s="317"/>
      <c r="LZQ1" s="317"/>
      <c r="LZR1" s="317"/>
      <c r="LZS1" s="317"/>
      <c r="LZT1" s="317"/>
      <c r="LZU1" s="317"/>
      <c r="LZV1" s="317"/>
      <c r="LZW1" s="317"/>
      <c r="LZX1" s="317"/>
      <c r="LZY1" s="317"/>
      <c r="LZZ1" s="317"/>
      <c r="MAA1" s="317"/>
      <c r="MAB1" s="317"/>
      <c r="MAC1" s="317"/>
      <c r="MAD1" s="317"/>
      <c r="MAE1" s="317"/>
      <c r="MAF1" s="317"/>
      <c r="MAG1" s="317"/>
      <c r="MAH1" s="317"/>
      <c r="MAI1" s="317"/>
      <c r="MAJ1" s="317"/>
      <c r="MAK1" s="317"/>
      <c r="MAL1" s="317"/>
      <c r="MAM1" s="317"/>
      <c r="MAN1" s="317"/>
      <c r="MAO1" s="317"/>
      <c r="MAP1" s="317"/>
      <c r="MAQ1" s="317"/>
      <c r="MAR1" s="317"/>
      <c r="MAS1" s="317"/>
      <c r="MAT1" s="317"/>
      <c r="MAU1" s="317"/>
      <c r="MAV1" s="317"/>
      <c r="MAW1" s="317"/>
      <c r="MAX1" s="317"/>
      <c r="MAY1" s="317"/>
      <c r="MAZ1" s="317"/>
      <c r="MBA1" s="317"/>
      <c r="MBB1" s="317"/>
      <c r="MBC1" s="317"/>
      <c r="MBD1" s="317"/>
      <c r="MBE1" s="317"/>
      <c r="MBF1" s="317"/>
      <c r="MBG1" s="317"/>
      <c r="MBH1" s="317"/>
      <c r="MBI1" s="317"/>
      <c r="MBJ1" s="317"/>
      <c r="MBK1" s="317"/>
      <c r="MBL1" s="317"/>
      <c r="MBM1" s="317"/>
      <c r="MBN1" s="317"/>
      <c r="MBO1" s="317"/>
      <c r="MBP1" s="317"/>
      <c r="MBQ1" s="317"/>
      <c r="MBR1" s="317"/>
      <c r="MBS1" s="317"/>
      <c r="MBT1" s="317"/>
      <c r="MBU1" s="317"/>
      <c r="MBV1" s="317"/>
      <c r="MBW1" s="317"/>
      <c r="MBX1" s="317"/>
      <c r="MBY1" s="317"/>
      <c r="MBZ1" s="317"/>
      <c r="MCA1" s="317"/>
      <c r="MCB1" s="317"/>
      <c r="MCC1" s="317"/>
      <c r="MCD1" s="317"/>
      <c r="MCE1" s="317"/>
      <c r="MCF1" s="317"/>
      <c r="MCG1" s="317"/>
      <c r="MCH1" s="317"/>
      <c r="MCI1" s="317"/>
      <c r="MCJ1" s="317"/>
      <c r="MCK1" s="317"/>
      <c r="MCL1" s="317"/>
      <c r="MCM1" s="317"/>
      <c r="MCN1" s="317"/>
      <c r="MCO1" s="317"/>
      <c r="MCP1" s="317"/>
      <c r="MCQ1" s="317"/>
      <c r="MCR1" s="13"/>
      <c r="MCS1" s="13"/>
      <c r="MCT1" s="13"/>
      <c r="MCU1" s="13"/>
      <c r="MCV1" s="13"/>
      <c r="MCW1" s="13"/>
      <c r="MCX1" s="13"/>
      <c r="MCY1" s="13"/>
      <c r="MCZ1" s="13"/>
      <c r="MDA1" s="13"/>
      <c r="MDB1" s="13"/>
      <c r="MDC1" s="13"/>
      <c r="MDD1" s="13"/>
      <c r="MDE1" s="13"/>
      <c r="MDF1" s="13"/>
      <c r="MDG1" s="13"/>
      <c r="MDH1" s="13"/>
      <c r="MDI1" s="13"/>
      <c r="MDJ1" s="13"/>
      <c r="MDK1" s="13"/>
      <c r="MDL1" s="13"/>
      <c r="MDM1" s="13"/>
      <c r="MDN1" s="13"/>
      <c r="MDO1" s="13"/>
      <c r="MDP1" s="13"/>
      <c r="MDQ1" s="13"/>
      <c r="MDR1" s="13"/>
      <c r="MDS1" s="13"/>
      <c r="MDT1" s="13"/>
      <c r="MDU1" s="13"/>
      <c r="MDV1" s="13"/>
      <c r="MDW1" s="13"/>
      <c r="MDX1" s="13"/>
      <c r="MDY1" s="13"/>
      <c r="MDZ1" s="13"/>
      <c r="MEA1" s="13"/>
      <c r="MEB1" s="13"/>
      <c r="MEC1" s="13"/>
      <c r="MED1" s="13"/>
      <c r="MEE1" s="13"/>
      <c r="MEF1" s="13"/>
      <c r="MEG1" s="13"/>
      <c r="MEH1" s="13"/>
      <c r="MEI1" s="13"/>
      <c r="MEJ1" s="13"/>
      <c r="MEK1" s="13"/>
      <c r="MEL1" s="13"/>
      <c r="MEM1" s="13"/>
      <c r="MEN1" s="13"/>
      <c r="MEO1" s="13"/>
      <c r="MEP1" s="13"/>
      <c r="MEQ1" s="13"/>
      <c r="MER1" s="13"/>
      <c r="MES1" s="13"/>
      <c r="MET1" s="13"/>
      <c r="MEU1" s="13"/>
      <c r="MEV1" s="13"/>
      <c r="MEW1" s="13"/>
      <c r="MEX1" s="13"/>
      <c r="MEY1" s="13"/>
      <c r="MEZ1" s="13"/>
      <c r="MFA1" s="13"/>
      <c r="MFB1" s="13"/>
      <c r="MFC1" s="13"/>
      <c r="MFD1" s="13"/>
      <c r="MFE1" s="13"/>
      <c r="MFF1" s="13"/>
      <c r="MFG1" s="13"/>
      <c r="MFH1" s="13"/>
      <c r="MFI1" s="13"/>
      <c r="MFJ1" s="13"/>
      <c r="MFK1" s="13"/>
      <c r="MFL1" s="13"/>
      <c r="MFM1" s="13"/>
      <c r="MFN1" s="13"/>
      <c r="MFO1" s="13"/>
      <c r="MFP1" s="13"/>
      <c r="MFQ1" s="13"/>
      <c r="MFR1" s="13"/>
      <c r="MFS1" s="13"/>
      <c r="MFT1" s="13"/>
      <c r="MFU1" s="13"/>
      <c r="MFV1" s="13"/>
      <c r="MFW1" s="13"/>
      <c r="MFX1" s="13"/>
      <c r="MFY1" s="13"/>
      <c r="MFZ1" s="13"/>
      <c r="MGA1" s="13"/>
      <c r="MGB1" s="13"/>
      <c r="MGC1" s="13"/>
      <c r="MGD1" s="13"/>
      <c r="MGE1" s="13"/>
      <c r="MGF1" s="317"/>
      <c r="MGG1" s="317"/>
      <c r="MGH1" s="317"/>
      <c r="MGI1" s="317"/>
      <c r="MGJ1" s="317"/>
      <c r="MGK1" s="317"/>
      <c r="MGL1" s="317"/>
      <c r="MGM1" s="317"/>
      <c r="MGN1" s="317"/>
      <c r="MGO1" s="317"/>
      <c r="MGP1" s="317"/>
      <c r="MGQ1" s="317"/>
      <c r="MGR1" s="317"/>
      <c r="MGS1" s="317"/>
      <c r="MGT1" s="317"/>
      <c r="MGU1" s="317"/>
      <c r="MGV1" s="317"/>
      <c r="MGW1" s="317"/>
      <c r="MGX1" s="317"/>
      <c r="MGY1" s="317"/>
      <c r="MGZ1" s="317"/>
      <c r="MHA1" s="317"/>
      <c r="MHB1" s="317"/>
      <c r="MHC1" s="317"/>
      <c r="MHD1" s="317"/>
      <c r="MHE1" s="317"/>
      <c r="MHF1" s="317"/>
      <c r="MHG1" s="317"/>
      <c r="MHH1" s="317"/>
      <c r="MHI1" s="317"/>
      <c r="MHJ1" s="317"/>
      <c r="MHK1" s="317"/>
      <c r="MHL1" s="317"/>
      <c r="MHM1" s="317"/>
      <c r="MHN1" s="317"/>
      <c r="MHO1" s="317"/>
      <c r="MHP1" s="317"/>
      <c r="MHQ1" s="317"/>
      <c r="MHR1" s="317"/>
      <c r="MHS1" s="317"/>
      <c r="MHT1" s="317"/>
      <c r="MHU1" s="317"/>
      <c r="MHV1" s="317"/>
      <c r="MHW1" s="317"/>
      <c r="MHX1" s="317"/>
      <c r="MHY1" s="317"/>
      <c r="MHZ1" s="317"/>
      <c r="MIA1" s="317"/>
      <c r="MIB1" s="317"/>
      <c r="MIC1" s="317"/>
      <c r="MID1" s="317"/>
      <c r="MIE1" s="317"/>
      <c r="MIF1" s="317"/>
      <c r="MIG1" s="317"/>
      <c r="MIH1" s="317"/>
      <c r="MII1" s="317"/>
      <c r="MIJ1" s="317"/>
      <c r="MIK1" s="317"/>
      <c r="MIL1" s="317"/>
      <c r="MIM1" s="317"/>
      <c r="MIN1" s="317"/>
      <c r="MIO1" s="317"/>
      <c r="MIP1" s="317"/>
      <c r="MIQ1" s="317"/>
      <c r="MIR1" s="317"/>
      <c r="MIS1" s="317"/>
      <c r="MIT1" s="317"/>
      <c r="MIU1" s="317"/>
      <c r="MIV1" s="317"/>
      <c r="MIW1" s="317"/>
      <c r="MIX1" s="317"/>
      <c r="MIY1" s="317"/>
      <c r="MIZ1" s="317"/>
      <c r="MJA1" s="317"/>
      <c r="MJB1" s="317"/>
      <c r="MJC1" s="317"/>
      <c r="MJD1" s="317"/>
      <c r="MJE1" s="317"/>
      <c r="MJF1" s="317"/>
      <c r="MJG1" s="317"/>
      <c r="MJH1" s="317"/>
      <c r="MJI1" s="317"/>
      <c r="MJJ1" s="317"/>
      <c r="MJK1" s="317"/>
      <c r="MJL1" s="317"/>
      <c r="MJM1" s="317"/>
      <c r="MJN1" s="317"/>
      <c r="MJO1" s="317"/>
      <c r="MJP1" s="317"/>
      <c r="MJQ1" s="317"/>
      <c r="MJR1" s="317"/>
      <c r="MJS1" s="317"/>
      <c r="MJT1" s="317"/>
      <c r="MJU1" s="317"/>
      <c r="MJV1" s="317"/>
      <c r="MJW1" s="317"/>
      <c r="MJX1" s="317"/>
      <c r="MJY1" s="317"/>
      <c r="MJZ1" s="317"/>
      <c r="MKA1" s="317"/>
      <c r="MKB1" s="317"/>
      <c r="MKC1" s="317"/>
      <c r="MKD1" s="317"/>
      <c r="MKE1" s="317"/>
      <c r="MKF1" s="317"/>
      <c r="MKG1" s="317"/>
      <c r="MKH1" s="317"/>
      <c r="MKI1" s="317"/>
      <c r="MKJ1" s="317"/>
      <c r="MKK1" s="317"/>
      <c r="MKL1" s="317"/>
      <c r="MKM1" s="317"/>
      <c r="MKN1" s="317"/>
      <c r="MKO1" s="317"/>
      <c r="MKP1" s="317"/>
      <c r="MKQ1" s="317"/>
      <c r="MKR1" s="317"/>
      <c r="MKS1" s="317"/>
      <c r="MKT1" s="317"/>
      <c r="MKU1" s="317"/>
      <c r="MKV1" s="317"/>
      <c r="MKW1" s="317"/>
      <c r="MKX1" s="317"/>
      <c r="MKY1" s="317"/>
      <c r="MKZ1" s="317"/>
      <c r="MLA1" s="317"/>
      <c r="MLB1" s="317"/>
      <c r="MLC1" s="317"/>
      <c r="MLD1" s="317"/>
      <c r="MLE1" s="317"/>
      <c r="MLF1" s="317"/>
      <c r="MLG1" s="317"/>
      <c r="MLH1" s="317"/>
      <c r="MLI1" s="317"/>
      <c r="MLJ1" s="317"/>
      <c r="MLK1" s="317"/>
      <c r="MLL1" s="317"/>
      <c r="MLM1" s="317"/>
      <c r="MLN1" s="317"/>
      <c r="MLO1" s="317"/>
      <c r="MLP1" s="317"/>
      <c r="MLQ1" s="317"/>
      <c r="MLR1" s="317"/>
      <c r="MLS1" s="317"/>
      <c r="MLT1" s="317"/>
      <c r="MLU1" s="317"/>
      <c r="MLV1" s="317"/>
      <c r="MLW1" s="317"/>
      <c r="MLX1" s="317"/>
      <c r="MLY1" s="317"/>
      <c r="MLZ1" s="317"/>
      <c r="MMA1" s="317"/>
      <c r="MMB1" s="317"/>
      <c r="MMC1" s="317"/>
      <c r="MMD1" s="317"/>
      <c r="MME1" s="317"/>
      <c r="MMF1" s="317"/>
      <c r="MMG1" s="317"/>
      <c r="MMH1" s="317"/>
      <c r="MMI1" s="317"/>
      <c r="MMJ1" s="317"/>
      <c r="MMK1" s="317"/>
      <c r="MML1" s="317"/>
      <c r="MMM1" s="317"/>
      <c r="MMN1" s="13"/>
      <c r="MMO1" s="13"/>
      <c r="MMP1" s="13"/>
      <c r="MMQ1" s="13"/>
      <c r="MMR1" s="13"/>
      <c r="MMS1" s="13"/>
      <c r="MMT1" s="13"/>
      <c r="MMU1" s="13"/>
      <c r="MMV1" s="13"/>
      <c r="MMW1" s="13"/>
      <c r="MMX1" s="13"/>
      <c r="MMY1" s="13"/>
      <c r="MMZ1" s="13"/>
      <c r="MNA1" s="13"/>
      <c r="MNB1" s="13"/>
      <c r="MNC1" s="13"/>
      <c r="MND1" s="13"/>
      <c r="MNE1" s="13"/>
      <c r="MNF1" s="13"/>
      <c r="MNG1" s="13"/>
      <c r="MNH1" s="13"/>
      <c r="MNI1" s="13"/>
      <c r="MNJ1" s="13"/>
      <c r="MNK1" s="13"/>
      <c r="MNL1" s="13"/>
      <c r="MNM1" s="13"/>
      <c r="MNN1" s="13"/>
      <c r="MNO1" s="13"/>
      <c r="MNP1" s="13"/>
      <c r="MNQ1" s="13"/>
      <c r="MNR1" s="13"/>
      <c r="MNS1" s="13"/>
      <c r="MNT1" s="13"/>
      <c r="MNU1" s="13"/>
      <c r="MNV1" s="13"/>
      <c r="MNW1" s="13"/>
      <c r="MNX1" s="13"/>
      <c r="MNY1" s="13"/>
      <c r="MNZ1" s="13"/>
      <c r="MOA1" s="13"/>
      <c r="MOB1" s="13"/>
      <c r="MOC1" s="13"/>
      <c r="MOD1" s="13"/>
      <c r="MOE1" s="13"/>
      <c r="MOF1" s="13"/>
      <c r="MOG1" s="13"/>
      <c r="MOH1" s="13"/>
      <c r="MOI1" s="13"/>
      <c r="MOJ1" s="13"/>
      <c r="MOK1" s="13"/>
      <c r="MOL1" s="13"/>
      <c r="MOM1" s="13"/>
      <c r="MON1" s="13"/>
      <c r="MOO1" s="13"/>
      <c r="MOP1" s="13"/>
      <c r="MOQ1" s="13"/>
      <c r="MOR1" s="13"/>
      <c r="MOS1" s="13"/>
      <c r="MOT1" s="13"/>
      <c r="MOU1" s="13"/>
      <c r="MOV1" s="13"/>
      <c r="MOW1" s="13"/>
      <c r="MOX1" s="13"/>
      <c r="MOY1" s="13"/>
      <c r="MOZ1" s="13"/>
      <c r="MPA1" s="13"/>
      <c r="MPB1" s="13"/>
      <c r="MPC1" s="13"/>
      <c r="MPD1" s="13"/>
      <c r="MPE1" s="13"/>
      <c r="MPF1" s="13"/>
      <c r="MPG1" s="13"/>
      <c r="MPH1" s="13"/>
      <c r="MPI1" s="13"/>
      <c r="MPJ1" s="13"/>
      <c r="MPK1" s="13"/>
      <c r="MPL1" s="13"/>
      <c r="MPM1" s="13"/>
      <c r="MPN1" s="13"/>
      <c r="MPO1" s="13"/>
      <c r="MPP1" s="13"/>
      <c r="MPQ1" s="13"/>
      <c r="MPR1" s="13"/>
      <c r="MPS1" s="13"/>
      <c r="MPT1" s="13"/>
      <c r="MPU1" s="13"/>
      <c r="MPV1" s="13"/>
      <c r="MPW1" s="13"/>
      <c r="MPX1" s="13"/>
      <c r="MPY1" s="13"/>
      <c r="MPZ1" s="13"/>
      <c r="MQA1" s="13"/>
      <c r="MQB1" s="317"/>
      <c r="MQC1" s="317"/>
      <c r="MQD1" s="317"/>
      <c r="MQE1" s="317"/>
      <c r="MQF1" s="317"/>
      <c r="MQG1" s="317"/>
      <c r="MQH1" s="317"/>
      <c r="MQI1" s="317"/>
      <c r="MQJ1" s="317"/>
      <c r="MQK1" s="317"/>
      <c r="MQL1" s="317"/>
      <c r="MQM1" s="317"/>
      <c r="MQN1" s="317"/>
      <c r="MQO1" s="317"/>
      <c r="MQP1" s="317"/>
      <c r="MQQ1" s="317"/>
      <c r="MQR1" s="317"/>
      <c r="MQS1" s="317"/>
      <c r="MQT1" s="317"/>
      <c r="MQU1" s="317"/>
      <c r="MQV1" s="317"/>
      <c r="MQW1" s="317"/>
      <c r="MQX1" s="317"/>
      <c r="MQY1" s="317"/>
      <c r="MQZ1" s="317"/>
      <c r="MRA1" s="317"/>
      <c r="MRB1" s="317"/>
      <c r="MRC1" s="317"/>
      <c r="MRD1" s="317"/>
      <c r="MRE1" s="317"/>
      <c r="MRF1" s="317"/>
      <c r="MRG1" s="317"/>
      <c r="MRH1" s="317"/>
      <c r="MRI1" s="317"/>
      <c r="MRJ1" s="317"/>
      <c r="MRK1" s="317"/>
      <c r="MRL1" s="317"/>
      <c r="MRM1" s="317"/>
      <c r="MRN1" s="317"/>
      <c r="MRO1" s="317"/>
      <c r="MRP1" s="317"/>
      <c r="MRQ1" s="317"/>
      <c r="MRR1" s="317"/>
      <c r="MRS1" s="317"/>
      <c r="MRT1" s="317"/>
      <c r="MRU1" s="317"/>
      <c r="MRV1" s="317"/>
      <c r="MRW1" s="317"/>
      <c r="MRX1" s="317"/>
      <c r="MRY1" s="317"/>
      <c r="MRZ1" s="317"/>
      <c r="MSA1" s="317"/>
      <c r="MSB1" s="317"/>
      <c r="MSC1" s="317"/>
      <c r="MSD1" s="317"/>
      <c r="MSE1" s="317"/>
      <c r="MSF1" s="317"/>
      <c r="MSG1" s="317"/>
      <c r="MSH1" s="317"/>
      <c r="MSI1" s="317"/>
      <c r="MSJ1" s="317"/>
      <c r="MSK1" s="317"/>
      <c r="MSL1" s="317"/>
      <c r="MSM1" s="317"/>
      <c r="MSN1" s="317"/>
      <c r="MSO1" s="317"/>
      <c r="MSP1" s="317"/>
      <c r="MSQ1" s="317"/>
      <c r="MSR1" s="317"/>
      <c r="MSS1" s="317"/>
      <c r="MST1" s="317"/>
      <c r="MSU1" s="317"/>
      <c r="MSV1" s="317"/>
      <c r="MSW1" s="317"/>
      <c r="MSX1" s="317"/>
      <c r="MSY1" s="317"/>
      <c r="MSZ1" s="317"/>
      <c r="MTA1" s="317"/>
      <c r="MTB1" s="317"/>
      <c r="MTC1" s="317"/>
      <c r="MTD1" s="317"/>
      <c r="MTE1" s="317"/>
      <c r="MTF1" s="317"/>
      <c r="MTG1" s="317"/>
      <c r="MTH1" s="317"/>
      <c r="MTI1" s="317"/>
      <c r="MTJ1" s="317"/>
      <c r="MTK1" s="317"/>
      <c r="MTL1" s="317"/>
      <c r="MTM1" s="317"/>
      <c r="MTN1" s="317"/>
      <c r="MTO1" s="317"/>
      <c r="MTP1" s="317"/>
      <c r="MTQ1" s="317"/>
      <c r="MTR1" s="317"/>
      <c r="MTS1" s="317"/>
      <c r="MTT1" s="317"/>
      <c r="MTU1" s="317"/>
      <c r="MTV1" s="317"/>
      <c r="MTW1" s="317"/>
      <c r="MTX1" s="317"/>
      <c r="MTY1" s="317"/>
      <c r="MTZ1" s="317"/>
      <c r="MUA1" s="317"/>
      <c r="MUB1" s="317"/>
      <c r="MUC1" s="317"/>
      <c r="MUD1" s="317"/>
      <c r="MUE1" s="317"/>
      <c r="MUF1" s="317"/>
      <c r="MUG1" s="317"/>
      <c r="MUH1" s="317"/>
      <c r="MUI1" s="317"/>
      <c r="MUJ1" s="317"/>
      <c r="MUK1" s="317"/>
      <c r="MUL1" s="317"/>
      <c r="MUM1" s="317"/>
      <c r="MUN1" s="317"/>
      <c r="MUO1" s="317"/>
      <c r="MUP1" s="317"/>
      <c r="MUQ1" s="317"/>
      <c r="MUR1" s="317"/>
      <c r="MUS1" s="317"/>
      <c r="MUT1" s="317"/>
      <c r="MUU1" s="317"/>
      <c r="MUV1" s="317"/>
      <c r="MUW1" s="317"/>
      <c r="MUX1" s="317"/>
      <c r="MUY1" s="317"/>
      <c r="MUZ1" s="317"/>
      <c r="MVA1" s="317"/>
      <c r="MVB1" s="317"/>
      <c r="MVC1" s="317"/>
      <c r="MVD1" s="317"/>
      <c r="MVE1" s="317"/>
      <c r="MVF1" s="317"/>
      <c r="MVG1" s="317"/>
      <c r="MVH1" s="317"/>
      <c r="MVI1" s="317"/>
      <c r="MVJ1" s="317"/>
      <c r="MVK1" s="317"/>
      <c r="MVL1" s="317"/>
      <c r="MVM1" s="317"/>
      <c r="MVN1" s="317"/>
      <c r="MVO1" s="317"/>
      <c r="MVP1" s="317"/>
      <c r="MVQ1" s="317"/>
      <c r="MVR1" s="317"/>
      <c r="MVS1" s="317"/>
      <c r="MVT1" s="317"/>
      <c r="MVU1" s="317"/>
      <c r="MVV1" s="317"/>
      <c r="MVW1" s="317"/>
      <c r="MVX1" s="317"/>
      <c r="MVY1" s="317"/>
      <c r="MVZ1" s="317"/>
      <c r="MWA1" s="317"/>
      <c r="MWB1" s="317"/>
      <c r="MWC1" s="317"/>
      <c r="MWD1" s="317"/>
      <c r="MWE1" s="317"/>
      <c r="MWF1" s="317"/>
      <c r="MWG1" s="317"/>
      <c r="MWH1" s="317"/>
      <c r="MWI1" s="317"/>
      <c r="MWJ1" s="13"/>
      <c r="MWK1" s="13"/>
      <c r="MWL1" s="13"/>
      <c r="MWM1" s="13"/>
      <c r="MWN1" s="13"/>
      <c r="MWO1" s="13"/>
      <c r="MWP1" s="13"/>
      <c r="MWQ1" s="13"/>
      <c r="MWR1" s="13"/>
      <c r="MWS1" s="13"/>
      <c r="MWT1" s="13"/>
      <c r="MWU1" s="13"/>
      <c r="MWV1" s="13"/>
      <c r="MWW1" s="13"/>
      <c r="MWX1" s="13"/>
      <c r="MWY1" s="13"/>
      <c r="MWZ1" s="13"/>
      <c r="MXA1" s="13"/>
      <c r="MXB1" s="13"/>
      <c r="MXC1" s="13"/>
      <c r="MXD1" s="13"/>
      <c r="MXE1" s="13"/>
      <c r="MXF1" s="13"/>
      <c r="MXG1" s="13"/>
      <c r="MXH1" s="13"/>
      <c r="MXI1" s="13"/>
      <c r="MXJ1" s="13"/>
      <c r="MXK1" s="13"/>
      <c r="MXL1" s="13"/>
      <c r="MXM1" s="13"/>
      <c r="MXN1" s="13"/>
      <c r="MXO1" s="13"/>
      <c r="MXP1" s="13"/>
      <c r="MXQ1" s="13"/>
      <c r="MXR1" s="13"/>
      <c r="MXS1" s="13"/>
      <c r="MXT1" s="13"/>
      <c r="MXU1" s="13"/>
      <c r="MXV1" s="13"/>
      <c r="MXW1" s="13"/>
      <c r="MXX1" s="13"/>
      <c r="MXY1" s="13"/>
      <c r="MXZ1" s="13"/>
      <c r="MYA1" s="13"/>
      <c r="MYB1" s="13"/>
      <c r="MYC1" s="13"/>
      <c r="MYD1" s="13"/>
      <c r="MYE1" s="13"/>
      <c r="MYF1" s="13"/>
      <c r="MYG1" s="13"/>
      <c r="MYH1" s="13"/>
      <c r="MYI1" s="13"/>
      <c r="MYJ1" s="13"/>
      <c r="MYK1" s="13"/>
      <c r="MYL1" s="13"/>
      <c r="MYM1" s="13"/>
      <c r="MYN1" s="13"/>
      <c r="MYO1" s="13"/>
      <c r="MYP1" s="13"/>
      <c r="MYQ1" s="13"/>
      <c r="MYR1" s="13"/>
      <c r="MYS1" s="13"/>
      <c r="MYT1" s="13"/>
      <c r="MYU1" s="13"/>
      <c r="MYV1" s="13"/>
      <c r="MYW1" s="13"/>
      <c r="MYX1" s="13"/>
      <c r="MYY1" s="13"/>
      <c r="MYZ1" s="13"/>
      <c r="MZA1" s="13"/>
      <c r="MZB1" s="13"/>
      <c r="MZC1" s="13"/>
      <c r="MZD1" s="13"/>
      <c r="MZE1" s="13"/>
      <c r="MZF1" s="13"/>
      <c r="MZG1" s="13"/>
      <c r="MZH1" s="13"/>
      <c r="MZI1" s="13"/>
      <c r="MZJ1" s="13"/>
      <c r="MZK1" s="13"/>
      <c r="MZL1" s="13"/>
      <c r="MZM1" s="13"/>
      <c r="MZN1" s="13"/>
      <c r="MZO1" s="13"/>
      <c r="MZP1" s="13"/>
      <c r="MZQ1" s="13"/>
      <c r="MZR1" s="13"/>
      <c r="MZS1" s="13"/>
      <c r="MZT1" s="13"/>
      <c r="MZU1" s="13"/>
      <c r="MZV1" s="13"/>
      <c r="MZW1" s="13"/>
      <c r="MZX1" s="317"/>
      <c r="MZY1" s="317"/>
      <c r="MZZ1" s="317"/>
      <c r="NAA1" s="317"/>
      <c r="NAB1" s="317"/>
      <c r="NAC1" s="317"/>
      <c r="NAD1" s="317"/>
      <c r="NAE1" s="317"/>
      <c r="NAF1" s="317"/>
      <c r="NAG1" s="317"/>
      <c r="NAH1" s="317"/>
      <c r="NAI1" s="317"/>
      <c r="NAJ1" s="317"/>
      <c r="NAK1" s="317"/>
      <c r="NAL1" s="317"/>
      <c r="NAM1" s="317"/>
      <c r="NAN1" s="317"/>
      <c r="NAO1" s="317"/>
      <c r="NAP1" s="317"/>
      <c r="NAQ1" s="317"/>
      <c r="NAR1" s="317"/>
      <c r="NAS1" s="317"/>
      <c r="NAT1" s="317"/>
      <c r="NAU1" s="317"/>
      <c r="NAV1" s="317"/>
      <c r="NAW1" s="317"/>
      <c r="NAX1" s="317"/>
      <c r="NAY1" s="317"/>
      <c r="NAZ1" s="317"/>
      <c r="NBA1" s="317"/>
      <c r="NBB1" s="317"/>
      <c r="NBC1" s="317"/>
      <c r="NBD1" s="317"/>
      <c r="NBE1" s="317"/>
      <c r="NBF1" s="317"/>
      <c r="NBG1" s="317"/>
      <c r="NBH1" s="317"/>
      <c r="NBI1" s="317"/>
      <c r="NBJ1" s="317"/>
      <c r="NBK1" s="317"/>
      <c r="NBL1" s="317"/>
      <c r="NBM1" s="317"/>
      <c r="NBN1" s="317"/>
      <c r="NBO1" s="317"/>
      <c r="NBP1" s="317"/>
      <c r="NBQ1" s="317"/>
      <c r="NBR1" s="317"/>
      <c r="NBS1" s="317"/>
      <c r="NBT1" s="317"/>
      <c r="NBU1" s="317"/>
      <c r="NBV1" s="317"/>
      <c r="NBW1" s="317"/>
      <c r="NBX1" s="317"/>
      <c r="NBY1" s="317"/>
      <c r="NBZ1" s="317"/>
      <c r="NCA1" s="317"/>
      <c r="NCB1" s="317"/>
      <c r="NCC1" s="317"/>
      <c r="NCD1" s="317"/>
      <c r="NCE1" s="317"/>
      <c r="NCF1" s="317"/>
      <c r="NCG1" s="317"/>
      <c r="NCH1" s="317"/>
      <c r="NCI1" s="317"/>
      <c r="NCJ1" s="317"/>
      <c r="NCK1" s="317"/>
      <c r="NCL1" s="317"/>
      <c r="NCM1" s="317"/>
      <c r="NCN1" s="317"/>
      <c r="NCO1" s="317"/>
      <c r="NCP1" s="317"/>
      <c r="NCQ1" s="317"/>
      <c r="NCR1" s="317"/>
      <c r="NCS1" s="317"/>
      <c r="NCT1" s="317"/>
      <c r="NCU1" s="317"/>
      <c r="NCV1" s="317"/>
      <c r="NCW1" s="317"/>
      <c r="NCX1" s="317"/>
      <c r="NCY1" s="317"/>
      <c r="NCZ1" s="317"/>
      <c r="NDA1" s="317"/>
      <c r="NDB1" s="317"/>
      <c r="NDC1" s="317"/>
      <c r="NDD1" s="317"/>
      <c r="NDE1" s="317"/>
      <c r="NDF1" s="317"/>
      <c r="NDG1" s="317"/>
      <c r="NDH1" s="317"/>
      <c r="NDI1" s="317"/>
      <c r="NDJ1" s="317"/>
      <c r="NDK1" s="317"/>
      <c r="NDL1" s="317"/>
      <c r="NDM1" s="317"/>
      <c r="NDN1" s="317"/>
      <c r="NDO1" s="317"/>
      <c r="NDP1" s="317"/>
      <c r="NDQ1" s="317"/>
      <c r="NDR1" s="317"/>
      <c r="NDS1" s="317"/>
      <c r="NDT1" s="317"/>
      <c r="NDU1" s="317"/>
      <c r="NDV1" s="317"/>
      <c r="NDW1" s="317"/>
      <c r="NDX1" s="317"/>
      <c r="NDY1" s="317"/>
      <c r="NDZ1" s="317"/>
      <c r="NEA1" s="317"/>
      <c r="NEB1" s="317"/>
      <c r="NEC1" s="317"/>
      <c r="NED1" s="317"/>
      <c r="NEE1" s="317"/>
      <c r="NEF1" s="317"/>
      <c r="NEG1" s="317"/>
      <c r="NEH1" s="317"/>
      <c r="NEI1" s="317"/>
      <c r="NEJ1" s="317"/>
      <c r="NEK1" s="317"/>
      <c r="NEL1" s="317"/>
      <c r="NEM1" s="317"/>
      <c r="NEN1" s="317"/>
      <c r="NEO1" s="317"/>
      <c r="NEP1" s="317"/>
      <c r="NEQ1" s="317"/>
      <c r="NER1" s="317"/>
      <c r="NES1" s="317"/>
      <c r="NET1" s="317"/>
      <c r="NEU1" s="317"/>
      <c r="NEV1" s="317"/>
      <c r="NEW1" s="317"/>
      <c r="NEX1" s="317"/>
      <c r="NEY1" s="317"/>
      <c r="NEZ1" s="317"/>
      <c r="NFA1" s="317"/>
      <c r="NFB1" s="317"/>
      <c r="NFC1" s="317"/>
      <c r="NFD1" s="317"/>
      <c r="NFE1" s="317"/>
      <c r="NFF1" s="317"/>
      <c r="NFG1" s="317"/>
      <c r="NFH1" s="317"/>
      <c r="NFI1" s="317"/>
      <c r="NFJ1" s="317"/>
      <c r="NFK1" s="317"/>
      <c r="NFL1" s="317"/>
      <c r="NFM1" s="317"/>
      <c r="NFN1" s="317"/>
      <c r="NFO1" s="317"/>
      <c r="NFP1" s="317"/>
      <c r="NFQ1" s="317"/>
      <c r="NFR1" s="317"/>
      <c r="NFS1" s="317"/>
      <c r="NFT1" s="317"/>
      <c r="NFU1" s="317"/>
      <c r="NFV1" s="317"/>
      <c r="NFW1" s="317"/>
      <c r="NFX1" s="317"/>
      <c r="NFY1" s="317"/>
      <c r="NFZ1" s="317"/>
      <c r="NGA1" s="317"/>
      <c r="NGB1" s="317"/>
      <c r="NGC1" s="317"/>
      <c r="NGD1" s="317"/>
      <c r="NGE1" s="317"/>
      <c r="NGF1" s="13"/>
      <c r="NGG1" s="13"/>
      <c r="NGH1" s="13"/>
      <c r="NGI1" s="13"/>
      <c r="NGJ1" s="13"/>
      <c r="NGK1" s="13"/>
      <c r="NGL1" s="13"/>
      <c r="NGM1" s="13"/>
      <c r="NGN1" s="13"/>
      <c r="NGO1" s="13"/>
      <c r="NGP1" s="13"/>
      <c r="NGQ1" s="13"/>
      <c r="NGR1" s="13"/>
      <c r="NGS1" s="13"/>
      <c r="NGT1" s="13"/>
      <c r="NGU1" s="13"/>
      <c r="NGV1" s="13"/>
      <c r="NGW1" s="13"/>
      <c r="NGX1" s="13"/>
      <c r="NGY1" s="13"/>
      <c r="NGZ1" s="13"/>
      <c r="NHA1" s="13"/>
      <c r="NHB1" s="13"/>
      <c r="NHC1" s="13"/>
      <c r="NHD1" s="13"/>
      <c r="NHE1" s="13"/>
      <c r="NHF1" s="13"/>
      <c r="NHG1" s="13"/>
      <c r="NHH1" s="13"/>
      <c r="NHI1" s="13"/>
      <c r="NHJ1" s="13"/>
      <c r="NHK1" s="13"/>
      <c r="NHL1" s="13"/>
      <c r="NHM1" s="13"/>
      <c r="NHN1" s="13"/>
      <c r="NHO1" s="13"/>
      <c r="NHP1" s="13"/>
      <c r="NHQ1" s="13"/>
      <c r="NHR1" s="13"/>
      <c r="NHS1" s="13"/>
      <c r="NHT1" s="13"/>
      <c r="NHU1" s="13"/>
      <c r="NHV1" s="13"/>
      <c r="NHW1" s="13"/>
      <c r="NHX1" s="13"/>
      <c r="NHY1" s="13"/>
      <c r="NHZ1" s="13"/>
      <c r="NIA1" s="13"/>
      <c r="NIB1" s="13"/>
      <c r="NIC1" s="13"/>
      <c r="NID1" s="13"/>
      <c r="NIE1" s="13"/>
      <c r="NIF1" s="13"/>
      <c r="NIG1" s="13"/>
      <c r="NIH1" s="13"/>
      <c r="NII1" s="13"/>
      <c r="NIJ1" s="13"/>
      <c r="NIK1" s="13"/>
      <c r="NIL1" s="13"/>
      <c r="NIM1" s="13"/>
      <c r="NIN1" s="13"/>
      <c r="NIO1" s="13"/>
      <c r="NIP1" s="13"/>
      <c r="NIQ1" s="13"/>
      <c r="NIR1" s="13"/>
      <c r="NIS1" s="13"/>
      <c r="NIT1" s="13"/>
      <c r="NIU1" s="13"/>
      <c r="NIV1" s="13"/>
      <c r="NIW1" s="13"/>
      <c r="NIX1" s="13"/>
      <c r="NIY1" s="13"/>
      <c r="NIZ1" s="13"/>
      <c r="NJA1" s="13"/>
      <c r="NJB1" s="13"/>
      <c r="NJC1" s="13"/>
      <c r="NJD1" s="13"/>
      <c r="NJE1" s="13"/>
      <c r="NJF1" s="13"/>
      <c r="NJG1" s="13"/>
      <c r="NJH1" s="13"/>
      <c r="NJI1" s="13"/>
      <c r="NJJ1" s="13"/>
      <c r="NJK1" s="13"/>
      <c r="NJL1" s="13"/>
      <c r="NJM1" s="13"/>
      <c r="NJN1" s="13"/>
      <c r="NJO1" s="13"/>
      <c r="NJP1" s="13"/>
      <c r="NJQ1" s="13"/>
      <c r="NJR1" s="13"/>
      <c r="NJS1" s="13"/>
      <c r="NJT1" s="317"/>
      <c r="NJU1" s="317"/>
      <c r="NJV1" s="317"/>
      <c r="NJW1" s="317"/>
      <c r="NJX1" s="317"/>
      <c r="NJY1" s="317"/>
      <c r="NJZ1" s="317"/>
      <c r="NKA1" s="317"/>
      <c r="NKB1" s="317"/>
      <c r="NKC1" s="317"/>
      <c r="NKD1" s="317"/>
      <c r="NKE1" s="317"/>
      <c r="NKF1" s="317"/>
      <c r="NKG1" s="317"/>
      <c r="NKH1" s="317"/>
      <c r="NKI1" s="317"/>
      <c r="NKJ1" s="317"/>
      <c r="NKK1" s="317"/>
      <c r="NKL1" s="317"/>
      <c r="NKM1" s="317"/>
      <c r="NKN1" s="317"/>
      <c r="NKO1" s="317"/>
      <c r="NKP1" s="317"/>
      <c r="NKQ1" s="317"/>
      <c r="NKR1" s="317"/>
      <c r="NKS1" s="317"/>
      <c r="NKT1" s="317"/>
      <c r="NKU1" s="317"/>
      <c r="NKV1" s="317"/>
      <c r="NKW1" s="317"/>
      <c r="NKX1" s="317"/>
      <c r="NKY1" s="317"/>
      <c r="NKZ1" s="317"/>
      <c r="NLA1" s="317"/>
      <c r="NLB1" s="317"/>
      <c r="NLC1" s="317"/>
      <c r="NLD1" s="317"/>
      <c r="NLE1" s="317"/>
      <c r="NLF1" s="317"/>
      <c r="NLG1" s="317"/>
      <c r="NLH1" s="317"/>
      <c r="NLI1" s="317"/>
      <c r="NLJ1" s="317"/>
      <c r="NLK1" s="317"/>
      <c r="NLL1" s="317"/>
      <c r="NLM1" s="317"/>
      <c r="NLN1" s="317"/>
      <c r="NLO1" s="317"/>
      <c r="NLP1" s="317"/>
      <c r="NLQ1" s="317"/>
      <c r="NLR1" s="317"/>
      <c r="NLS1" s="317"/>
      <c r="NLT1" s="317"/>
      <c r="NLU1" s="317"/>
      <c r="NLV1" s="317"/>
      <c r="NLW1" s="317"/>
      <c r="NLX1" s="317"/>
      <c r="NLY1" s="317"/>
      <c r="NLZ1" s="317"/>
      <c r="NMA1" s="317"/>
      <c r="NMB1" s="317"/>
      <c r="NMC1" s="317"/>
      <c r="NMD1" s="317"/>
      <c r="NME1" s="317"/>
      <c r="NMF1" s="317"/>
      <c r="NMG1" s="317"/>
      <c r="NMH1" s="317"/>
      <c r="NMI1" s="317"/>
      <c r="NMJ1" s="317"/>
      <c r="NMK1" s="317"/>
      <c r="NML1" s="317"/>
      <c r="NMM1" s="317"/>
      <c r="NMN1" s="317"/>
      <c r="NMO1" s="317"/>
      <c r="NMP1" s="317"/>
      <c r="NMQ1" s="317"/>
      <c r="NMR1" s="317"/>
      <c r="NMS1" s="317"/>
      <c r="NMT1" s="317"/>
      <c r="NMU1" s="317"/>
      <c r="NMV1" s="317"/>
      <c r="NMW1" s="317"/>
      <c r="NMX1" s="317"/>
      <c r="NMY1" s="317"/>
      <c r="NMZ1" s="317"/>
      <c r="NNA1" s="317"/>
      <c r="NNB1" s="317"/>
      <c r="NNC1" s="317"/>
      <c r="NND1" s="317"/>
      <c r="NNE1" s="317"/>
      <c r="NNF1" s="317"/>
      <c r="NNG1" s="317"/>
      <c r="NNH1" s="317"/>
      <c r="NNI1" s="317"/>
      <c r="NNJ1" s="317"/>
      <c r="NNK1" s="317"/>
      <c r="NNL1" s="317"/>
      <c r="NNM1" s="317"/>
      <c r="NNN1" s="317"/>
      <c r="NNO1" s="317"/>
      <c r="NNP1" s="317"/>
      <c r="NNQ1" s="317"/>
      <c r="NNR1" s="317"/>
      <c r="NNS1" s="317"/>
      <c r="NNT1" s="317"/>
      <c r="NNU1" s="317"/>
      <c r="NNV1" s="317"/>
      <c r="NNW1" s="317"/>
      <c r="NNX1" s="317"/>
      <c r="NNY1" s="317"/>
      <c r="NNZ1" s="317"/>
      <c r="NOA1" s="317"/>
      <c r="NOB1" s="317"/>
      <c r="NOC1" s="317"/>
      <c r="NOD1" s="317"/>
      <c r="NOE1" s="317"/>
      <c r="NOF1" s="317"/>
      <c r="NOG1" s="317"/>
      <c r="NOH1" s="317"/>
      <c r="NOI1" s="317"/>
      <c r="NOJ1" s="317"/>
      <c r="NOK1" s="317"/>
      <c r="NOL1" s="317"/>
      <c r="NOM1" s="317"/>
      <c r="NON1" s="317"/>
      <c r="NOO1" s="317"/>
      <c r="NOP1" s="317"/>
      <c r="NOQ1" s="317"/>
      <c r="NOR1" s="317"/>
      <c r="NOS1" s="317"/>
      <c r="NOT1" s="317"/>
      <c r="NOU1" s="317"/>
      <c r="NOV1" s="317"/>
      <c r="NOW1" s="317"/>
      <c r="NOX1" s="317"/>
      <c r="NOY1" s="317"/>
      <c r="NOZ1" s="317"/>
      <c r="NPA1" s="317"/>
      <c r="NPB1" s="317"/>
      <c r="NPC1" s="317"/>
      <c r="NPD1" s="317"/>
      <c r="NPE1" s="317"/>
      <c r="NPF1" s="317"/>
      <c r="NPG1" s="317"/>
      <c r="NPH1" s="317"/>
      <c r="NPI1" s="317"/>
      <c r="NPJ1" s="317"/>
      <c r="NPK1" s="317"/>
      <c r="NPL1" s="317"/>
      <c r="NPM1" s="317"/>
      <c r="NPN1" s="317"/>
      <c r="NPO1" s="317"/>
      <c r="NPP1" s="317"/>
      <c r="NPQ1" s="317"/>
      <c r="NPR1" s="317"/>
      <c r="NPS1" s="317"/>
      <c r="NPT1" s="317"/>
      <c r="NPU1" s="317"/>
      <c r="NPV1" s="317"/>
      <c r="NPW1" s="317"/>
      <c r="NPX1" s="317"/>
      <c r="NPY1" s="317"/>
      <c r="NPZ1" s="317"/>
      <c r="NQA1" s="317"/>
      <c r="NQB1" s="13"/>
      <c r="NQC1" s="13"/>
      <c r="NQD1" s="13"/>
      <c r="NQE1" s="13"/>
      <c r="NQF1" s="13"/>
      <c r="NQG1" s="13"/>
      <c r="NQH1" s="13"/>
      <c r="NQI1" s="13"/>
      <c r="NQJ1" s="13"/>
      <c r="NQK1" s="13"/>
      <c r="NQL1" s="13"/>
      <c r="NQM1" s="13"/>
      <c r="NQN1" s="13"/>
      <c r="NQO1" s="13"/>
      <c r="NQP1" s="13"/>
      <c r="NQQ1" s="13"/>
      <c r="NQR1" s="13"/>
      <c r="NQS1" s="13"/>
      <c r="NQT1" s="13"/>
      <c r="NQU1" s="13"/>
      <c r="NQV1" s="13"/>
      <c r="NQW1" s="13"/>
      <c r="NQX1" s="13"/>
      <c r="NQY1" s="13"/>
      <c r="NQZ1" s="13"/>
      <c r="NRA1" s="13"/>
      <c r="NRB1" s="13"/>
      <c r="NRC1" s="13"/>
      <c r="NRD1" s="13"/>
      <c r="NRE1" s="13"/>
      <c r="NRF1" s="13"/>
      <c r="NRG1" s="13"/>
      <c r="NRH1" s="13"/>
      <c r="NRI1" s="13"/>
      <c r="NRJ1" s="13"/>
      <c r="NRK1" s="13"/>
      <c r="NRL1" s="13"/>
      <c r="NRM1" s="13"/>
      <c r="NRN1" s="13"/>
      <c r="NRO1" s="13"/>
      <c r="NRP1" s="13"/>
      <c r="NRQ1" s="13"/>
      <c r="NRR1" s="13"/>
      <c r="NRS1" s="13"/>
      <c r="NRT1" s="13"/>
      <c r="NRU1" s="13"/>
      <c r="NRV1" s="13"/>
      <c r="NRW1" s="13"/>
      <c r="NRX1" s="13"/>
      <c r="NRY1" s="13"/>
      <c r="NRZ1" s="13"/>
      <c r="NSA1" s="13"/>
      <c r="NSB1" s="13"/>
      <c r="NSC1" s="13"/>
      <c r="NSD1" s="13"/>
      <c r="NSE1" s="13"/>
      <c r="NSF1" s="13"/>
      <c r="NSG1" s="13"/>
      <c r="NSH1" s="13"/>
      <c r="NSI1" s="13"/>
      <c r="NSJ1" s="13"/>
      <c r="NSK1" s="13"/>
      <c r="NSL1" s="13"/>
      <c r="NSM1" s="13"/>
      <c r="NSN1" s="13"/>
      <c r="NSO1" s="13"/>
      <c r="NSP1" s="13"/>
      <c r="NSQ1" s="13"/>
      <c r="NSR1" s="13"/>
      <c r="NSS1" s="13"/>
      <c r="NST1" s="13"/>
      <c r="NSU1" s="13"/>
      <c r="NSV1" s="13"/>
      <c r="NSW1" s="13"/>
      <c r="NSX1" s="13"/>
      <c r="NSY1" s="13"/>
      <c r="NSZ1" s="13"/>
      <c r="NTA1" s="13"/>
      <c r="NTB1" s="13"/>
      <c r="NTC1" s="13"/>
      <c r="NTD1" s="13"/>
      <c r="NTE1" s="13"/>
      <c r="NTF1" s="13"/>
      <c r="NTG1" s="13"/>
      <c r="NTH1" s="13"/>
      <c r="NTI1" s="13"/>
      <c r="NTJ1" s="13"/>
      <c r="NTK1" s="13"/>
      <c r="NTL1" s="13"/>
      <c r="NTM1" s="13"/>
      <c r="NTN1" s="13"/>
      <c r="NTO1" s="13"/>
      <c r="NTP1" s="317"/>
      <c r="NTQ1" s="317"/>
      <c r="NTR1" s="317"/>
      <c r="NTS1" s="317"/>
      <c r="NTT1" s="317"/>
      <c r="NTU1" s="317"/>
      <c r="NTV1" s="317"/>
      <c r="NTW1" s="317"/>
      <c r="NTX1" s="317"/>
      <c r="NTY1" s="317"/>
      <c r="NTZ1" s="317"/>
      <c r="NUA1" s="317"/>
      <c r="NUB1" s="317"/>
      <c r="NUC1" s="317"/>
      <c r="NUD1" s="317"/>
      <c r="NUE1" s="317"/>
      <c r="NUF1" s="317"/>
      <c r="NUG1" s="317"/>
      <c r="NUH1" s="317"/>
      <c r="NUI1" s="317"/>
      <c r="NUJ1" s="317"/>
      <c r="NUK1" s="317"/>
      <c r="NUL1" s="317"/>
      <c r="NUM1" s="317"/>
      <c r="NUN1" s="317"/>
      <c r="NUO1" s="317"/>
      <c r="NUP1" s="317"/>
      <c r="NUQ1" s="317"/>
      <c r="NUR1" s="317"/>
      <c r="NUS1" s="317"/>
      <c r="NUT1" s="317"/>
      <c r="NUU1" s="317"/>
      <c r="NUV1" s="317"/>
      <c r="NUW1" s="317"/>
      <c r="NUX1" s="317"/>
      <c r="NUY1" s="317"/>
      <c r="NUZ1" s="317"/>
      <c r="NVA1" s="317"/>
      <c r="NVB1" s="317"/>
      <c r="NVC1" s="317"/>
      <c r="NVD1" s="317"/>
      <c r="NVE1" s="317"/>
      <c r="NVF1" s="317"/>
      <c r="NVG1" s="317"/>
      <c r="NVH1" s="317"/>
      <c r="NVI1" s="317"/>
      <c r="NVJ1" s="317"/>
      <c r="NVK1" s="317"/>
      <c r="NVL1" s="317"/>
      <c r="NVM1" s="317"/>
      <c r="NVN1" s="317"/>
      <c r="NVO1" s="317"/>
      <c r="NVP1" s="317"/>
      <c r="NVQ1" s="317"/>
      <c r="NVR1" s="317"/>
      <c r="NVS1" s="317"/>
      <c r="NVT1" s="317"/>
      <c r="NVU1" s="317"/>
      <c r="NVV1" s="317"/>
      <c r="NVW1" s="317"/>
      <c r="NVX1" s="317"/>
      <c r="NVY1" s="317"/>
      <c r="NVZ1" s="317"/>
      <c r="NWA1" s="317"/>
      <c r="NWB1" s="317"/>
      <c r="NWC1" s="317"/>
      <c r="NWD1" s="317"/>
      <c r="NWE1" s="317"/>
      <c r="NWF1" s="317"/>
      <c r="NWG1" s="317"/>
      <c r="NWH1" s="317"/>
      <c r="NWI1" s="317"/>
      <c r="NWJ1" s="317"/>
      <c r="NWK1" s="317"/>
      <c r="NWL1" s="317"/>
      <c r="NWM1" s="317"/>
      <c r="NWN1" s="317"/>
      <c r="NWO1" s="317"/>
      <c r="NWP1" s="317"/>
      <c r="NWQ1" s="317"/>
      <c r="NWR1" s="317"/>
      <c r="NWS1" s="317"/>
      <c r="NWT1" s="317"/>
      <c r="NWU1" s="317"/>
      <c r="NWV1" s="317"/>
      <c r="NWW1" s="317"/>
      <c r="NWX1" s="317"/>
      <c r="NWY1" s="317"/>
      <c r="NWZ1" s="317"/>
      <c r="NXA1" s="317"/>
      <c r="NXB1" s="317"/>
      <c r="NXC1" s="317"/>
      <c r="NXD1" s="317"/>
      <c r="NXE1" s="317"/>
      <c r="NXF1" s="317"/>
      <c r="NXG1" s="317"/>
      <c r="NXH1" s="317"/>
      <c r="NXI1" s="317"/>
      <c r="NXJ1" s="317"/>
      <c r="NXK1" s="317"/>
      <c r="NXL1" s="317"/>
      <c r="NXM1" s="317"/>
      <c r="NXN1" s="317"/>
      <c r="NXO1" s="317"/>
      <c r="NXP1" s="317"/>
      <c r="NXQ1" s="317"/>
      <c r="NXR1" s="317"/>
      <c r="NXS1" s="317"/>
      <c r="NXT1" s="317"/>
      <c r="NXU1" s="317"/>
      <c r="NXV1" s="317"/>
      <c r="NXW1" s="317"/>
      <c r="NXX1" s="317"/>
      <c r="NXY1" s="317"/>
      <c r="NXZ1" s="317"/>
      <c r="NYA1" s="317"/>
      <c r="NYB1" s="317"/>
      <c r="NYC1" s="317"/>
      <c r="NYD1" s="317"/>
      <c r="NYE1" s="317"/>
      <c r="NYF1" s="317"/>
      <c r="NYG1" s="317"/>
      <c r="NYH1" s="317"/>
      <c r="NYI1" s="317"/>
      <c r="NYJ1" s="317"/>
      <c r="NYK1" s="317"/>
      <c r="NYL1" s="317"/>
      <c r="NYM1" s="317"/>
      <c r="NYN1" s="317"/>
      <c r="NYO1" s="317"/>
      <c r="NYP1" s="317"/>
      <c r="NYQ1" s="317"/>
      <c r="NYR1" s="317"/>
      <c r="NYS1" s="317"/>
      <c r="NYT1" s="317"/>
      <c r="NYU1" s="317"/>
      <c r="NYV1" s="317"/>
      <c r="NYW1" s="317"/>
      <c r="NYX1" s="317"/>
      <c r="NYY1" s="317"/>
      <c r="NYZ1" s="317"/>
      <c r="NZA1" s="317"/>
      <c r="NZB1" s="317"/>
      <c r="NZC1" s="317"/>
      <c r="NZD1" s="317"/>
      <c r="NZE1" s="317"/>
      <c r="NZF1" s="317"/>
      <c r="NZG1" s="317"/>
      <c r="NZH1" s="317"/>
      <c r="NZI1" s="317"/>
      <c r="NZJ1" s="317"/>
      <c r="NZK1" s="317"/>
      <c r="NZL1" s="317"/>
      <c r="NZM1" s="317"/>
      <c r="NZN1" s="317"/>
      <c r="NZO1" s="317"/>
      <c r="NZP1" s="317"/>
      <c r="NZQ1" s="317"/>
      <c r="NZR1" s="317"/>
      <c r="NZS1" s="317"/>
      <c r="NZT1" s="317"/>
      <c r="NZU1" s="317"/>
      <c r="NZV1" s="317"/>
      <c r="NZW1" s="317"/>
      <c r="NZX1" s="13"/>
      <c r="NZY1" s="13"/>
      <c r="NZZ1" s="13"/>
      <c r="OAA1" s="13"/>
      <c r="OAB1" s="13"/>
      <c r="OAC1" s="13"/>
      <c r="OAD1" s="13"/>
      <c r="OAE1" s="13"/>
      <c r="OAF1" s="13"/>
      <c r="OAG1" s="13"/>
      <c r="OAH1" s="13"/>
      <c r="OAI1" s="13"/>
      <c r="OAJ1" s="13"/>
      <c r="OAK1" s="13"/>
      <c r="OAL1" s="13"/>
      <c r="OAM1" s="13"/>
      <c r="OAN1" s="13"/>
      <c r="OAO1" s="13"/>
      <c r="OAP1" s="13"/>
      <c r="OAQ1" s="13"/>
      <c r="OAR1" s="13"/>
      <c r="OAS1" s="13"/>
      <c r="OAT1" s="13"/>
      <c r="OAU1" s="13"/>
      <c r="OAV1" s="13"/>
      <c r="OAW1" s="13"/>
      <c r="OAX1" s="13"/>
      <c r="OAY1" s="13"/>
      <c r="OAZ1" s="13"/>
      <c r="OBA1" s="13"/>
      <c r="OBB1" s="13"/>
      <c r="OBC1" s="13"/>
      <c r="OBD1" s="13"/>
      <c r="OBE1" s="13"/>
      <c r="OBF1" s="13"/>
      <c r="OBG1" s="13"/>
      <c r="OBH1" s="13"/>
      <c r="OBI1" s="13"/>
      <c r="OBJ1" s="13"/>
      <c r="OBK1" s="13"/>
      <c r="OBL1" s="13"/>
      <c r="OBM1" s="13"/>
      <c r="OBN1" s="13"/>
      <c r="OBO1" s="13"/>
      <c r="OBP1" s="13"/>
      <c r="OBQ1" s="13"/>
      <c r="OBR1" s="13"/>
      <c r="OBS1" s="13"/>
      <c r="OBT1" s="13"/>
      <c r="OBU1" s="13"/>
      <c r="OBV1" s="13"/>
      <c r="OBW1" s="13"/>
      <c r="OBX1" s="13"/>
      <c r="OBY1" s="13"/>
      <c r="OBZ1" s="13"/>
      <c r="OCA1" s="13"/>
      <c r="OCB1" s="13"/>
      <c r="OCC1" s="13"/>
      <c r="OCD1" s="13"/>
      <c r="OCE1" s="13"/>
      <c r="OCF1" s="13"/>
      <c r="OCG1" s="13"/>
      <c r="OCH1" s="13"/>
      <c r="OCI1" s="13"/>
      <c r="OCJ1" s="13"/>
      <c r="OCK1" s="13"/>
      <c r="OCL1" s="13"/>
      <c r="OCM1" s="13"/>
      <c r="OCN1" s="13"/>
      <c r="OCO1" s="13"/>
      <c r="OCP1" s="13"/>
      <c r="OCQ1" s="13"/>
      <c r="OCR1" s="13"/>
      <c r="OCS1" s="13"/>
      <c r="OCT1" s="13"/>
      <c r="OCU1" s="13"/>
      <c r="OCV1" s="13"/>
      <c r="OCW1" s="13"/>
      <c r="OCX1" s="13"/>
      <c r="OCY1" s="13"/>
      <c r="OCZ1" s="13"/>
      <c r="ODA1" s="13"/>
      <c r="ODB1" s="13"/>
      <c r="ODC1" s="13"/>
      <c r="ODD1" s="13"/>
      <c r="ODE1" s="13"/>
      <c r="ODF1" s="13"/>
      <c r="ODG1" s="13"/>
      <c r="ODH1" s="13"/>
      <c r="ODI1" s="13"/>
      <c r="ODJ1" s="13"/>
      <c r="ODK1" s="13"/>
      <c r="ODL1" s="317"/>
      <c r="ODM1" s="317"/>
      <c r="ODN1" s="317"/>
      <c r="ODO1" s="317"/>
      <c r="ODP1" s="317"/>
      <c r="ODQ1" s="317"/>
      <c r="ODR1" s="317"/>
      <c r="ODS1" s="317"/>
      <c r="ODT1" s="317"/>
      <c r="ODU1" s="317"/>
      <c r="ODV1" s="317"/>
      <c r="ODW1" s="317"/>
      <c r="ODX1" s="317"/>
      <c r="ODY1" s="317"/>
      <c r="ODZ1" s="317"/>
      <c r="OEA1" s="317"/>
      <c r="OEB1" s="317"/>
      <c r="OEC1" s="317"/>
      <c r="OED1" s="317"/>
      <c r="OEE1" s="317"/>
      <c r="OEF1" s="317"/>
      <c r="OEG1" s="317"/>
      <c r="OEH1" s="317"/>
      <c r="OEI1" s="317"/>
      <c r="OEJ1" s="317"/>
      <c r="OEK1" s="317"/>
      <c r="OEL1" s="317"/>
      <c r="OEM1" s="317"/>
      <c r="OEN1" s="317"/>
      <c r="OEO1" s="317"/>
      <c r="OEP1" s="317"/>
      <c r="OEQ1" s="317"/>
      <c r="OER1" s="317"/>
      <c r="OES1" s="317"/>
      <c r="OET1" s="317"/>
      <c r="OEU1" s="317"/>
      <c r="OEV1" s="317"/>
      <c r="OEW1" s="317"/>
      <c r="OEX1" s="317"/>
      <c r="OEY1" s="317"/>
      <c r="OEZ1" s="317"/>
      <c r="OFA1" s="317"/>
      <c r="OFB1" s="317"/>
      <c r="OFC1" s="317"/>
      <c r="OFD1" s="317"/>
      <c r="OFE1" s="317"/>
      <c r="OFF1" s="317"/>
      <c r="OFG1" s="317"/>
      <c r="OFH1" s="317"/>
      <c r="OFI1" s="317"/>
      <c r="OFJ1" s="317"/>
      <c r="OFK1" s="317"/>
      <c r="OFL1" s="317"/>
      <c r="OFM1" s="317"/>
      <c r="OFN1" s="317"/>
      <c r="OFO1" s="317"/>
      <c r="OFP1" s="317"/>
      <c r="OFQ1" s="317"/>
      <c r="OFR1" s="317"/>
      <c r="OFS1" s="317"/>
      <c r="OFT1" s="317"/>
      <c r="OFU1" s="317"/>
      <c r="OFV1" s="317"/>
      <c r="OFW1" s="317"/>
      <c r="OFX1" s="317"/>
      <c r="OFY1" s="317"/>
      <c r="OFZ1" s="317"/>
      <c r="OGA1" s="317"/>
      <c r="OGB1" s="317"/>
      <c r="OGC1" s="317"/>
      <c r="OGD1" s="317"/>
      <c r="OGE1" s="317"/>
      <c r="OGF1" s="317"/>
      <c r="OGG1" s="317"/>
      <c r="OGH1" s="317"/>
      <c r="OGI1" s="317"/>
      <c r="OGJ1" s="317"/>
      <c r="OGK1" s="317"/>
      <c r="OGL1" s="317"/>
      <c r="OGM1" s="317"/>
      <c r="OGN1" s="317"/>
      <c r="OGO1" s="317"/>
      <c r="OGP1" s="317"/>
      <c r="OGQ1" s="317"/>
      <c r="OGR1" s="317"/>
      <c r="OGS1" s="317"/>
      <c r="OGT1" s="317"/>
      <c r="OGU1" s="317"/>
      <c r="OGV1" s="317"/>
      <c r="OGW1" s="317"/>
      <c r="OGX1" s="317"/>
      <c r="OGY1" s="317"/>
      <c r="OGZ1" s="317"/>
      <c r="OHA1" s="317"/>
      <c r="OHB1" s="317"/>
      <c r="OHC1" s="317"/>
      <c r="OHD1" s="317"/>
      <c r="OHE1" s="317"/>
      <c r="OHF1" s="317"/>
      <c r="OHG1" s="317"/>
      <c r="OHH1" s="317"/>
      <c r="OHI1" s="317"/>
      <c r="OHJ1" s="317"/>
      <c r="OHK1" s="317"/>
      <c r="OHL1" s="317"/>
      <c r="OHM1" s="317"/>
      <c r="OHN1" s="317"/>
      <c r="OHO1" s="317"/>
      <c r="OHP1" s="317"/>
      <c r="OHQ1" s="317"/>
      <c r="OHR1" s="317"/>
      <c r="OHS1" s="317"/>
      <c r="OHT1" s="317"/>
      <c r="OHU1" s="317"/>
      <c r="OHV1" s="317"/>
      <c r="OHW1" s="317"/>
      <c r="OHX1" s="317"/>
      <c r="OHY1" s="317"/>
      <c r="OHZ1" s="317"/>
      <c r="OIA1" s="317"/>
      <c r="OIB1" s="317"/>
      <c r="OIC1" s="317"/>
      <c r="OID1" s="317"/>
      <c r="OIE1" s="317"/>
      <c r="OIF1" s="317"/>
      <c r="OIG1" s="317"/>
      <c r="OIH1" s="317"/>
      <c r="OII1" s="317"/>
      <c r="OIJ1" s="317"/>
      <c r="OIK1" s="317"/>
      <c r="OIL1" s="317"/>
      <c r="OIM1" s="317"/>
      <c r="OIN1" s="317"/>
      <c r="OIO1" s="317"/>
      <c r="OIP1" s="317"/>
      <c r="OIQ1" s="317"/>
      <c r="OIR1" s="317"/>
      <c r="OIS1" s="317"/>
      <c r="OIT1" s="317"/>
      <c r="OIU1" s="317"/>
      <c r="OIV1" s="317"/>
      <c r="OIW1" s="317"/>
      <c r="OIX1" s="317"/>
      <c r="OIY1" s="317"/>
      <c r="OIZ1" s="317"/>
      <c r="OJA1" s="317"/>
      <c r="OJB1" s="317"/>
      <c r="OJC1" s="317"/>
      <c r="OJD1" s="317"/>
      <c r="OJE1" s="317"/>
      <c r="OJF1" s="317"/>
      <c r="OJG1" s="317"/>
      <c r="OJH1" s="317"/>
      <c r="OJI1" s="317"/>
      <c r="OJJ1" s="317"/>
      <c r="OJK1" s="317"/>
      <c r="OJL1" s="317"/>
      <c r="OJM1" s="317"/>
      <c r="OJN1" s="317"/>
      <c r="OJO1" s="317"/>
      <c r="OJP1" s="317"/>
      <c r="OJQ1" s="317"/>
      <c r="OJR1" s="317"/>
      <c r="OJS1" s="317"/>
      <c r="OJT1" s="13"/>
      <c r="OJU1" s="13"/>
      <c r="OJV1" s="13"/>
      <c r="OJW1" s="13"/>
      <c r="OJX1" s="13"/>
      <c r="OJY1" s="13"/>
      <c r="OJZ1" s="13"/>
      <c r="OKA1" s="13"/>
      <c r="OKB1" s="13"/>
      <c r="OKC1" s="13"/>
      <c r="OKD1" s="13"/>
      <c r="OKE1" s="13"/>
      <c r="OKF1" s="13"/>
      <c r="OKG1" s="13"/>
      <c r="OKH1" s="13"/>
      <c r="OKI1" s="13"/>
      <c r="OKJ1" s="13"/>
      <c r="OKK1" s="13"/>
      <c r="OKL1" s="13"/>
      <c r="OKM1" s="13"/>
      <c r="OKN1" s="13"/>
      <c r="OKO1" s="13"/>
      <c r="OKP1" s="13"/>
      <c r="OKQ1" s="13"/>
      <c r="OKR1" s="13"/>
      <c r="OKS1" s="13"/>
      <c r="OKT1" s="13"/>
      <c r="OKU1" s="13"/>
      <c r="OKV1" s="13"/>
      <c r="OKW1" s="13"/>
      <c r="OKX1" s="13"/>
      <c r="OKY1" s="13"/>
      <c r="OKZ1" s="13"/>
      <c r="OLA1" s="13"/>
      <c r="OLB1" s="13"/>
      <c r="OLC1" s="13"/>
      <c r="OLD1" s="13"/>
      <c r="OLE1" s="13"/>
      <c r="OLF1" s="13"/>
      <c r="OLG1" s="13"/>
      <c r="OLH1" s="13"/>
      <c r="OLI1" s="13"/>
      <c r="OLJ1" s="13"/>
      <c r="OLK1" s="13"/>
      <c r="OLL1" s="13"/>
      <c r="OLM1" s="13"/>
      <c r="OLN1" s="13"/>
      <c r="OLO1" s="13"/>
      <c r="OLP1" s="13"/>
      <c r="OLQ1" s="13"/>
      <c r="OLR1" s="13"/>
      <c r="OLS1" s="13"/>
      <c r="OLT1" s="13"/>
      <c r="OLU1" s="13"/>
      <c r="OLV1" s="13"/>
      <c r="OLW1" s="13"/>
      <c r="OLX1" s="13"/>
      <c r="OLY1" s="13"/>
      <c r="OLZ1" s="13"/>
      <c r="OMA1" s="13"/>
      <c r="OMB1" s="13"/>
      <c r="OMC1" s="13"/>
      <c r="OMD1" s="13"/>
      <c r="OME1" s="13"/>
      <c r="OMF1" s="13"/>
      <c r="OMG1" s="13"/>
      <c r="OMH1" s="13"/>
      <c r="OMI1" s="13"/>
      <c r="OMJ1" s="13"/>
      <c r="OMK1" s="13"/>
      <c r="OML1" s="13"/>
      <c r="OMM1" s="13"/>
      <c r="OMN1" s="13"/>
      <c r="OMO1" s="13"/>
      <c r="OMP1" s="13"/>
      <c r="OMQ1" s="13"/>
      <c r="OMR1" s="13"/>
      <c r="OMS1" s="13"/>
      <c r="OMT1" s="13"/>
      <c r="OMU1" s="13"/>
      <c r="OMV1" s="13"/>
      <c r="OMW1" s="13"/>
      <c r="OMX1" s="13"/>
      <c r="OMY1" s="13"/>
      <c r="OMZ1" s="13"/>
      <c r="ONA1" s="13"/>
      <c r="ONB1" s="13"/>
      <c r="ONC1" s="13"/>
      <c r="OND1" s="13"/>
      <c r="ONE1" s="13"/>
      <c r="ONF1" s="13"/>
      <c r="ONG1" s="13"/>
      <c r="ONH1" s="317"/>
      <c r="ONI1" s="317"/>
      <c r="ONJ1" s="317"/>
      <c r="ONK1" s="317"/>
      <c r="ONL1" s="317"/>
      <c r="ONM1" s="317"/>
      <c r="ONN1" s="317"/>
      <c r="ONO1" s="317"/>
      <c r="ONP1" s="317"/>
      <c r="ONQ1" s="317"/>
      <c r="ONR1" s="317"/>
      <c r="ONS1" s="317"/>
      <c r="ONT1" s="317"/>
      <c r="ONU1" s="317"/>
      <c r="ONV1" s="317"/>
      <c r="ONW1" s="317"/>
      <c r="ONX1" s="317"/>
      <c r="ONY1" s="317"/>
      <c r="ONZ1" s="317"/>
      <c r="OOA1" s="317"/>
      <c r="OOB1" s="317"/>
      <c r="OOC1" s="317"/>
      <c r="OOD1" s="317"/>
      <c r="OOE1" s="317"/>
      <c r="OOF1" s="317"/>
      <c r="OOG1" s="317"/>
      <c r="OOH1" s="317"/>
      <c r="OOI1" s="317"/>
      <c r="OOJ1" s="317"/>
      <c r="OOK1" s="317"/>
      <c r="OOL1" s="317"/>
      <c r="OOM1" s="317"/>
      <c r="OON1" s="317"/>
      <c r="OOO1" s="317"/>
      <c r="OOP1" s="317"/>
      <c r="OOQ1" s="317"/>
      <c r="OOR1" s="317"/>
      <c r="OOS1" s="317"/>
      <c r="OOT1" s="317"/>
      <c r="OOU1" s="317"/>
      <c r="OOV1" s="317"/>
      <c r="OOW1" s="317"/>
      <c r="OOX1" s="317"/>
      <c r="OOY1" s="317"/>
      <c r="OOZ1" s="317"/>
      <c r="OPA1" s="317"/>
      <c r="OPB1" s="317"/>
      <c r="OPC1" s="317"/>
      <c r="OPD1" s="317"/>
      <c r="OPE1" s="317"/>
      <c r="OPF1" s="317"/>
      <c r="OPG1" s="317"/>
      <c r="OPH1" s="317"/>
      <c r="OPI1" s="317"/>
      <c r="OPJ1" s="317"/>
      <c r="OPK1" s="317"/>
      <c r="OPL1" s="317"/>
      <c r="OPM1" s="317"/>
      <c r="OPN1" s="317"/>
      <c r="OPO1" s="317"/>
      <c r="OPP1" s="317"/>
      <c r="OPQ1" s="317"/>
      <c r="OPR1" s="317"/>
      <c r="OPS1" s="317"/>
      <c r="OPT1" s="317"/>
      <c r="OPU1" s="317"/>
      <c r="OPV1" s="317"/>
      <c r="OPW1" s="317"/>
      <c r="OPX1" s="317"/>
      <c r="OPY1" s="317"/>
      <c r="OPZ1" s="317"/>
      <c r="OQA1" s="317"/>
      <c r="OQB1" s="317"/>
      <c r="OQC1" s="317"/>
      <c r="OQD1" s="317"/>
      <c r="OQE1" s="317"/>
      <c r="OQF1" s="317"/>
      <c r="OQG1" s="317"/>
      <c r="OQH1" s="317"/>
      <c r="OQI1" s="317"/>
      <c r="OQJ1" s="317"/>
      <c r="OQK1" s="317"/>
      <c r="OQL1" s="317"/>
      <c r="OQM1" s="317"/>
      <c r="OQN1" s="317"/>
      <c r="OQO1" s="317"/>
      <c r="OQP1" s="317"/>
      <c r="OQQ1" s="317"/>
      <c r="OQR1" s="317"/>
      <c r="OQS1" s="317"/>
      <c r="OQT1" s="317"/>
      <c r="OQU1" s="317"/>
      <c r="OQV1" s="317"/>
      <c r="OQW1" s="317"/>
      <c r="OQX1" s="317"/>
      <c r="OQY1" s="317"/>
      <c r="OQZ1" s="317"/>
      <c r="ORA1" s="317"/>
      <c r="ORB1" s="317"/>
      <c r="ORC1" s="317"/>
      <c r="ORD1" s="317"/>
      <c r="ORE1" s="317"/>
      <c r="ORF1" s="317"/>
      <c r="ORG1" s="317"/>
      <c r="ORH1" s="317"/>
      <c r="ORI1" s="317"/>
      <c r="ORJ1" s="317"/>
      <c r="ORK1" s="317"/>
      <c r="ORL1" s="317"/>
      <c r="ORM1" s="317"/>
      <c r="ORN1" s="317"/>
      <c r="ORO1" s="317"/>
      <c r="ORP1" s="317"/>
      <c r="ORQ1" s="317"/>
      <c r="ORR1" s="317"/>
      <c r="ORS1" s="317"/>
      <c r="ORT1" s="317"/>
      <c r="ORU1" s="317"/>
      <c r="ORV1" s="317"/>
      <c r="ORW1" s="317"/>
      <c r="ORX1" s="317"/>
      <c r="ORY1" s="317"/>
      <c r="ORZ1" s="317"/>
      <c r="OSA1" s="317"/>
      <c r="OSB1" s="317"/>
      <c r="OSC1" s="317"/>
      <c r="OSD1" s="317"/>
      <c r="OSE1" s="317"/>
      <c r="OSF1" s="317"/>
      <c r="OSG1" s="317"/>
      <c r="OSH1" s="317"/>
      <c r="OSI1" s="317"/>
      <c r="OSJ1" s="317"/>
      <c r="OSK1" s="317"/>
      <c r="OSL1" s="317"/>
      <c r="OSM1" s="317"/>
      <c r="OSN1" s="317"/>
      <c r="OSO1" s="317"/>
      <c r="OSP1" s="317"/>
      <c r="OSQ1" s="317"/>
      <c r="OSR1" s="317"/>
      <c r="OSS1" s="317"/>
      <c r="OST1" s="317"/>
      <c r="OSU1" s="317"/>
      <c r="OSV1" s="317"/>
      <c r="OSW1" s="317"/>
      <c r="OSX1" s="317"/>
      <c r="OSY1" s="317"/>
      <c r="OSZ1" s="317"/>
      <c r="OTA1" s="317"/>
      <c r="OTB1" s="317"/>
      <c r="OTC1" s="317"/>
      <c r="OTD1" s="317"/>
      <c r="OTE1" s="317"/>
      <c r="OTF1" s="317"/>
      <c r="OTG1" s="317"/>
      <c r="OTH1" s="317"/>
      <c r="OTI1" s="317"/>
      <c r="OTJ1" s="317"/>
      <c r="OTK1" s="317"/>
      <c r="OTL1" s="317"/>
      <c r="OTM1" s="317"/>
      <c r="OTN1" s="317"/>
      <c r="OTO1" s="317"/>
      <c r="OTP1" s="13"/>
      <c r="OTQ1" s="13"/>
      <c r="OTR1" s="13"/>
      <c r="OTS1" s="13"/>
      <c r="OTT1" s="13"/>
      <c r="OTU1" s="13"/>
      <c r="OTV1" s="13"/>
      <c r="OTW1" s="13"/>
      <c r="OTX1" s="13"/>
      <c r="OTY1" s="13"/>
      <c r="OTZ1" s="13"/>
      <c r="OUA1" s="13"/>
      <c r="OUB1" s="13"/>
      <c r="OUC1" s="13"/>
      <c r="OUD1" s="13"/>
      <c r="OUE1" s="13"/>
      <c r="OUF1" s="13"/>
      <c r="OUG1" s="13"/>
      <c r="OUH1" s="13"/>
      <c r="OUI1" s="13"/>
      <c r="OUJ1" s="13"/>
      <c r="OUK1" s="13"/>
      <c r="OUL1" s="13"/>
      <c r="OUM1" s="13"/>
      <c r="OUN1" s="13"/>
      <c r="OUO1" s="13"/>
      <c r="OUP1" s="13"/>
      <c r="OUQ1" s="13"/>
      <c r="OUR1" s="13"/>
      <c r="OUS1" s="13"/>
      <c r="OUT1" s="13"/>
      <c r="OUU1" s="13"/>
      <c r="OUV1" s="13"/>
      <c r="OUW1" s="13"/>
      <c r="OUX1" s="13"/>
      <c r="OUY1" s="13"/>
      <c r="OUZ1" s="13"/>
      <c r="OVA1" s="13"/>
      <c r="OVB1" s="13"/>
      <c r="OVC1" s="13"/>
      <c r="OVD1" s="13"/>
      <c r="OVE1" s="13"/>
      <c r="OVF1" s="13"/>
      <c r="OVG1" s="13"/>
      <c r="OVH1" s="13"/>
      <c r="OVI1" s="13"/>
      <c r="OVJ1" s="13"/>
      <c r="OVK1" s="13"/>
      <c r="OVL1" s="13"/>
      <c r="OVM1" s="13"/>
      <c r="OVN1" s="13"/>
      <c r="OVO1" s="13"/>
      <c r="OVP1" s="13"/>
      <c r="OVQ1" s="13"/>
      <c r="OVR1" s="13"/>
      <c r="OVS1" s="13"/>
      <c r="OVT1" s="13"/>
      <c r="OVU1" s="13"/>
      <c r="OVV1" s="13"/>
      <c r="OVW1" s="13"/>
      <c r="OVX1" s="13"/>
      <c r="OVY1" s="13"/>
      <c r="OVZ1" s="13"/>
      <c r="OWA1" s="13"/>
      <c r="OWB1" s="13"/>
      <c r="OWC1" s="13"/>
      <c r="OWD1" s="13"/>
      <c r="OWE1" s="13"/>
      <c r="OWF1" s="13"/>
      <c r="OWG1" s="13"/>
      <c r="OWH1" s="13"/>
      <c r="OWI1" s="13"/>
      <c r="OWJ1" s="13"/>
      <c r="OWK1" s="13"/>
      <c r="OWL1" s="13"/>
      <c r="OWM1" s="13"/>
      <c r="OWN1" s="13"/>
      <c r="OWO1" s="13"/>
      <c r="OWP1" s="13"/>
      <c r="OWQ1" s="13"/>
      <c r="OWR1" s="13"/>
      <c r="OWS1" s="13"/>
      <c r="OWT1" s="13"/>
      <c r="OWU1" s="13"/>
      <c r="OWV1" s="13"/>
      <c r="OWW1" s="13"/>
      <c r="OWX1" s="13"/>
      <c r="OWY1" s="13"/>
      <c r="OWZ1" s="13"/>
      <c r="OXA1" s="13"/>
      <c r="OXB1" s="13"/>
      <c r="OXC1" s="13"/>
      <c r="OXD1" s="317"/>
      <c r="OXE1" s="317"/>
      <c r="OXF1" s="317"/>
      <c r="OXG1" s="317"/>
      <c r="OXH1" s="317"/>
      <c r="OXI1" s="317"/>
      <c r="OXJ1" s="317"/>
      <c r="OXK1" s="317"/>
      <c r="OXL1" s="317"/>
      <c r="OXM1" s="317"/>
      <c r="OXN1" s="317"/>
      <c r="OXO1" s="317"/>
      <c r="OXP1" s="317"/>
      <c r="OXQ1" s="317"/>
      <c r="OXR1" s="317"/>
      <c r="OXS1" s="317"/>
      <c r="OXT1" s="317"/>
      <c r="OXU1" s="317"/>
      <c r="OXV1" s="317"/>
      <c r="OXW1" s="317"/>
      <c r="OXX1" s="317"/>
      <c r="OXY1" s="317"/>
      <c r="OXZ1" s="317"/>
      <c r="OYA1" s="317"/>
      <c r="OYB1" s="317"/>
      <c r="OYC1" s="317"/>
      <c r="OYD1" s="317"/>
      <c r="OYE1" s="317"/>
      <c r="OYF1" s="317"/>
      <c r="OYG1" s="317"/>
      <c r="OYH1" s="317"/>
      <c r="OYI1" s="317"/>
      <c r="OYJ1" s="317"/>
      <c r="OYK1" s="317"/>
      <c r="OYL1" s="317"/>
      <c r="OYM1" s="317"/>
      <c r="OYN1" s="317"/>
      <c r="OYO1" s="317"/>
      <c r="OYP1" s="317"/>
      <c r="OYQ1" s="317"/>
      <c r="OYR1" s="317"/>
      <c r="OYS1" s="317"/>
      <c r="OYT1" s="317"/>
      <c r="OYU1" s="317"/>
      <c r="OYV1" s="317"/>
      <c r="OYW1" s="317"/>
      <c r="OYX1" s="317"/>
      <c r="OYY1" s="317"/>
      <c r="OYZ1" s="317"/>
      <c r="OZA1" s="317"/>
      <c r="OZB1" s="317"/>
      <c r="OZC1" s="317"/>
      <c r="OZD1" s="317"/>
      <c r="OZE1" s="317"/>
      <c r="OZF1" s="317"/>
      <c r="OZG1" s="317"/>
      <c r="OZH1" s="317"/>
      <c r="OZI1" s="317"/>
      <c r="OZJ1" s="317"/>
      <c r="OZK1" s="317"/>
      <c r="OZL1" s="317"/>
      <c r="OZM1" s="317"/>
      <c r="OZN1" s="317"/>
      <c r="OZO1" s="317"/>
      <c r="OZP1" s="317"/>
      <c r="OZQ1" s="317"/>
      <c r="OZR1" s="317"/>
      <c r="OZS1" s="317"/>
      <c r="OZT1" s="317"/>
      <c r="OZU1" s="317"/>
      <c r="OZV1" s="317"/>
      <c r="OZW1" s="317"/>
      <c r="OZX1" s="317"/>
      <c r="OZY1" s="317"/>
      <c r="OZZ1" s="317"/>
      <c r="PAA1" s="317"/>
      <c r="PAB1" s="317"/>
      <c r="PAC1" s="317"/>
      <c r="PAD1" s="317"/>
      <c r="PAE1" s="317"/>
      <c r="PAF1" s="317"/>
      <c r="PAG1" s="317"/>
      <c r="PAH1" s="317"/>
      <c r="PAI1" s="317"/>
      <c r="PAJ1" s="317"/>
      <c r="PAK1" s="317"/>
      <c r="PAL1" s="317"/>
      <c r="PAM1" s="317"/>
      <c r="PAN1" s="317"/>
      <c r="PAO1" s="317"/>
      <c r="PAP1" s="317"/>
      <c r="PAQ1" s="317"/>
      <c r="PAR1" s="317"/>
      <c r="PAS1" s="317"/>
      <c r="PAT1" s="317"/>
      <c r="PAU1" s="317"/>
      <c r="PAV1" s="317"/>
      <c r="PAW1" s="317"/>
      <c r="PAX1" s="317"/>
      <c r="PAY1" s="317"/>
      <c r="PAZ1" s="317"/>
      <c r="PBA1" s="317"/>
      <c r="PBB1" s="317"/>
      <c r="PBC1" s="317"/>
      <c r="PBD1" s="317"/>
      <c r="PBE1" s="317"/>
      <c r="PBF1" s="317"/>
      <c r="PBG1" s="317"/>
      <c r="PBH1" s="317"/>
      <c r="PBI1" s="317"/>
      <c r="PBJ1" s="317"/>
      <c r="PBK1" s="317"/>
      <c r="PBL1" s="317"/>
      <c r="PBM1" s="317"/>
      <c r="PBN1" s="317"/>
      <c r="PBO1" s="317"/>
      <c r="PBP1" s="317"/>
      <c r="PBQ1" s="317"/>
      <c r="PBR1" s="317"/>
      <c r="PBS1" s="317"/>
      <c r="PBT1" s="317"/>
      <c r="PBU1" s="317"/>
      <c r="PBV1" s="317"/>
      <c r="PBW1" s="317"/>
      <c r="PBX1" s="317"/>
      <c r="PBY1" s="317"/>
      <c r="PBZ1" s="317"/>
      <c r="PCA1" s="317"/>
      <c r="PCB1" s="317"/>
      <c r="PCC1" s="317"/>
      <c r="PCD1" s="317"/>
      <c r="PCE1" s="317"/>
      <c r="PCF1" s="317"/>
      <c r="PCG1" s="317"/>
      <c r="PCH1" s="317"/>
      <c r="PCI1" s="317"/>
      <c r="PCJ1" s="317"/>
      <c r="PCK1" s="317"/>
      <c r="PCL1" s="317"/>
      <c r="PCM1" s="317"/>
      <c r="PCN1" s="317"/>
      <c r="PCO1" s="317"/>
      <c r="PCP1" s="317"/>
      <c r="PCQ1" s="317"/>
      <c r="PCR1" s="317"/>
      <c r="PCS1" s="317"/>
      <c r="PCT1" s="317"/>
      <c r="PCU1" s="317"/>
      <c r="PCV1" s="317"/>
      <c r="PCW1" s="317"/>
      <c r="PCX1" s="317"/>
      <c r="PCY1" s="317"/>
      <c r="PCZ1" s="317"/>
      <c r="PDA1" s="317"/>
      <c r="PDB1" s="317"/>
      <c r="PDC1" s="317"/>
      <c r="PDD1" s="317"/>
      <c r="PDE1" s="317"/>
      <c r="PDF1" s="317"/>
      <c r="PDG1" s="317"/>
      <c r="PDH1" s="317"/>
      <c r="PDI1" s="317"/>
      <c r="PDJ1" s="317"/>
      <c r="PDK1" s="317"/>
      <c r="PDL1" s="13"/>
      <c r="PDM1" s="13"/>
      <c r="PDN1" s="13"/>
      <c r="PDO1" s="13"/>
      <c r="PDP1" s="13"/>
      <c r="PDQ1" s="13"/>
      <c r="PDR1" s="13"/>
      <c r="PDS1" s="13"/>
      <c r="PDT1" s="13"/>
      <c r="PDU1" s="13"/>
      <c r="PDV1" s="13"/>
      <c r="PDW1" s="13"/>
      <c r="PDX1" s="13"/>
      <c r="PDY1" s="13"/>
      <c r="PDZ1" s="13"/>
      <c r="PEA1" s="13"/>
      <c r="PEB1" s="13"/>
      <c r="PEC1" s="13"/>
      <c r="PED1" s="13"/>
      <c r="PEE1" s="13"/>
      <c r="PEF1" s="13"/>
      <c r="PEG1" s="13"/>
      <c r="PEH1" s="13"/>
      <c r="PEI1" s="13"/>
      <c r="PEJ1" s="13"/>
      <c r="PEK1" s="13"/>
      <c r="PEL1" s="13"/>
      <c r="PEM1" s="13"/>
      <c r="PEN1" s="13"/>
      <c r="PEO1" s="13"/>
      <c r="PEP1" s="13"/>
      <c r="PEQ1" s="13"/>
      <c r="PER1" s="13"/>
      <c r="PES1" s="13"/>
      <c r="PET1" s="13"/>
      <c r="PEU1" s="13"/>
      <c r="PEV1" s="13"/>
      <c r="PEW1" s="13"/>
      <c r="PEX1" s="13"/>
      <c r="PEY1" s="13"/>
      <c r="PEZ1" s="13"/>
      <c r="PFA1" s="13"/>
      <c r="PFB1" s="13"/>
      <c r="PFC1" s="13"/>
      <c r="PFD1" s="13"/>
      <c r="PFE1" s="13"/>
      <c r="PFF1" s="13"/>
      <c r="PFG1" s="13"/>
      <c r="PFH1" s="13"/>
      <c r="PFI1" s="13"/>
      <c r="PFJ1" s="13"/>
      <c r="PFK1" s="13"/>
      <c r="PFL1" s="13"/>
      <c r="PFM1" s="13"/>
      <c r="PFN1" s="13"/>
      <c r="PFO1" s="13"/>
      <c r="PFP1" s="13"/>
      <c r="PFQ1" s="13"/>
      <c r="PFR1" s="13"/>
      <c r="PFS1" s="13"/>
      <c r="PFT1" s="13"/>
      <c r="PFU1" s="13"/>
      <c r="PFV1" s="13"/>
      <c r="PFW1" s="13"/>
      <c r="PFX1" s="13"/>
      <c r="PFY1" s="13"/>
      <c r="PFZ1" s="13"/>
      <c r="PGA1" s="13"/>
      <c r="PGB1" s="13"/>
      <c r="PGC1" s="13"/>
      <c r="PGD1" s="13"/>
      <c r="PGE1" s="13"/>
      <c r="PGF1" s="13"/>
      <c r="PGG1" s="13"/>
      <c r="PGH1" s="13"/>
      <c r="PGI1" s="13"/>
      <c r="PGJ1" s="13"/>
      <c r="PGK1" s="13"/>
      <c r="PGL1" s="13"/>
      <c r="PGM1" s="13"/>
      <c r="PGN1" s="13"/>
      <c r="PGO1" s="13"/>
      <c r="PGP1" s="13"/>
      <c r="PGQ1" s="13"/>
      <c r="PGR1" s="13"/>
      <c r="PGS1" s="13"/>
      <c r="PGT1" s="13"/>
      <c r="PGU1" s="13"/>
      <c r="PGV1" s="13"/>
      <c r="PGW1" s="13"/>
      <c r="PGX1" s="13"/>
      <c r="PGY1" s="13"/>
      <c r="PGZ1" s="317"/>
      <c r="PHA1" s="317"/>
      <c r="PHB1" s="317"/>
      <c r="PHC1" s="317"/>
      <c r="PHD1" s="317"/>
      <c r="PHE1" s="317"/>
      <c r="PHF1" s="317"/>
      <c r="PHG1" s="317"/>
      <c r="PHH1" s="317"/>
      <c r="PHI1" s="317"/>
      <c r="PHJ1" s="317"/>
      <c r="PHK1" s="317"/>
      <c r="PHL1" s="317"/>
      <c r="PHM1" s="317"/>
      <c r="PHN1" s="317"/>
      <c r="PHO1" s="317"/>
      <c r="PHP1" s="317"/>
      <c r="PHQ1" s="317"/>
      <c r="PHR1" s="317"/>
      <c r="PHS1" s="317"/>
      <c r="PHT1" s="317"/>
      <c r="PHU1" s="317"/>
      <c r="PHV1" s="317"/>
      <c r="PHW1" s="317"/>
      <c r="PHX1" s="317"/>
      <c r="PHY1" s="317"/>
      <c r="PHZ1" s="317"/>
      <c r="PIA1" s="317"/>
      <c r="PIB1" s="317"/>
      <c r="PIC1" s="317"/>
      <c r="PID1" s="317"/>
      <c r="PIE1" s="317"/>
      <c r="PIF1" s="317"/>
      <c r="PIG1" s="317"/>
      <c r="PIH1" s="317"/>
      <c r="PII1" s="317"/>
      <c r="PIJ1" s="317"/>
      <c r="PIK1" s="317"/>
      <c r="PIL1" s="317"/>
      <c r="PIM1" s="317"/>
      <c r="PIN1" s="317"/>
      <c r="PIO1" s="317"/>
      <c r="PIP1" s="317"/>
      <c r="PIQ1" s="317"/>
      <c r="PIR1" s="317"/>
      <c r="PIS1" s="317"/>
      <c r="PIT1" s="317"/>
      <c r="PIU1" s="317"/>
      <c r="PIV1" s="317"/>
      <c r="PIW1" s="317"/>
      <c r="PIX1" s="317"/>
      <c r="PIY1" s="317"/>
      <c r="PIZ1" s="317"/>
      <c r="PJA1" s="317"/>
      <c r="PJB1" s="317"/>
      <c r="PJC1" s="317"/>
      <c r="PJD1" s="317"/>
      <c r="PJE1" s="317"/>
      <c r="PJF1" s="317"/>
      <c r="PJG1" s="317"/>
      <c r="PJH1" s="317"/>
      <c r="PJI1" s="317"/>
      <c r="PJJ1" s="317"/>
      <c r="PJK1" s="317"/>
      <c r="PJL1" s="317"/>
      <c r="PJM1" s="317"/>
      <c r="PJN1" s="317"/>
      <c r="PJO1" s="317"/>
      <c r="PJP1" s="317"/>
      <c r="PJQ1" s="317"/>
      <c r="PJR1" s="317"/>
      <c r="PJS1" s="317"/>
      <c r="PJT1" s="317"/>
      <c r="PJU1" s="317"/>
      <c r="PJV1" s="317"/>
      <c r="PJW1" s="317"/>
      <c r="PJX1" s="317"/>
      <c r="PJY1" s="317"/>
      <c r="PJZ1" s="317"/>
      <c r="PKA1" s="317"/>
      <c r="PKB1" s="317"/>
      <c r="PKC1" s="317"/>
      <c r="PKD1" s="317"/>
      <c r="PKE1" s="317"/>
      <c r="PKF1" s="317"/>
      <c r="PKG1" s="317"/>
      <c r="PKH1" s="317"/>
      <c r="PKI1" s="317"/>
      <c r="PKJ1" s="317"/>
      <c r="PKK1" s="317"/>
      <c r="PKL1" s="317"/>
      <c r="PKM1" s="317"/>
      <c r="PKN1" s="317"/>
      <c r="PKO1" s="317"/>
      <c r="PKP1" s="317"/>
      <c r="PKQ1" s="317"/>
      <c r="PKR1" s="317"/>
      <c r="PKS1" s="317"/>
      <c r="PKT1" s="317"/>
      <c r="PKU1" s="317"/>
      <c r="PKV1" s="317"/>
      <c r="PKW1" s="317"/>
      <c r="PKX1" s="317"/>
      <c r="PKY1" s="317"/>
      <c r="PKZ1" s="317"/>
      <c r="PLA1" s="317"/>
      <c r="PLB1" s="317"/>
      <c r="PLC1" s="317"/>
      <c r="PLD1" s="317"/>
      <c r="PLE1" s="317"/>
      <c r="PLF1" s="317"/>
      <c r="PLG1" s="317"/>
      <c r="PLH1" s="317"/>
      <c r="PLI1" s="317"/>
      <c r="PLJ1" s="317"/>
      <c r="PLK1" s="317"/>
      <c r="PLL1" s="317"/>
      <c r="PLM1" s="317"/>
      <c r="PLN1" s="317"/>
      <c r="PLO1" s="317"/>
      <c r="PLP1" s="317"/>
      <c r="PLQ1" s="317"/>
      <c r="PLR1" s="317"/>
      <c r="PLS1" s="317"/>
      <c r="PLT1" s="317"/>
      <c r="PLU1" s="317"/>
      <c r="PLV1" s="317"/>
      <c r="PLW1" s="317"/>
      <c r="PLX1" s="317"/>
      <c r="PLY1" s="317"/>
      <c r="PLZ1" s="317"/>
      <c r="PMA1" s="317"/>
      <c r="PMB1" s="317"/>
      <c r="PMC1" s="317"/>
      <c r="PMD1" s="317"/>
      <c r="PME1" s="317"/>
      <c r="PMF1" s="317"/>
      <c r="PMG1" s="317"/>
      <c r="PMH1" s="317"/>
      <c r="PMI1" s="317"/>
      <c r="PMJ1" s="317"/>
      <c r="PMK1" s="317"/>
      <c r="PML1" s="317"/>
      <c r="PMM1" s="317"/>
      <c r="PMN1" s="317"/>
      <c r="PMO1" s="317"/>
      <c r="PMP1" s="317"/>
      <c r="PMQ1" s="317"/>
      <c r="PMR1" s="317"/>
      <c r="PMS1" s="317"/>
      <c r="PMT1" s="317"/>
      <c r="PMU1" s="317"/>
      <c r="PMV1" s="317"/>
      <c r="PMW1" s="317"/>
      <c r="PMX1" s="317"/>
      <c r="PMY1" s="317"/>
      <c r="PMZ1" s="317"/>
      <c r="PNA1" s="317"/>
      <c r="PNB1" s="317"/>
      <c r="PNC1" s="317"/>
      <c r="PND1" s="317"/>
      <c r="PNE1" s="317"/>
      <c r="PNF1" s="317"/>
      <c r="PNG1" s="317"/>
      <c r="PNH1" s="13"/>
      <c r="PNI1" s="13"/>
      <c r="PNJ1" s="13"/>
      <c r="PNK1" s="13"/>
      <c r="PNL1" s="13"/>
      <c r="PNM1" s="13"/>
      <c r="PNN1" s="13"/>
      <c r="PNO1" s="13"/>
      <c r="PNP1" s="13"/>
      <c r="PNQ1" s="13"/>
      <c r="PNR1" s="13"/>
      <c r="PNS1" s="13"/>
      <c r="PNT1" s="13"/>
      <c r="PNU1" s="13"/>
      <c r="PNV1" s="13"/>
      <c r="PNW1" s="13"/>
      <c r="PNX1" s="13"/>
      <c r="PNY1" s="13"/>
      <c r="PNZ1" s="13"/>
      <c r="POA1" s="13"/>
      <c r="POB1" s="13"/>
      <c r="POC1" s="13"/>
      <c r="POD1" s="13"/>
      <c r="POE1" s="13"/>
      <c r="POF1" s="13"/>
      <c r="POG1" s="13"/>
      <c r="POH1" s="13"/>
      <c r="POI1" s="13"/>
      <c r="POJ1" s="13"/>
      <c r="POK1" s="13"/>
      <c r="POL1" s="13"/>
      <c r="POM1" s="13"/>
      <c r="PON1" s="13"/>
      <c r="POO1" s="13"/>
      <c r="POP1" s="13"/>
      <c r="POQ1" s="13"/>
      <c r="POR1" s="13"/>
      <c r="POS1" s="13"/>
      <c r="POT1" s="13"/>
      <c r="POU1" s="13"/>
      <c r="POV1" s="13"/>
      <c r="POW1" s="13"/>
      <c r="POX1" s="13"/>
      <c r="POY1" s="13"/>
      <c r="POZ1" s="13"/>
      <c r="PPA1" s="13"/>
      <c r="PPB1" s="13"/>
      <c r="PPC1" s="13"/>
      <c r="PPD1" s="13"/>
      <c r="PPE1" s="13"/>
      <c r="PPF1" s="13"/>
      <c r="PPG1" s="13"/>
      <c r="PPH1" s="13"/>
      <c r="PPI1" s="13"/>
      <c r="PPJ1" s="13"/>
      <c r="PPK1" s="13"/>
      <c r="PPL1" s="13"/>
      <c r="PPM1" s="13"/>
      <c r="PPN1" s="13"/>
      <c r="PPO1" s="13"/>
      <c r="PPP1" s="13"/>
      <c r="PPQ1" s="13"/>
      <c r="PPR1" s="13"/>
      <c r="PPS1" s="13"/>
      <c r="PPT1" s="13"/>
      <c r="PPU1" s="13"/>
      <c r="PPV1" s="13"/>
      <c r="PPW1" s="13"/>
      <c r="PPX1" s="13"/>
      <c r="PPY1" s="13"/>
      <c r="PPZ1" s="13"/>
      <c r="PQA1" s="13"/>
      <c r="PQB1" s="13"/>
      <c r="PQC1" s="13"/>
      <c r="PQD1" s="13"/>
      <c r="PQE1" s="13"/>
      <c r="PQF1" s="13"/>
      <c r="PQG1" s="13"/>
      <c r="PQH1" s="13"/>
      <c r="PQI1" s="13"/>
      <c r="PQJ1" s="13"/>
      <c r="PQK1" s="13"/>
      <c r="PQL1" s="13"/>
      <c r="PQM1" s="13"/>
      <c r="PQN1" s="13"/>
      <c r="PQO1" s="13"/>
      <c r="PQP1" s="13"/>
      <c r="PQQ1" s="13"/>
      <c r="PQR1" s="13"/>
      <c r="PQS1" s="13"/>
      <c r="PQT1" s="13"/>
      <c r="PQU1" s="13"/>
      <c r="PQV1" s="317"/>
      <c r="PQW1" s="317"/>
      <c r="PQX1" s="317"/>
      <c r="PQY1" s="317"/>
      <c r="PQZ1" s="317"/>
      <c r="PRA1" s="317"/>
      <c r="PRB1" s="317"/>
      <c r="PRC1" s="317"/>
      <c r="PRD1" s="317"/>
      <c r="PRE1" s="317"/>
      <c r="PRF1" s="317"/>
      <c r="PRG1" s="317"/>
      <c r="PRH1" s="317"/>
      <c r="PRI1" s="317"/>
      <c r="PRJ1" s="317"/>
      <c r="PRK1" s="317"/>
      <c r="PRL1" s="317"/>
      <c r="PRM1" s="317"/>
      <c r="PRN1" s="317"/>
      <c r="PRO1" s="317"/>
      <c r="PRP1" s="317"/>
      <c r="PRQ1" s="317"/>
      <c r="PRR1" s="317"/>
      <c r="PRS1" s="317"/>
      <c r="PRT1" s="317"/>
      <c r="PRU1" s="317"/>
      <c r="PRV1" s="317"/>
      <c r="PRW1" s="317"/>
      <c r="PRX1" s="317"/>
      <c r="PRY1" s="317"/>
      <c r="PRZ1" s="317"/>
      <c r="PSA1" s="317"/>
      <c r="PSB1" s="317"/>
      <c r="PSC1" s="317"/>
      <c r="PSD1" s="317"/>
      <c r="PSE1" s="317"/>
      <c r="PSF1" s="317"/>
      <c r="PSG1" s="317"/>
      <c r="PSH1" s="317"/>
      <c r="PSI1" s="317"/>
      <c r="PSJ1" s="317"/>
      <c r="PSK1" s="317"/>
      <c r="PSL1" s="317"/>
      <c r="PSM1" s="317"/>
      <c r="PSN1" s="317"/>
      <c r="PSO1" s="317"/>
      <c r="PSP1" s="317"/>
      <c r="PSQ1" s="317"/>
      <c r="PSR1" s="317"/>
      <c r="PSS1" s="317"/>
      <c r="PST1" s="317"/>
      <c r="PSU1" s="317"/>
      <c r="PSV1" s="317"/>
      <c r="PSW1" s="317"/>
      <c r="PSX1" s="317"/>
      <c r="PSY1" s="317"/>
      <c r="PSZ1" s="317"/>
      <c r="PTA1" s="317"/>
      <c r="PTB1" s="317"/>
      <c r="PTC1" s="317"/>
      <c r="PTD1" s="317"/>
      <c r="PTE1" s="317"/>
      <c r="PTF1" s="317"/>
      <c r="PTG1" s="317"/>
      <c r="PTH1" s="317"/>
      <c r="PTI1" s="317"/>
      <c r="PTJ1" s="317"/>
      <c r="PTK1" s="317"/>
      <c r="PTL1" s="317"/>
      <c r="PTM1" s="317"/>
      <c r="PTN1" s="317"/>
      <c r="PTO1" s="317"/>
      <c r="PTP1" s="317"/>
      <c r="PTQ1" s="317"/>
      <c r="PTR1" s="317"/>
      <c r="PTS1" s="317"/>
      <c r="PTT1" s="317"/>
      <c r="PTU1" s="317"/>
      <c r="PTV1" s="317"/>
      <c r="PTW1" s="317"/>
      <c r="PTX1" s="317"/>
      <c r="PTY1" s="317"/>
      <c r="PTZ1" s="317"/>
      <c r="PUA1" s="317"/>
      <c r="PUB1" s="317"/>
      <c r="PUC1" s="317"/>
      <c r="PUD1" s="317"/>
      <c r="PUE1" s="317"/>
      <c r="PUF1" s="317"/>
      <c r="PUG1" s="317"/>
      <c r="PUH1" s="317"/>
      <c r="PUI1" s="317"/>
      <c r="PUJ1" s="317"/>
      <c r="PUK1" s="317"/>
      <c r="PUL1" s="317"/>
      <c r="PUM1" s="317"/>
      <c r="PUN1" s="317"/>
      <c r="PUO1" s="317"/>
      <c r="PUP1" s="317"/>
      <c r="PUQ1" s="317"/>
      <c r="PUR1" s="317"/>
      <c r="PUS1" s="317"/>
      <c r="PUT1" s="317"/>
      <c r="PUU1" s="317"/>
      <c r="PUV1" s="317"/>
      <c r="PUW1" s="317"/>
      <c r="PUX1" s="317"/>
      <c r="PUY1" s="317"/>
      <c r="PUZ1" s="317"/>
      <c r="PVA1" s="317"/>
      <c r="PVB1" s="317"/>
      <c r="PVC1" s="317"/>
      <c r="PVD1" s="317"/>
      <c r="PVE1" s="317"/>
      <c r="PVF1" s="317"/>
      <c r="PVG1" s="317"/>
      <c r="PVH1" s="317"/>
      <c r="PVI1" s="317"/>
      <c r="PVJ1" s="317"/>
      <c r="PVK1" s="317"/>
      <c r="PVL1" s="317"/>
      <c r="PVM1" s="317"/>
      <c r="PVN1" s="317"/>
      <c r="PVO1" s="317"/>
      <c r="PVP1" s="317"/>
      <c r="PVQ1" s="317"/>
      <c r="PVR1" s="317"/>
      <c r="PVS1" s="317"/>
      <c r="PVT1" s="317"/>
      <c r="PVU1" s="317"/>
      <c r="PVV1" s="317"/>
      <c r="PVW1" s="317"/>
      <c r="PVX1" s="317"/>
      <c r="PVY1" s="317"/>
      <c r="PVZ1" s="317"/>
      <c r="PWA1" s="317"/>
      <c r="PWB1" s="317"/>
      <c r="PWC1" s="317"/>
      <c r="PWD1" s="317"/>
      <c r="PWE1" s="317"/>
      <c r="PWF1" s="317"/>
      <c r="PWG1" s="317"/>
      <c r="PWH1" s="317"/>
      <c r="PWI1" s="317"/>
      <c r="PWJ1" s="317"/>
      <c r="PWK1" s="317"/>
      <c r="PWL1" s="317"/>
      <c r="PWM1" s="317"/>
      <c r="PWN1" s="317"/>
      <c r="PWO1" s="317"/>
      <c r="PWP1" s="317"/>
      <c r="PWQ1" s="317"/>
      <c r="PWR1" s="317"/>
      <c r="PWS1" s="317"/>
      <c r="PWT1" s="317"/>
      <c r="PWU1" s="317"/>
      <c r="PWV1" s="317"/>
      <c r="PWW1" s="317"/>
      <c r="PWX1" s="317"/>
      <c r="PWY1" s="317"/>
      <c r="PWZ1" s="317"/>
      <c r="PXA1" s="317"/>
      <c r="PXB1" s="317"/>
      <c r="PXC1" s="317"/>
      <c r="PXD1" s="13"/>
      <c r="PXE1" s="13"/>
      <c r="PXF1" s="13"/>
      <c r="PXG1" s="13"/>
      <c r="PXH1" s="13"/>
      <c r="PXI1" s="13"/>
      <c r="PXJ1" s="13"/>
      <c r="PXK1" s="13"/>
      <c r="PXL1" s="13"/>
      <c r="PXM1" s="13"/>
      <c r="PXN1" s="13"/>
      <c r="PXO1" s="13"/>
      <c r="PXP1" s="13"/>
      <c r="PXQ1" s="13"/>
      <c r="PXR1" s="13"/>
      <c r="PXS1" s="13"/>
      <c r="PXT1" s="13"/>
      <c r="PXU1" s="13"/>
      <c r="PXV1" s="13"/>
      <c r="PXW1" s="13"/>
      <c r="PXX1" s="13"/>
      <c r="PXY1" s="13"/>
      <c r="PXZ1" s="13"/>
      <c r="PYA1" s="13"/>
      <c r="PYB1" s="13"/>
      <c r="PYC1" s="13"/>
      <c r="PYD1" s="13"/>
      <c r="PYE1" s="13"/>
      <c r="PYF1" s="13"/>
      <c r="PYG1" s="13"/>
      <c r="PYH1" s="13"/>
      <c r="PYI1" s="13"/>
      <c r="PYJ1" s="13"/>
      <c r="PYK1" s="13"/>
      <c r="PYL1" s="13"/>
      <c r="PYM1" s="13"/>
      <c r="PYN1" s="13"/>
      <c r="PYO1" s="13"/>
      <c r="PYP1" s="13"/>
      <c r="PYQ1" s="13"/>
      <c r="PYR1" s="13"/>
      <c r="PYS1" s="13"/>
      <c r="PYT1" s="13"/>
      <c r="PYU1" s="13"/>
      <c r="PYV1" s="13"/>
      <c r="PYW1" s="13"/>
      <c r="PYX1" s="13"/>
      <c r="PYY1" s="13"/>
      <c r="PYZ1" s="13"/>
      <c r="PZA1" s="13"/>
      <c r="PZB1" s="13"/>
      <c r="PZC1" s="13"/>
      <c r="PZD1" s="13"/>
      <c r="PZE1" s="13"/>
      <c r="PZF1" s="13"/>
      <c r="PZG1" s="13"/>
      <c r="PZH1" s="13"/>
      <c r="PZI1" s="13"/>
      <c r="PZJ1" s="13"/>
      <c r="PZK1" s="13"/>
      <c r="PZL1" s="13"/>
      <c r="PZM1" s="13"/>
      <c r="PZN1" s="13"/>
      <c r="PZO1" s="13"/>
      <c r="PZP1" s="13"/>
      <c r="PZQ1" s="13"/>
      <c r="PZR1" s="13"/>
      <c r="PZS1" s="13"/>
      <c r="PZT1" s="13"/>
      <c r="PZU1" s="13"/>
      <c r="PZV1" s="13"/>
      <c r="PZW1" s="13"/>
      <c r="PZX1" s="13"/>
      <c r="PZY1" s="13"/>
      <c r="PZZ1" s="13"/>
      <c r="QAA1" s="13"/>
      <c r="QAB1" s="13"/>
      <c r="QAC1" s="13"/>
      <c r="QAD1" s="13"/>
      <c r="QAE1" s="13"/>
      <c r="QAF1" s="13"/>
      <c r="QAG1" s="13"/>
      <c r="QAH1" s="13"/>
      <c r="QAI1" s="13"/>
      <c r="QAJ1" s="13"/>
      <c r="QAK1" s="13"/>
      <c r="QAL1" s="13"/>
      <c r="QAM1" s="13"/>
      <c r="QAN1" s="13"/>
      <c r="QAO1" s="13"/>
      <c r="QAP1" s="13"/>
      <c r="QAQ1" s="13"/>
      <c r="QAR1" s="317"/>
      <c r="QAS1" s="317"/>
      <c r="QAT1" s="317"/>
      <c r="QAU1" s="317"/>
      <c r="QAV1" s="317"/>
      <c r="QAW1" s="317"/>
      <c r="QAX1" s="317"/>
      <c r="QAY1" s="317"/>
      <c r="QAZ1" s="317"/>
      <c r="QBA1" s="317"/>
      <c r="QBB1" s="317"/>
      <c r="QBC1" s="317"/>
      <c r="QBD1" s="317"/>
      <c r="QBE1" s="317"/>
      <c r="QBF1" s="317"/>
      <c r="QBG1" s="317"/>
      <c r="QBH1" s="317"/>
      <c r="QBI1" s="317"/>
      <c r="QBJ1" s="317"/>
      <c r="QBK1" s="317"/>
      <c r="QBL1" s="317"/>
      <c r="QBM1" s="317"/>
      <c r="QBN1" s="317"/>
      <c r="QBO1" s="317"/>
      <c r="QBP1" s="317"/>
      <c r="QBQ1" s="317"/>
      <c r="QBR1" s="317"/>
      <c r="QBS1" s="317"/>
      <c r="QBT1" s="317"/>
      <c r="QBU1" s="317"/>
      <c r="QBV1" s="317"/>
      <c r="QBW1" s="317"/>
      <c r="QBX1" s="317"/>
      <c r="QBY1" s="317"/>
      <c r="QBZ1" s="317"/>
      <c r="QCA1" s="317"/>
      <c r="QCB1" s="317"/>
      <c r="QCC1" s="317"/>
      <c r="QCD1" s="317"/>
      <c r="QCE1" s="317"/>
      <c r="QCF1" s="317"/>
      <c r="QCG1" s="317"/>
      <c r="QCH1" s="317"/>
      <c r="QCI1" s="317"/>
      <c r="QCJ1" s="317"/>
      <c r="QCK1" s="317"/>
      <c r="QCL1" s="317"/>
      <c r="QCM1" s="317"/>
      <c r="QCN1" s="317"/>
      <c r="QCO1" s="317"/>
      <c r="QCP1" s="317"/>
      <c r="QCQ1" s="317"/>
      <c r="QCR1" s="317"/>
      <c r="QCS1" s="317"/>
      <c r="QCT1" s="317"/>
      <c r="QCU1" s="317"/>
      <c r="QCV1" s="317"/>
      <c r="QCW1" s="317"/>
      <c r="QCX1" s="317"/>
      <c r="QCY1" s="317"/>
      <c r="QCZ1" s="317"/>
      <c r="QDA1" s="317"/>
      <c r="QDB1" s="317"/>
      <c r="QDC1" s="317"/>
      <c r="QDD1" s="317"/>
      <c r="QDE1" s="317"/>
      <c r="QDF1" s="317"/>
      <c r="QDG1" s="317"/>
      <c r="QDH1" s="317"/>
      <c r="QDI1" s="317"/>
      <c r="QDJ1" s="317"/>
      <c r="QDK1" s="317"/>
      <c r="QDL1" s="317"/>
      <c r="QDM1" s="317"/>
      <c r="QDN1" s="317"/>
      <c r="QDO1" s="317"/>
      <c r="QDP1" s="317"/>
      <c r="QDQ1" s="317"/>
      <c r="QDR1" s="317"/>
      <c r="QDS1" s="317"/>
      <c r="QDT1" s="317"/>
      <c r="QDU1" s="317"/>
      <c r="QDV1" s="317"/>
      <c r="QDW1" s="317"/>
      <c r="QDX1" s="317"/>
      <c r="QDY1" s="317"/>
      <c r="QDZ1" s="317"/>
      <c r="QEA1" s="317"/>
      <c r="QEB1" s="317"/>
      <c r="QEC1" s="317"/>
      <c r="QED1" s="317"/>
      <c r="QEE1" s="317"/>
      <c r="QEF1" s="317"/>
      <c r="QEG1" s="317"/>
      <c r="QEH1" s="317"/>
      <c r="QEI1" s="317"/>
      <c r="QEJ1" s="317"/>
      <c r="QEK1" s="317"/>
      <c r="QEL1" s="317"/>
      <c r="QEM1" s="317"/>
      <c r="QEN1" s="317"/>
      <c r="QEO1" s="317"/>
      <c r="QEP1" s="317"/>
      <c r="QEQ1" s="317"/>
      <c r="QER1" s="317"/>
      <c r="QES1" s="317"/>
      <c r="QET1" s="317"/>
      <c r="QEU1" s="317"/>
      <c r="QEV1" s="317"/>
      <c r="QEW1" s="317"/>
      <c r="QEX1" s="317"/>
      <c r="QEY1" s="317"/>
      <c r="QEZ1" s="317"/>
      <c r="QFA1" s="317"/>
      <c r="QFB1" s="317"/>
      <c r="QFC1" s="317"/>
      <c r="QFD1" s="317"/>
      <c r="QFE1" s="317"/>
      <c r="QFF1" s="317"/>
      <c r="QFG1" s="317"/>
      <c r="QFH1" s="317"/>
      <c r="QFI1" s="317"/>
      <c r="QFJ1" s="317"/>
      <c r="QFK1" s="317"/>
      <c r="QFL1" s="317"/>
      <c r="QFM1" s="317"/>
      <c r="QFN1" s="317"/>
      <c r="QFO1" s="317"/>
      <c r="QFP1" s="317"/>
      <c r="QFQ1" s="317"/>
      <c r="QFR1" s="317"/>
      <c r="QFS1" s="317"/>
      <c r="QFT1" s="317"/>
      <c r="QFU1" s="317"/>
      <c r="QFV1" s="317"/>
      <c r="QFW1" s="317"/>
      <c r="QFX1" s="317"/>
      <c r="QFY1" s="317"/>
      <c r="QFZ1" s="317"/>
      <c r="QGA1" s="317"/>
      <c r="QGB1" s="317"/>
      <c r="QGC1" s="317"/>
      <c r="QGD1" s="317"/>
      <c r="QGE1" s="317"/>
      <c r="QGF1" s="317"/>
      <c r="QGG1" s="317"/>
      <c r="QGH1" s="317"/>
      <c r="QGI1" s="317"/>
      <c r="QGJ1" s="317"/>
      <c r="QGK1" s="317"/>
      <c r="QGL1" s="317"/>
      <c r="QGM1" s="317"/>
      <c r="QGN1" s="317"/>
      <c r="QGO1" s="317"/>
      <c r="QGP1" s="317"/>
      <c r="QGQ1" s="317"/>
      <c r="QGR1" s="317"/>
      <c r="QGS1" s="317"/>
      <c r="QGT1" s="317"/>
      <c r="QGU1" s="317"/>
      <c r="QGV1" s="317"/>
      <c r="QGW1" s="317"/>
      <c r="QGX1" s="317"/>
      <c r="QGY1" s="317"/>
      <c r="QGZ1" s="13"/>
      <c r="QHA1" s="13"/>
      <c r="QHB1" s="13"/>
      <c r="QHC1" s="13"/>
      <c r="QHD1" s="13"/>
      <c r="QHE1" s="13"/>
      <c r="QHF1" s="13"/>
      <c r="QHG1" s="13"/>
      <c r="QHH1" s="13"/>
      <c r="QHI1" s="13"/>
      <c r="QHJ1" s="13"/>
      <c r="QHK1" s="13"/>
      <c r="QHL1" s="13"/>
      <c r="QHM1" s="13"/>
      <c r="QHN1" s="13"/>
      <c r="QHO1" s="13"/>
      <c r="QHP1" s="13"/>
      <c r="QHQ1" s="13"/>
      <c r="QHR1" s="13"/>
      <c r="QHS1" s="13"/>
      <c r="QHT1" s="13"/>
      <c r="QHU1" s="13"/>
      <c r="QHV1" s="13"/>
      <c r="QHW1" s="13"/>
      <c r="QHX1" s="13"/>
      <c r="QHY1" s="13"/>
      <c r="QHZ1" s="13"/>
      <c r="QIA1" s="13"/>
      <c r="QIB1" s="13"/>
      <c r="QIC1" s="13"/>
      <c r="QID1" s="13"/>
      <c r="QIE1" s="13"/>
      <c r="QIF1" s="13"/>
      <c r="QIG1" s="13"/>
      <c r="QIH1" s="13"/>
      <c r="QII1" s="13"/>
      <c r="QIJ1" s="13"/>
      <c r="QIK1" s="13"/>
      <c r="QIL1" s="13"/>
      <c r="QIM1" s="13"/>
      <c r="QIN1" s="13"/>
      <c r="QIO1" s="13"/>
      <c r="QIP1" s="13"/>
      <c r="QIQ1" s="13"/>
      <c r="QIR1" s="13"/>
      <c r="QIS1" s="13"/>
      <c r="QIT1" s="13"/>
      <c r="QIU1" s="13"/>
      <c r="QIV1" s="13"/>
      <c r="QIW1" s="13"/>
      <c r="QIX1" s="13"/>
      <c r="QIY1" s="13"/>
      <c r="QIZ1" s="13"/>
      <c r="QJA1" s="13"/>
      <c r="QJB1" s="13"/>
      <c r="QJC1" s="13"/>
      <c r="QJD1" s="13"/>
      <c r="QJE1" s="13"/>
      <c r="QJF1" s="13"/>
      <c r="QJG1" s="13"/>
      <c r="QJH1" s="13"/>
      <c r="QJI1" s="13"/>
      <c r="QJJ1" s="13"/>
      <c r="QJK1" s="13"/>
      <c r="QJL1" s="13"/>
      <c r="QJM1" s="13"/>
      <c r="QJN1" s="13"/>
      <c r="QJO1" s="13"/>
      <c r="QJP1" s="13"/>
      <c r="QJQ1" s="13"/>
      <c r="QJR1" s="13"/>
      <c r="QJS1" s="13"/>
      <c r="QJT1" s="13"/>
      <c r="QJU1" s="13"/>
      <c r="QJV1" s="13"/>
      <c r="QJW1" s="13"/>
      <c r="QJX1" s="13"/>
      <c r="QJY1" s="13"/>
      <c r="QJZ1" s="13"/>
      <c r="QKA1" s="13"/>
      <c r="QKB1" s="13"/>
      <c r="QKC1" s="13"/>
      <c r="QKD1" s="13"/>
      <c r="QKE1" s="13"/>
      <c r="QKF1" s="13"/>
      <c r="QKG1" s="13"/>
      <c r="QKH1" s="13"/>
      <c r="QKI1" s="13"/>
      <c r="QKJ1" s="13"/>
      <c r="QKK1" s="13"/>
      <c r="QKL1" s="13"/>
      <c r="QKM1" s="13"/>
      <c r="QKN1" s="317"/>
      <c r="QKO1" s="317"/>
      <c r="QKP1" s="317"/>
      <c r="QKQ1" s="317"/>
      <c r="QKR1" s="317"/>
      <c r="QKS1" s="317"/>
      <c r="QKT1" s="317"/>
      <c r="QKU1" s="317"/>
      <c r="QKV1" s="317"/>
      <c r="QKW1" s="317"/>
      <c r="QKX1" s="317"/>
      <c r="QKY1" s="317"/>
      <c r="QKZ1" s="317"/>
      <c r="QLA1" s="317"/>
      <c r="QLB1" s="317"/>
      <c r="QLC1" s="317"/>
      <c r="QLD1" s="317"/>
      <c r="QLE1" s="317"/>
      <c r="QLF1" s="317"/>
      <c r="QLG1" s="317"/>
      <c r="QLH1" s="317"/>
      <c r="QLI1" s="317"/>
      <c r="QLJ1" s="317"/>
      <c r="QLK1" s="317"/>
      <c r="QLL1" s="317"/>
      <c r="QLM1" s="317"/>
      <c r="QLN1" s="317"/>
      <c r="QLO1" s="317"/>
      <c r="QLP1" s="317"/>
      <c r="QLQ1" s="317"/>
      <c r="QLR1" s="317"/>
      <c r="QLS1" s="317"/>
      <c r="QLT1" s="317"/>
      <c r="QLU1" s="317"/>
      <c r="QLV1" s="317"/>
      <c r="QLW1" s="317"/>
      <c r="QLX1" s="317"/>
      <c r="QLY1" s="317"/>
      <c r="QLZ1" s="317"/>
      <c r="QMA1" s="317"/>
      <c r="QMB1" s="317"/>
      <c r="QMC1" s="317"/>
      <c r="QMD1" s="317"/>
      <c r="QME1" s="317"/>
      <c r="QMF1" s="317"/>
      <c r="QMG1" s="317"/>
      <c r="QMH1" s="317"/>
      <c r="QMI1" s="317"/>
      <c r="QMJ1" s="317"/>
      <c r="QMK1" s="317"/>
      <c r="QML1" s="317"/>
      <c r="QMM1" s="317"/>
      <c r="QMN1" s="317"/>
      <c r="QMO1" s="317"/>
      <c r="QMP1" s="317"/>
      <c r="QMQ1" s="317"/>
      <c r="QMR1" s="317"/>
      <c r="QMS1" s="317"/>
      <c r="QMT1" s="317"/>
      <c r="QMU1" s="317"/>
      <c r="QMV1" s="317"/>
      <c r="QMW1" s="317"/>
      <c r="QMX1" s="317"/>
      <c r="QMY1" s="317"/>
      <c r="QMZ1" s="317"/>
      <c r="QNA1" s="317"/>
      <c r="QNB1" s="317"/>
      <c r="QNC1" s="317"/>
      <c r="QND1" s="317"/>
      <c r="QNE1" s="317"/>
      <c r="QNF1" s="317"/>
      <c r="QNG1" s="317"/>
      <c r="QNH1" s="317"/>
      <c r="QNI1" s="317"/>
      <c r="QNJ1" s="317"/>
      <c r="QNK1" s="317"/>
      <c r="QNL1" s="317"/>
      <c r="QNM1" s="317"/>
      <c r="QNN1" s="317"/>
      <c r="QNO1" s="317"/>
      <c r="QNP1" s="317"/>
      <c r="QNQ1" s="317"/>
      <c r="QNR1" s="317"/>
      <c r="QNS1" s="317"/>
      <c r="QNT1" s="317"/>
      <c r="QNU1" s="317"/>
      <c r="QNV1" s="317"/>
      <c r="QNW1" s="317"/>
      <c r="QNX1" s="317"/>
      <c r="QNY1" s="317"/>
      <c r="QNZ1" s="317"/>
      <c r="QOA1" s="317"/>
      <c r="QOB1" s="317"/>
      <c r="QOC1" s="317"/>
      <c r="QOD1" s="317"/>
      <c r="QOE1" s="317"/>
      <c r="QOF1" s="317"/>
      <c r="QOG1" s="317"/>
      <c r="QOH1" s="317"/>
      <c r="QOI1" s="317"/>
      <c r="QOJ1" s="317"/>
      <c r="QOK1" s="317"/>
      <c r="QOL1" s="317"/>
      <c r="QOM1" s="317"/>
      <c r="QON1" s="317"/>
      <c r="QOO1" s="317"/>
      <c r="QOP1" s="317"/>
      <c r="QOQ1" s="317"/>
      <c r="QOR1" s="317"/>
      <c r="QOS1" s="317"/>
      <c r="QOT1" s="317"/>
      <c r="QOU1" s="317"/>
      <c r="QOV1" s="317"/>
      <c r="QOW1" s="317"/>
      <c r="QOX1" s="317"/>
      <c r="QOY1" s="317"/>
      <c r="QOZ1" s="317"/>
      <c r="QPA1" s="317"/>
      <c r="QPB1" s="317"/>
      <c r="QPC1" s="317"/>
      <c r="QPD1" s="317"/>
      <c r="QPE1" s="317"/>
      <c r="QPF1" s="317"/>
      <c r="QPG1" s="317"/>
      <c r="QPH1" s="317"/>
      <c r="QPI1" s="317"/>
      <c r="QPJ1" s="317"/>
      <c r="QPK1" s="317"/>
      <c r="QPL1" s="317"/>
      <c r="QPM1" s="317"/>
      <c r="QPN1" s="317"/>
      <c r="QPO1" s="317"/>
      <c r="QPP1" s="317"/>
      <c r="QPQ1" s="317"/>
      <c r="QPR1" s="317"/>
      <c r="QPS1" s="317"/>
      <c r="QPT1" s="317"/>
      <c r="QPU1" s="317"/>
      <c r="QPV1" s="317"/>
      <c r="QPW1" s="317"/>
      <c r="QPX1" s="317"/>
      <c r="QPY1" s="317"/>
      <c r="QPZ1" s="317"/>
      <c r="QQA1" s="317"/>
      <c r="QQB1" s="317"/>
      <c r="QQC1" s="317"/>
      <c r="QQD1" s="317"/>
      <c r="QQE1" s="317"/>
      <c r="QQF1" s="317"/>
      <c r="QQG1" s="317"/>
      <c r="QQH1" s="317"/>
      <c r="QQI1" s="317"/>
      <c r="QQJ1" s="317"/>
      <c r="QQK1" s="317"/>
      <c r="QQL1" s="317"/>
      <c r="QQM1" s="317"/>
      <c r="QQN1" s="317"/>
      <c r="QQO1" s="317"/>
      <c r="QQP1" s="317"/>
      <c r="QQQ1" s="317"/>
      <c r="QQR1" s="317"/>
      <c r="QQS1" s="317"/>
      <c r="QQT1" s="317"/>
      <c r="QQU1" s="317"/>
      <c r="QQV1" s="13"/>
      <c r="QQW1" s="13"/>
      <c r="QQX1" s="13"/>
      <c r="QQY1" s="13"/>
      <c r="QQZ1" s="13"/>
      <c r="QRA1" s="13"/>
      <c r="QRB1" s="13"/>
      <c r="QRC1" s="13"/>
      <c r="QRD1" s="13"/>
      <c r="QRE1" s="13"/>
      <c r="QRF1" s="13"/>
      <c r="QRG1" s="13"/>
      <c r="QRH1" s="13"/>
      <c r="QRI1" s="13"/>
      <c r="QRJ1" s="13"/>
      <c r="QRK1" s="13"/>
      <c r="QRL1" s="13"/>
      <c r="QRM1" s="13"/>
      <c r="QRN1" s="13"/>
      <c r="QRO1" s="13"/>
      <c r="QRP1" s="13"/>
      <c r="QRQ1" s="13"/>
      <c r="QRR1" s="13"/>
      <c r="QRS1" s="13"/>
      <c r="QRT1" s="13"/>
      <c r="QRU1" s="13"/>
      <c r="QRV1" s="13"/>
      <c r="QRW1" s="13"/>
      <c r="QRX1" s="13"/>
      <c r="QRY1" s="13"/>
      <c r="QRZ1" s="13"/>
      <c r="QSA1" s="13"/>
      <c r="QSB1" s="13"/>
      <c r="QSC1" s="13"/>
      <c r="QSD1" s="13"/>
      <c r="QSE1" s="13"/>
      <c r="QSF1" s="13"/>
      <c r="QSG1" s="13"/>
      <c r="QSH1" s="13"/>
      <c r="QSI1" s="13"/>
      <c r="QSJ1" s="13"/>
      <c r="QSK1" s="13"/>
      <c r="QSL1" s="13"/>
      <c r="QSM1" s="13"/>
      <c r="QSN1" s="13"/>
      <c r="QSO1" s="13"/>
      <c r="QSP1" s="13"/>
      <c r="QSQ1" s="13"/>
      <c r="QSR1" s="13"/>
      <c r="QSS1" s="13"/>
      <c r="QST1" s="13"/>
      <c r="QSU1" s="13"/>
      <c r="QSV1" s="13"/>
      <c r="QSW1" s="13"/>
      <c r="QSX1" s="13"/>
      <c r="QSY1" s="13"/>
      <c r="QSZ1" s="13"/>
      <c r="QTA1" s="13"/>
      <c r="QTB1" s="13"/>
      <c r="QTC1" s="13"/>
      <c r="QTD1" s="13"/>
      <c r="QTE1" s="13"/>
      <c r="QTF1" s="13"/>
      <c r="QTG1" s="13"/>
      <c r="QTH1" s="13"/>
      <c r="QTI1" s="13"/>
      <c r="QTJ1" s="13"/>
      <c r="QTK1" s="13"/>
      <c r="QTL1" s="13"/>
      <c r="QTM1" s="13"/>
      <c r="QTN1" s="13"/>
      <c r="QTO1" s="13"/>
      <c r="QTP1" s="13"/>
      <c r="QTQ1" s="13"/>
      <c r="QTR1" s="13"/>
      <c r="QTS1" s="13"/>
      <c r="QTT1" s="13"/>
      <c r="QTU1" s="13"/>
      <c r="QTV1" s="13"/>
      <c r="QTW1" s="13"/>
      <c r="QTX1" s="13"/>
      <c r="QTY1" s="13"/>
      <c r="QTZ1" s="13"/>
      <c r="QUA1" s="13"/>
      <c r="QUB1" s="13"/>
      <c r="QUC1" s="13"/>
      <c r="QUD1" s="13"/>
      <c r="QUE1" s="13"/>
      <c r="QUF1" s="13"/>
      <c r="QUG1" s="13"/>
      <c r="QUH1" s="13"/>
      <c r="QUI1" s="13"/>
      <c r="QUJ1" s="317"/>
      <c r="QUK1" s="317"/>
      <c r="QUL1" s="317"/>
      <c r="QUM1" s="317"/>
      <c r="QUN1" s="317"/>
      <c r="QUO1" s="317"/>
      <c r="QUP1" s="317"/>
      <c r="QUQ1" s="317"/>
      <c r="QUR1" s="317"/>
      <c r="QUS1" s="317"/>
      <c r="QUT1" s="317"/>
      <c r="QUU1" s="317"/>
      <c r="QUV1" s="317"/>
      <c r="QUW1" s="317"/>
      <c r="QUX1" s="317"/>
      <c r="QUY1" s="317"/>
      <c r="QUZ1" s="317"/>
      <c r="QVA1" s="317"/>
      <c r="QVB1" s="317"/>
      <c r="QVC1" s="317"/>
      <c r="QVD1" s="317"/>
      <c r="QVE1" s="317"/>
      <c r="QVF1" s="317"/>
      <c r="QVG1" s="317"/>
      <c r="QVH1" s="317"/>
      <c r="QVI1" s="317"/>
      <c r="QVJ1" s="317"/>
      <c r="QVK1" s="317"/>
      <c r="QVL1" s="317"/>
      <c r="QVM1" s="317"/>
      <c r="QVN1" s="317"/>
      <c r="QVO1" s="317"/>
      <c r="QVP1" s="317"/>
      <c r="QVQ1" s="317"/>
      <c r="QVR1" s="317"/>
      <c r="QVS1" s="317"/>
      <c r="QVT1" s="317"/>
      <c r="QVU1" s="317"/>
      <c r="QVV1" s="317"/>
      <c r="QVW1" s="317"/>
      <c r="QVX1" s="317"/>
      <c r="QVY1" s="317"/>
      <c r="QVZ1" s="317"/>
      <c r="QWA1" s="317"/>
      <c r="QWB1" s="317"/>
      <c r="QWC1" s="317"/>
      <c r="QWD1" s="317"/>
      <c r="QWE1" s="317"/>
      <c r="QWF1" s="317"/>
      <c r="QWG1" s="317"/>
      <c r="QWH1" s="317"/>
      <c r="QWI1" s="317"/>
      <c r="QWJ1" s="317"/>
      <c r="QWK1" s="317"/>
      <c r="QWL1" s="317"/>
      <c r="QWM1" s="317"/>
      <c r="QWN1" s="317"/>
      <c r="QWO1" s="317"/>
      <c r="QWP1" s="317"/>
      <c r="QWQ1" s="317"/>
      <c r="QWR1" s="317"/>
      <c r="QWS1" s="317"/>
      <c r="QWT1" s="317"/>
      <c r="QWU1" s="317"/>
      <c r="QWV1" s="317"/>
      <c r="QWW1" s="317"/>
      <c r="QWX1" s="317"/>
      <c r="QWY1" s="317"/>
      <c r="QWZ1" s="317"/>
      <c r="QXA1" s="317"/>
      <c r="QXB1" s="317"/>
      <c r="QXC1" s="317"/>
      <c r="QXD1" s="317"/>
      <c r="QXE1" s="317"/>
      <c r="QXF1" s="317"/>
      <c r="QXG1" s="317"/>
      <c r="QXH1" s="317"/>
      <c r="QXI1" s="317"/>
      <c r="QXJ1" s="317"/>
      <c r="QXK1" s="317"/>
      <c r="QXL1" s="317"/>
      <c r="QXM1" s="317"/>
      <c r="QXN1" s="317"/>
      <c r="QXO1" s="317"/>
      <c r="QXP1" s="317"/>
      <c r="QXQ1" s="317"/>
      <c r="QXR1" s="317"/>
      <c r="QXS1" s="317"/>
      <c r="QXT1" s="317"/>
      <c r="QXU1" s="317"/>
      <c r="QXV1" s="317"/>
      <c r="QXW1" s="317"/>
      <c r="QXX1" s="317"/>
      <c r="QXY1" s="317"/>
      <c r="QXZ1" s="317"/>
      <c r="QYA1" s="317"/>
      <c r="QYB1" s="317"/>
      <c r="QYC1" s="317"/>
      <c r="QYD1" s="317"/>
      <c r="QYE1" s="317"/>
      <c r="QYF1" s="317"/>
      <c r="QYG1" s="317"/>
      <c r="QYH1" s="317"/>
      <c r="QYI1" s="317"/>
      <c r="QYJ1" s="317"/>
      <c r="QYK1" s="317"/>
      <c r="QYL1" s="317"/>
      <c r="QYM1" s="317"/>
      <c r="QYN1" s="317"/>
      <c r="QYO1" s="317"/>
      <c r="QYP1" s="317"/>
      <c r="QYQ1" s="317"/>
      <c r="QYR1" s="317"/>
      <c r="QYS1" s="317"/>
      <c r="QYT1" s="317"/>
      <c r="QYU1" s="317"/>
      <c r="QYV1" s="317"/>
      <c r="QYW1" s="317"/>
      <c r="QYX1" s="317"/>
      <c r="QYY1" s="317"/>
      <c r="QYZ1" s="317"/>
      <c r="QZA1" s="317"/>
      <c r="QZB1" s="317"/>
      <c r="QZC1" s="317"/>
      <c r="QZD1" s="317"/>
      <c r="QZE1" s="317"/>
      <c r="QZF1" s="317"/>
      <c r="QZG1" s="317"/>
      <c r="QZH1" s="317"/>
      <c r="QZI1" s="317"/>
      <c r="QZJ1" s="317"/>
      <c r="QZK1" s="317"/>
      <c r="QZL1" s="317"/>
      <c r="QZM1" s="317"/>
      <c r="QZN1" s="317"/>
      <c r="QZO1" s="317"/>
      <c r="QZP1" s="317"/>
      <c r="QZQ1" s="317"/>
      <c r="QZR1" s="317"/>
      <c r="QZS1" s="317"/>
      <c r="QZT1" s="317"/>
      <c r="QZU1" s="317"/>
      <c r="QZV1" s="317"/>
      <c r="QZW1" s="317"/>
      <c r="QZX1" s="317"/>
      <c r="QZY1" s="317"/>
      <c r="QZZ1" s="317"/>
      <c r="RAA1" s="317"/>
      <c r="RAB1" s="317"/>
      <c r="RAC1" s="317"/>
      <c r="RAD1" s="317"/>
      <c r="RAE1" s="317"/>
      <c r="RAF1" s="317"/>
      <c r="RAG1" s="317"/>
      <c r="RAH1" s="317"/>
      <c r="RAI1" s="317"/>
      <c r="RAJ1" s="317"/>
      <c r="RAK1" s="317"/>
      <c r="RAL1" s="317"/>
      <c r="RAM1" s="317"/>
      <c r="RAN1" s="317"/>
      <c r="RAO1" s="317"/>
      <c r="RAP1" s="317"/>
      <c r="RAQ1" s="317"/>
      <c r="RAR1" s="13"/>
      <c r="RAS1" s="13"/>
      <c r="RAT1" s="13"/>
      <c r="RAU1" s="13"/>
      <c r="RAV1" s="13"/>
      <c r="RAW1" s="13"/>
      <c r="RAX1" s="13"/>
      <c r="RAY1" s="13"/>
      <c r="RAZ1" s="13"/>
      <c r="RBA1" s="13"/>
      <c r="RBB1" s="13"/>
      <c r="RBC1" s="13"/>
      <c r="RBD1" s="13"/>
      <c r="RBE1" s="13"/>
      <c r="RBF1" s="13"/>
      <c r="RBG1" s="13"/>
      <c r="RBH1" s="13"/>
      <c r="RBI1" s="13"/>
      <c r="RBJ1" s="13"/>
      <c r="RBK1" s="13"/>
      <c r="RBL1" s="13"/>
      <c r="RBM1" s="13"/>
      <c r="RBN1" s="13"/>
      <c r="RBO1" s="13"/>
      <c r="RBP1" s="13"/>
      <c r="RBQ1" s="13"/>
      <c r="RBR1" s="13"/>
      <c r="RBS1" s="13"/>
      <c r="RBT1" s="13"/>
      <c r="RBU1" s="13"/>
      <c r="RBV1" s="13"/>
      <c r="RBW1" s="13"/>
      <c r="RBX1" s="13"/>
      <c r="RBY1" s="13"/>
      <c r="RBZ1" s="13"/>
      <c r="RCA1" s="13"/>
      <c r="RCB1" s="13"/>
      <c r="RCC1" s="13"/>
      <c r="RCD1" s="13"/>
      <c r="RCE1" s="13"/>
      <c r="RCF1" s="13"/>
      <c r="RCG1" s="13"/>
      <c r="RCH1" s="13"/>
      <c r="RCI1" s="13"/>
      <c r="RCJ1" s="13"/>
      <c r="RCK1" s="13"/>
      <c r="RCL1" s="13"/>
      <c r="RCM1" s="13"/>
      <c r="RCN1" s="13"/>
      <c r="RCO1" s="13"/>
      <c r="RCP1" s="13"/>
      <c r="RCQ1" s="13"/>
      <c r="RCR1" s="13"/>
      <c r="RCS1" s="13"/>
      <c r="RCT1" s="13"/>
      <c r="RCU1" s="13"/>
      <c r="RCV1" s="13"/>
      <c r="RCW1" s="13"/>
      <c r="RCX1" s="13"/>
      <c r="RCY1" s="13"/>
      <c r="RCZ1" s="13"/>
      <c r="RDA1" s="13"/>
      <c r="RDB1" s="13"/>
      <c r="RDC1" s="13"/>
      <c r="RDD1" s="13"/>
      <c r="RDE1" s="13"/>
      <c r="RDF1" s="13"/>
      <c r="RDG1" s="13"/>
      <c r="RDH1" s="13"/>
      <c r="RDI1" s="13"/>
      <c r="RDJ1" s="13"/>
      <c r="RDK1" s="13"/>
      <c r="RDL1" s="13"/>
      <c r="RDM1" s="13"/>
      <c r="RDN1" s="13"/>
      <c r="RDO1" s="13"/>
      <c r="RDP1" s="13"/>
      <c r="RDQ1" s="13"/>
      <c r="RDR1" s="13"/>
      <c r="RDS1" s="13"/>
      <c r="RDT1" s="13"/>
      <c r="RDU1" s="13"/>
      <c r="RDV1" s="13"/>
      <c r="RDW1" s="13"/>
      <c r="RDX1" s="13"/>
      <c r="RDY1" s="13"/>
      <c r="RDZ1" s="13"/>
      <c r="REA1" s="13"/>
      <c r="REB1" s="13"/>
      <c r="REC1" s="13"/>
      <c r="RED1" s="13"/>
      <c r="REE1" s="13"/>
      <c r="REF1" s="317"/>
      <c r="REG1" s="317"/>
      <c r="REH1" s="317"/>
      <c r="REI1" s="317"/>
      <c r="REJ1" s="317"/>
      <c r="REK1" s="317"/>
      <c r="REL1" s="317"/>
      <c r="REM1" s="317"/>
      <c r="REN1" s="317"/>
      <c r="REO1" s="317"/>
      <c r="REP1" s="317"/>
      <c r="REQ1" s="317"/>
      <c r="RER1" s="317"/>
      <c r="RES1" s="317"/>
      <c r="RET1" s="317"/>
      <c r="REU1" s="317"/>
      <c r="REV1" s="317"/>
      <c r="REW1" s="317"/>
      <c r="REX1" s="317"/>
      <c r="REY1" s="317"/>
      <c r="REZ1" s="317"/>
      <c r="RFA1" s="317"/>
      <c r="RFB1" s="317"/>
      <c r="RFC1" s="317"/>
      <c r="RFD1" s="317"/>
      <c r="RFE1" s="317"/>
      <c r="RFF1" s="317"/>
      <c r="RFG1" s="317"/>
      <c r="RFH1" s="317"/>
      <c r="RFI1" s="317"/>
      <c r="RFJ1" s="317"/>
      <c r="RFK1" s="317"/>
      <c r="RFL1" s="317"/>
      <c r="RFM1" s="317"/>
      <c r="RFN1" s="317"/>
      <c r="RFO1" s="317"/>
      <c r="RFP1" s="317"/>
      <c r="RFQ1" s="317"/>
      <c r="RFR1" s="317"/>
      <c r="RFS1" s="317"/>
      <c r="RFT1" s="317"/>
      <c r="RFU1" s="317"/>
      <c r="RFV1" s="317"/>
      <c r="RFW1" s="317"/>
      <c r="RFX1" s="317"/>
      <c r="RFY1" s="317"/>
      <c r="RFZ1" s="317"/>
      <c r="RGA1" s="317"/>
      <c r="RGB1" s="317"/>
      <c r="RGC1" s="317"/>
      <c r="RGD1" s="317"/>
      <c r="RGE1" s="317"/>
      <c r="RGF1" s="317"/>
      <c r="RGG1" s="317"/>
      <c r="RGH1" s="317"/>
      <c r="RGI1" s="317"/>
      <c r="RGJ1" s="317"/>
      <c r="RGK1" s="317"/>
      <c r="RGL1" s="317"/>
      <c r="RGM1" s="317"/>
      <c r="RGN1" s="317"/>
      <c r="RGO1" s="317"/>
      <c r="RGP1" s="317"/>
      <c r="RGQ1" s="317"/>
      <c r="RGR1" s="317"/>
      <c r="RGS1" s="317"/>
      <c r="RGT1" s="317"/>
      <c r="RGU1" s="317"/>
      <c r="RGV1" s="317"/>
      <c r="RGW1" s="317"/>
      <c r="RGX1" s="317"/>
      <c r="RGY1" s="317"/>
      <c r="RGZ1" s="317"/>
      <c r="RHA1" s="317"/>
      <c r="RHB1" s="317"/>
      <c r="RHC1" s="317"/>
      <c r="RHD1" s="317"/>
      <c r="RHE1" s="317"/>
      <c r="RHF1" s="317"/>
      <c r="RHG1" s="317"/>
      <c r="RHH1" s="317"/>
      <c r="RHI1" s="317"/>
      <c r="RHJ1" s="317"/>
      <c r="RHK1" s="317"/>
      <c r="RHL1" s="317"/>
      <c r="RHM1" s="317"/>
      <c r="RHN1" s="317"/>
      <c r="RHO1" s="317"/>
      <c r="RHP1" s="317"/>
      <c r="RHQ1" s="317"/>
      <c r="RHR1" s="317"/>
      <c r="RHS1" s="317"/>
      <c r="RHT1" s="317"/>
      <c r="RHU1" s="317"/>
      <c r="RHV1" s="317"/>
      <c r="RHW1" s="317"/>
      <c r="RHX1" s="317"/>
      <c r="RHY1" s="317"/>
      <c r="RHZ1" s="317"/>
      <c r="RIA1" s="317"/>
      <c r="RIB1" s="317"/>
      <c r="RIC1" s="317"/>
      <c r="RID1" s="317"/>
      <c r="RIE1" s="317"/>
      <c r="RIF1" s="317"/>
      <c r="RIG1" s="317"/>
      <c r="RIH1" s="317"/>
      <c r="RII1" s="317"/>
      <c r="RIJ1" s="317"/>
      <c r="RIK1" s="317"/>
      <c r="RIL1" s="317"/>
      <c r="RIM1" s="317"/>
      <c r="RIN1" s="317"/>
      <c r="RIO1" s="317"/>
      <c r="RIP1" s="317"/>
      <c r="RIQ1" s="317"/>
      <c r="RIR1" s="317"/>
      <c r="RIS1" s="317"/>
      <c r="RIT1" s="317"/>
      <c r="RIU1" s="317"/>
      <c r="RIV1" s="317"/>
      <c r="RIW1" s="317"/>
      <c r="RIX1" s="317"/>
      <c r="RIY1" s="317"/>
      <c r="RIZ1" s="317"/>
      <c r="RJA1" s="317"/>
      <c r="RJB1" s="317"/>
      <c r="RJC1" s="317"/>
      <c r="RJD1" s="317"/>
      <c r="RJE1" s="317"/>
      <c r="RJF1" s="317"/>
      <c r="RJG1" s="317"/>
      <c r="RJH1" s="317"/>
      <c r="RJI1" s="317"/>
      <c r="RJJ1" s="317"/>
      <c r="RJK1" s="317"/>
      <c r="RJL1" s="317"/>
      <c r="RJM1" s="317"/>
      <c r="RJN1" s="317"/>
      <c r="RJO1" s="317"/>
      <c r="RJP1" s="317"/>
      <c r="RJQ1" s="317"/>
      <c r="RJR1" s="317"/>
      <c r="RJS1" s="317"/>
      <c r="RJT1" s="317"/>
      <c r="RJU1" s="317"/>
      <c r="RJV1" s="317"/>
      <c r="RJW1" s="317"/>
      <c r="RJX1" s="317"/>
      <c r="RJY1" s="317"/>
      <c r="RJZ1" s="317"/>
      <c r="RKA1" s="317"/>
      <c r="RKB1" s="317"/>
      <c r="RKC1" s="317"/>
      <c r="RKD1" s="317"/>
      <c r="RKE1" s="317"/>
      <c r="RKF1" s="317"/>
      <c r="RKG1" s="317"/>
      <c r="RKH1" s="317"/>
      <c r="RKI1" s="317"/>
      <c r="RKJ1" s="317"/>
      <c r="RKK1" s="317"/>
      <c r="RKL1" s="317"/>
      <c r="RKM1" s="317"/>
      <c r="RKN1" s="13"/>
      <c r="RKO1" s="13"/>
      <c r="RKP1" s="13"/>
      <c r="RKQ1" s="13"/>
      <c r="RKR1" s="13"/>
      <c r="RKS1" s="13"/>
      <c r="RKT1" s="13"/>
      <c r="RKU1" s="13"/>
      <c r="RKV1" s="13"/>
      <c r="RKW1" s="13"/>
      <c r="RKX1" s="13"/>
      <c r="RKY1" s="13"/>
      <c r="RKZ1" s="13"/>
      <c r="RLA1" s="13"/>
      <c r="RLB1" s="13"/>
      <c r="RLC1" s="13"/>
      <c r="RLD1" s="13"/>
      <c r="RLE1" s="13"/>
      <c r="RLF1" s="13"/>
      <c r="RLG1" s="13"/>
      <c r="RLH1" s="13"/>
      <c r="RLI1" s="13"/>
      <c r="RLJ1" s="13"/>
      <c r="RLK1" s="13"/>
      <c r="RLL1" s="13"/>
      <c r="RLM1" s="13"/>
      <c r="RLN1" s="13"/>
      <c r="RLO1" s="13"/>
      <c r="RLP1" s="13"/>
      <c r="RLQ1" s="13"/>
      <c r="RLR1" s="13"/>
      <c r="RLS1" s="13"/>
      <c r="RLT1" s="13"/>
      <c r="RLU1" s="13"/>
      <c r="RLV1" s="13"/>
      <c r="RLW1" s="13"/>
      <c r="RLX1" s="13"/>
      <c r="RLY1" s="13"/>
      <c r="RLZ1" s="13"/>
      <c r="RMA1" s="13"/>
      <c r="RMB1" s="13"/>
      <c r="RMC1" s="13"/>
      <c r="RMD1" s="13"/>
      <c r="RME1" s="13"/>
      <c r="RMF1" s="13"/>
      <c r="RMG1" s="13"/>
      <c r="RMH1" s="13"/>
      <c r="RMI1" s="13"/>
      <c r="RMJ1" s="13"/>
      <c r="RMK1" s="13"/>
      <c r="RML1" s="13"/>
      <c r="RMM1" s="13"/>
      <c r="RMN1" s="13"/>
      <c r="RMO1" s="13"/>
      <c r="RMP1" s="13"/>
      <c r="RMQ1" s="13"/>
      <c r="RMR1" s="13"/>
      <c r="RMS1" s="13"/>
      <c r="RMT1" s="13"/>
      <c r="RMU1" s="13"/>
      <c r="RMV1" s="13"/>
      <c r="RMW1" s="13"/>
      <c r="RMX1" s="13"/>
      <c r="RMY1" s="13"/>
      <c r="RMZ1" s="13"/>
      <c r="RNA1" s="13"/>
      <c r="RNB1" s="13"/>
      <c r="RNC1" s="13"/>
      <c r="RND1" s="13"/>
      <c r="RNE1" s="13"/>
      <c r="RNF1" s="13"/>
      <c r="RNG1" s="13"/>
      <c r="RNH1" s="13"/>
      <c r="RNI1" s="13"/>
      <c r="RNJ1" s="13"/>
      <c r="RNK1" s="13"/>
      <c r="RNL1" s="13"/>
      <c r="RNM1" s="13"/>
      <c r="RNN1" s="13"/>
      <c r="RNO1" s="13"/>
      <c r="RNP1" s="13"/>
      <c r="RNQ1" s="13"/>
      <c r="RNR1" s="13"/>
      <c r="RNS1" s="13"/>
      <c r="RNT1" s="13"/>
      <c r="RNU1" s="13"/>
      <c r="RNV1" s="13"/>
      <c r="RNW1" s="13"/>
      <c r="RNX1" s="13"/>
      <c r="RNY1" s="13"/>
      <c r="RNZ1" s="13"/>
      <c r="ROA1" s="13"/>
      <c r="ROB1" s="317"/>
      <c r="ROC1" s="317"/>
      <c r="ROD1" s="317"/>
      <c r="ROE1" s="317"/>
      <c r="ROF1" s="317"/>
      <c r="ROG1" s="317"/>
      <c r="ROH1" s="317"/>
      <c r="ROI1" s="317"/>
      <c r="ROJ1" s="317"/>
      <c r="ROK1" s="317"/>
      <c r="ROL1" s="317"/>
      <c r="ROM1" s="317"/>
      <c r="RON1" s="317"/>
      <c r="ROO1" s="317"/>
      <c r="ROP1" s="317"/>
      <c r="ROQ1" s="317"/>
      <c r="ROR1" s="317"/>
      <c r="ROS1" s="317"/>
      <c r="ROT1" s="317"/>
      <c r="ROU1" s="317"/>
      <c r="ROV1" s="317"/>
      <c r="ROW1" s="317"/>
      <c r="ROX1" s="317"/>
      <c r="ROY1" s="317"/>
      <c r="ROZ1" s="317"/>
      <c r="RPA1" s="317"/>
      <c r="RPB1" s="317"/>
      <c r="RPC1" s="317"/>
      <c r="RPD1" s="317"/>
      <c r="RPE1" s="317"/>
      <c r="RPF1" s="317"/>
      <c r="RPG1" s="317"/>
      <c r="RPH1" s="317"/>
      <c r="RPI1" s="317"/>
      <c r="RPJ1" s="317"/>
      <c r="RPK1" s="317"/>
      <c r="RPL1" s="317"/>
      <c r="RPM1" s="317"/>
      <c r="RPN1" s="317"/>
      <c r="RPO1" s="317"/>
      <c r="RPP1" s="317"/>
      <c r="RPQ1" s="317"/>
      <c r="RPR1" s="317"/>
      <c r="RPS1" s="317"/>
      <c r="RPT1" s="317"/>
      <c r="RPU1" s="317"/>
      <c r="RPV1" s="317"/>
      <c r="RPW1" s="317"/>
      <c r="RPX1" s="317"/>
      <c r="RPY1" s="317"/>
      <c r="RPZ1" s="317"/>
      <c r="RQA1" s="317"/>
      <c r="RQB1" s="317"/>
      <c r="RQC1" s="317"/>
      <c r="RQD1" s="317"/>
      <c r="RQE1" s="317"/>
      <c r="RQF1" s="317"/>
      <c r="RQG1" s="317"/>
      <c r="RQH1" s="317"/>
      <c r="RQI1" s="317"/>
      <c r="RQJ1" s="317"/>
      <c r="RQK1" s="317"/>
      <c r="RQL1" s="317"/>
      <c r="RQM1" s="317"/>
      <c r="RQN1" s="317"/>
      <c r="RQO1" s="317"/>
      <c r="RQP1" s="317"/>
      <c r="RQQ1" s="317"/>
      <c r="RQR1" s="317"/>
      <c r="RQS1" s="317"/>
      <c r="RQT1" s="317"/>
      <c r="RQU1" s="317"/>
      <c r="RQV1" s="317"/>
      <c r="RQW1" s="317"/>
      <c r="RQX1" s="317"/>
      <c r="RQY1" s="317"/>
      <c r="RQZ1" s="317"/>
      <c r="RRA1" s="317"/>
      <c r="RRB1" s="317"/>
      <c r="RRC1" s="317"/>
      <c r="RRD1" s="317"/>
      <c r="RRE1" s="317"/>
      <c r="RRF1" s="317"/>
      <c r="RRG1" s="317"/>
      <c r="RRH1" s="317"/>
      <c r="RRI1" s="317"/>
      <c r="RRJ1" s="317"/>
      <c r="RRK1" s="317"/>
      <c r="RRL1" s="317"/>
      <c r="RRM1" s="317"/>
      <c r="RRN1" s="317"/>
      <c r="RRO1" s="317"/>
      <c r="RRP1" s="317"/>
      <c r="RRQ1" s="317"/>
      <c r="RRR1" s="317"/>
      <c r="RRS1" s="317"/>
      <c r="RRT1" s="317"/>
      <c r="RRU1" s="317"/>
      <c r="RRV1" s="317"/>
      <c r="RRW1" s="317"/>
      <c r="RRX1" s="317"/>
      <c r="RRY1" s="317"/>
      <c r="RRZ1" s="317"/>
      <c r="RSA1" s="317"/>
      <c r="RSB1" s="317"/>
      <c r="RSC1" s="317"/>
      <c r="RSD1" s="317"/>
      <c r="RSE1" s="317"/>
      <c r="RSF1" s="317"/>
      <c r="RSG1" s="317"/>
      <c r="RSH1" s="317"/>
      <c r="RSI1" s="317"/>
      <c r="RSJ1" s="317"/>
      <c r="RSK1" s="317"/>
      <c r="RSL1" s="317"/>
      <c r="RSM1" s="317"/>
      <c r="RSN1" s="317"/>
      <c r="RSO1" s="317"/>
      <c r="RSP1" s="317"/>
      <c r="RSQ1" s="317"/>
      <c r="RSR1" s="317"/>
      <c r="RSS1" s="317"/>
      <c r="RST1" s="317"/>
      <c r="RSU1" s="317"/>
      <c r="RSV1" s="317"/>
      <c r="RSW1" s="317"/>
      <c r="RSX1" s="317"/>
      <c r="RSY1" s="317"/>
      <c r="RSZ1" s="317"/>
      <c r="RTA1" s="317"/>
      <c r="RTB1" s="317"/>
      <c r="RTC1" s="317"/>
      <c r="RTD1" s="317"/>
      <c r="RTE1" s="317"/>
      <c r="RTF1" s="317"/>
      <c r="RTG1" s="317"/>
      <c r="RTH1" s="317"/>
      <c r="RTI1" s="317"/>
      <c r="RTJ1" s="317"/>
      <c r="RTK1" s="317"/>
      <c r="RTL1" s="317"/>
      <c r="RTM1" s="317"/>
      <c r="RTN1" s="317"/>
      <c r="RTO1" s="317"/>
      <c r="RTP1" s="317"/>
      <c r="RTQ1" s="317"/>
      <c r="RTR1" s="317"/>
      <c r="RTS1" s="317"/>
      <c r="RTT1" s="317"/>
      <c r="RTU1" s="317"/>
      <c r="RTV1" s="317"/>
      <c r="RTW1" s="317"/>
      <c r="RTX1" s="317"/>
      <c r="RTY1" s="317"/>
      <c r="RTZ1" s="317"/>
      <c r="RUA1" s="317"/>
      <c r="RUB1" s="317"/>
      <c r="RUC1" s="317"/>
      <c r="RUD1" s="317"/>
      <c r="RUE1" s="317"/>
      <c r="RUF1" s="317"/>
      <c r="RUG1" s="317"/>
      <c r="RUH1" s="317"/>
      <c r="RUI1" s="317"/>
      <c r="RUJ1" s="13"/>
      <c r="RUK1" s="13"/>
      <c r="RUL1" s="13"/>
      <c r="RUM1" s="13"/>
      <c r="RUN1" s="13"/>
      <c r="RUO1" s="13"/>
      <c r="RUP1" s="13"/>
      <c r="RUQ1" s="13"/>
      <c r="RUR1" s="13"/>
      <c r="RUS1" s="13"/>
      <c r="RUT1" s="13"/>
      <c r="RUU1" s="13"/>
      <c r="RUV1" s="13"/>
      <c r="RUW1" s="13"/>
      <c r="RUX1" s="13"/>
      <c r="RUY1" s="13"/>
      <c r="RUZ1" s="13"/>
      <c r="RVA1" s="13"/>
      <c r="RVB1" s="13"/>
      <c r="RVC1" s="13"/>
      <c r="RVD1" s="13"/>
      <c r="RVE1" s="13"/>
      <c r="RVF1" s="13"/>
      <c r="RVG1" s="13"/>
      <c r="RVH1" s="13"/>
      <c r="RVI1" s="13"/>
      <c r="RVJ1" s="13"/>
      <c r="RVK1" s="13"/>
      <c r="RVL1" s="13"/>
      <c r="RVM1" s="13"/>
      <c r="RVN1" s="13"/>
      <c r="RVO1" s="13"/>
      <c r="RVP1" s="13"/>
      <c r="RVQ1" s="13"/>
      <c r="RVR1" s="13"/>
      <c r="RVS1" s="13"/>
      <c r="RVT1" s="13"/>
      <c r="RVU1" s="13"/>
      <c r="RVV1" s="13"/>
      <c r="RVW1" s="13"/>
      <c r="RVX1" s="13"/>
      <c r="RVY1" s="13"/>
      <c r="RVZ1" s="13"/>
      <c r="RWA1" s="13"/>
      <c r="RWB1" s="13"/>
      <c r="RWC1" s="13"/>
      <c r="RWD1" s="13"/>
      <c r="RWE1" s="13"/>
      <c r="RWF1" s="13"/>
      <c r="RWG1" s="13"/>
      <c r="RWH1" s="13"/>
      <c r="RWI1" s="13"/>
      <c r="RWJ1" s="13"/>
      <c r="RWK1" s="13"/>
      <c r="RWL1" s="13"/>
      <c r="RWM1" s="13"/>
      <c r="RWN1" s="13"/>
      <c r="RWO1" s="13"/>
      <c r="RWP1" s="13"/>
      <c r="RWQ1" s="13"/>
      <c r="RWR1" s="13"/>
      <c r="RWS1" s="13"/>
      <c r="RWT1" s="13"/>
      <c r="RWU1" s="13"/>
      <c r="RWV1" s="13"/>
      <c r="RWW1" s="13"/>
      <c r="RWX1" s="13"/>
      <c r="RWY1" s="13"/>
      <c r="RWZ1" s="13"/>
      <c r="RXA1" s="13"/>
      <c r="RXB1" s="13"/>
      <c r="RXC1" s="13"/>
      <c r="RXD1" s="13"/>
      <c r="RXE1" s="13"/>
      <c r="RXF1" s="13"/>
      <c r="RXG1" s="13"/>
      <c r="RXH1" s="13"/>
      <c r="RXI1" s="13"/>
      <c r="RXJ1" s="13"/>
      <c r="RXK1" s="13"/>
      <c r="RXL1" s="13"/>
      <c r="RXM1" s="13"/>
      <c r="RXN1" s="13"/>
      <c r="RXO1" s="13"/>
      <c r="RXP1" s="13"/>
      <c r="RXQ1" s="13"/>
      <c r="RXR1" s="13"/>
      <c r="RXS1" s="13"/>
      <c r="RXT1" s="13"/>
      <c r="RXU1" s="13"/>
      <c r="RXV1" s="13"/>
      <c r="RXW1" s="13"/>
      <c r="RXX1" s="317"/>
      <c r="RXY1" s="317"/>
      <c r="RXZ1" s="317"/>
      <c r="RYA1" s="317"/>
      <c r="RYB1" s="317"/>
      <c r="RYC1" s="317"/>
      <c r="RYD1" s="317"/>
      <c r="RYE1" s="317"/>
      <c r="RYF1" s="317"/>
      <c r="RYG1" s="317"/>
      <c r="RYH1" s="317"/>
      <c r="RYI1" s="317"/>
      <c r="RYJ1" s="317"/>
      <c r="RYK1" s="317"/>
      <c r="RYL1" s="317"/>
      <c r="RYM1" s="317"/>
      <c r="RYN1" s="317"/>
      <c r="RYO1" s="317"/>
      <c r="RYP1" s="317"/>
      <c r="RYQ1" s="317"/>
      <c r="RYR1" s="317"/>
      <c r="RYS1" s="317"/>
      <c r="RYT1" s="317"/>
      <c r="RYU1" s="317"/>
      <c r="RYV1" s="317"/>
      <c r="RYW1" s="317"/>
      <c r="RYX1" s="317"/>
      <c r="RYY1" s="317"/>
      <c r="RYZ1" s="317"/>
      <c r="RZA1" s="317"/>
      <c r="RZB1" s="317"/>
      <c r="RZC1" s="317"/>
      <c r="RZD1" s="317"/>
      <c r="RZE1" s="317"/>
      <c r="RZF1" s="317"/>
      <c r="RZG1" s="317"/>
      <c r="RZH1" s="317"/>
      <c r="RZI1" s="317"/>
      <c r="RZJ1" s="317"/>
      <c r="RZK1" s="317"/>
      <c r="RZL1" s="317"/>
      <c r="RZM1" s="317"/>
      <c r="RZN1" s="317"/>
      <c r="RZO1" s="317"/>
      <c r="RZP1" s="317"/>
      <c r="RZQ1" s="317"/>
      <c r="RZR1" s="317"/>
      <c r="RZS1" s="317"/>
      <c r="RZT1" s="317"/>
      <c r="RZU1" s="317"/>
      <c r="RZV1" s="317"/>
      <c r="RZW1" s="317"/>
      <c r="RZX1" s="317"/>
      <c r="RZY1" s="317"/>
      <c r="RZZ1" s="317"/>
      <c r="SAA1" s="317"/>
      <c r="SAB1" s="317"/>
      <c r="SAC1" s="317"/>
      <c r="SAD1" s="317"/>
      <c r="SAE1" s="317"/>
      <c r="SAF1" s="317"/>
      <c r="SAG1" s="317"/>
      <c r="SAH1" s="317"/>
      <c r="SAI1" s="317"/>
      <c r="SAJ1" s="317"/>
      <c r="SAK1" s="317"/>
      <c r="SAL1" s="317"/>
      <c r="SAM1" s="317"/>
      <c r="SAN1" s="317"/>
      <c r="SAO1" s="317"/>
      <c r="SAP1" s="317"/>
      <c r="SAQ1" s="317"/>
      <c r="SAR1" s="317"/>
      <c r="SAS1" s="317"/>
      <c r="SAT1" s="317"/>
      <c r="SAU1" s="317"/>
      <c r="SAV1" s="317"/>
      <c r="SAW1" s="317"/>
      <c r="SAX1" s="317"/>
      <c r="SAY1" s="317"/>
      <c r="SAZ1" s="317"/>
      <c r="SBA1" s="317"/>
      <c r="SBB1" s="317"/>
      <c r="SBC1" s="317"/>
      <c r="SBD1" s="317"/>
      <c r="SBE1" s="317"/>
      <c r="SBF1" s="317"/>
      <c r="SBG1" s="317"/>
      <c r="SBH1" s="317"/>
      <c r="SBI1" s="317"/>
      <c r="SBJ1" s="317"/>
      <c r="SBK1" s="317"/>
      <c r="SBL1" s="317"/>
      <c r="SBM1" s="317"/>
      <c r="SBN1" s="317"/>
      <c r="SBO1" s="317"/>
      <c r="SBP1" s="317"/>
      <c r="SBQ1" s="317"/>
      <c r="SBR1" s="317"/>
      <c r="SBS1" s="317"/>
      <c r="SBT1" s="317"/>
      <c r="SBU1" s="317"/>
      <c r="SBV1" s="317"/>
      <c r="SBW1" s="317"/>
      <c r="SBX1" s="317"/>
      <c r="SBY1" s="317"/>
      <c r="SBZ1" s="317"/>
      <c r="SCA1" s="317"/>
      <c r="SCB1" s="317"/>
      <c r="SCC1" s="317"/>
      <c r="SCD1" s="317"/>
      <c r="SCE1" s="317"/>
      <c r="SCF1" s="317"/>
      <c r="SCG1" s="317"/>
      <c r="SCH1" s="317"/>
      <c r="SCI1" s="317"/>
      <c r="SCJ1" s="317"/>
      <c r="SCK1" s="317"/>
      <c r="SCL1" s="317"/>
      <c r="SCM1" s="317"/>
      <c r="SCN1" s="317"/>
      <c r="SCO1" s="317"/>
      <c r="SCP1" s="317"/>
      <c r="SCQ1" s="317"/>
      <c r="SCR1" s="317"/>
      <c r="SCS1" s="317"/>
      <c r="SCT1" s="317"/>
      <c r="SCU1" s="317"/>
      <c r="SCV1" s="317"/>
      <c r="SCW1" s="317"/>
      <c r="SCX1" s="317"/>
      <c r="SCY1" s="317"/>
      <c r="SCZ1" s="317"/>
      <c r="SDA1" s="317"/>
      <c r="SDB1" s="317"/>
      <c r="SDC1" s="317"/>
      <c r="SDD1" s="317"/>
      <c r="SDE1" s="317"/>
      <c r="SDF1" s="317"/>
      <c r="SDG1" s="317"/>
      <c r="SDH1" s="317"/>
      <c r="SDI1" s="317"/>
      <c r="SDJ1" s="317"/>
      <c r="SDK1" s="317"/>
      <c r="SDL1" s="317"/>
      <c r="SDM1" s="317"/>
      <c r="SDN1" s="317"/>
      <c r="SDO1" s="317"/>
      <c r="SDP1" s="317"/>
      <c r="SDQ1" s="317"/>
      <c r="SDR1" s="317"/>
      <c r="SDS1" s="317"/>
      <c r="SDT1" s="317"/>
      <c r="SDU1" s="317"/>
      <c r="SDV1" s="317"/>
      <c r="SDW1" s="317"/>
      <c r="SDX1" s="317"/>
      <c r="SDY1" s="317"/>
      <c r="SDZ1" s="317"/>
      <c r="SEA1" s="317"/>
      <c r="SEB1" s="317"/>
      <c r="SEC1" s="317"/>
      <c r="SED1" s="317"/>
      <c r="SEE1" s="317"/>
      <c r="SEF1" s="13"/>
      <c r="SEG1" s="13"/>
      <c r="SEH1" s="13"/>
      <c r="SEI1" s="13"/>
      <c r="SEJ1" s="13"/>
      <c r="SEK1" s="13"/>
      <c r="SEL1" s="13"/>
      <c r="SEM1" s="13"/>
      <c r="SEN1" s="13"/>
      <c r="SEO1" s="13"/>
      <c r="SEP1" s="13"/>
      <c r="SEQ1" s="13"/>
      <c r="SER1" s="13"/>
      <c r="SES1" s="13"/>
      <c r="SET1" s="13"/>
      <c r="SEU1" s="13"/>
      <c r="SEV1" s="13"/>
      <c r="SEW1" s="13"/>
      <c r="SEX1" s="13"/>
      <c r="SEY1" s="13"/>
      <c r="SEZ1" s="13"/>
      <c r="SFA1" s="13"/>
      <c r="SFB1" s="13"/>
      <c r="SFC1" s="13"/>
      <c r="SFD1" s="13"/>
      <c r="SFE1" s="13"/>
      <c r="SFF1" s="13"/>
      <c r="SFG1" s="13"/>
      <c r="SFH1" s="13"/>
      <c r="SFI1" s="13"/>
      <c r="SFJ1" s="13"/>
      <c r="SFK1" s="13"/>
      <c r="SFL1" s="13"/>
      <c r="SFM1" s="13"/>
      <c r="SFN1" s="13"/>
      <c r="SFO1" s="13"/>
      <c r="SFP1" s="13"/>
      <c r="SFQ1" s="13"/>
      <c r="SFR1" s="13"/>
      <c r="SFS1" s="13"/>
      <c r="SFT1" s="13"/>
      <c r="SFU1" s="13"/>
      <c r="SFV1" s="13"/>
      <c r="SFW1" s="13"/>
      <c r="SFX1" s="13"/>
      <c r="SFY1" s="13"/>
      <c r="SFZ1" s="13"/>
      <c r="SGA1" s="13"/>
      <c r="SGB1" s="13"/>
      <c r="SGC1" s="13"/>
      <c r="SGD1" s="13"/>
      <c r="SGE1" s="13"/>
      <c r="SGF1" s="13"/>
      <c r="SGG1" s="13"/>
      <c r="SGH1" s="13"/>
      <c r="SGI1" s="13"/>
      <c r="SGJ1" s="13"/>
      <c r="SGK1" s="13"/>
      <c r="SGL1" s="13"/>
      <c r="SGM1" s="13"/>
      <c r="SGN1" s="13"/>
      <c r="SGO1" s="13"/>
      <c r="SGP1" s="13"/>
      <c r="SGQ1" s="13"/>
      <c r="SGR1" s="13"/>
      <c r="SGS1" s="13"/>
      <c r="SGT1" s="13"/>
      <c r="SGU1" s="13"/>
      <c r="SGV1" s="13"/>
      <c r="SGW1" s="13"/>
      <c r="SGX1" s="13"/>
      <c r="SGY1" s="13"/>
      <c r="SGZ1" s="13"/>
      <c r="SHA1" s="13"/>
      <c r="SHB1" s="13"/>
      <c r="SHC1" s="13"/>
      <c r="SHD1" s="13"/>
      <c r="SHE1" s="13"/>
      <c r="SHF1" s="13"/>
      <c r="SHG1" s="13"/>
      <c r="SHH1" s="13"/>
      <c r="SHI1" s="13"/>
      <c r="SHJ1" s="13"/>
      <c r="SHK1" s="13"/>
      <c r="SHL1" s="13"/>
      <c r="SHM1" s="13"/>
      <c r="SHN1" s="13"/>
      <c r="SHO1" s="13"/>
      <c r="SHP1" s="13"/>
      <c r="SHQ1" s="13"/>
      <c r="SHR1" s="13"/>
      <c r="SHS1" s="13"/>
      <c r="SHT1" s="317"/>
      <c r="SHU1" s="317"/>
      <c r="SHV1" s="317"/>
      <c r="SHW1" s="317"/>
      <c r="SHX1" s="317"/>
      <c r="SHY1" s="317"/>
      <c r="SHZ1" s="317"/>
      <c r="SIA1" s="317"/>
      <c r="SIB1" s="317"/>
      <c r="SIC1" s="317"/>
      <c r="SID1" s="317"/>
      <c r="SIE1" s="317"/>
      <c r="SIF1" s="317"/>
      <c r="SIG1" s="317"/>
      <c r="SIH1" s="317"/>
      <c r="SII1" s="317"/>
      <c r="SIJ1" s="317"/>
      <c r="SIK1" s="317"/>
      <c r="SIL1" s="317"/>
      <c r="SIM1" s="317"/>
      <c r="SIN1" s="317"/>
      <c r="SIO1" s="317"/>
      <c r="SIP1" s="317"/>
      <c r="SIQ1" s="317"/>
      <c r="SIR1" s="317"/>
      <c r="SIS1" s="317"/>
      <c r="SIT1" s="317"/>
      <c r="SIU1" s="317"/>
      <c r="SIV1" s="317"/>
      <c r="SIW1" s="317"/>
      <c r="SIX1" s="317"/>
      <c r="SIY1" s="317"/>
      <c r="SIZ1" s="317"/>
      <c r="SJA1" s="317"/>
      <c r="SJB1" s="317"/>
      <c r="SJC1" s="317"/>
      <c r="SJD1" s="317"/>
      <c r="SJE1" s="317"/>
      <c r="SJF1" s="317"/>
      <c r="SJG1" s="317"/>
      <c r="SJH1" s="317"/>
      <c r="SJI1" s="317"/>
      <c r="SJJ1" s="317"/>
      <c r="SJK1" s="317"/>
      <c r="SJL1" s="317"/>
      <c r="SJM1" s="317"/>
      <c r="SJN1" s="317"/>
      <c r="SJO1" s="317"/>
      <c r="SJP1" s="317"/>
      <c r="SJQ1" s="317"/>
      <c r="SJR1" s="317"/>
      <c r="SJS1" s="317"/>
      <c r="SJT1" s="317"/>
      <c r="SJU1" s="317"/>
      <c r="SJV1" s="317"/>
      <c r="SJW1" s="317"/>
      <c r="SJX1" s="317"/>
      <c r="SJY1" s="317"/>
      <c r="SJZ1" s="317"/>
      <c r="SKA1" s="317"/>
      <c r="SKB1" s="317"/>
      <c r="SKC1" s="317"/>
      <c r="SKD1" s="317"/>
      <c r="SKE1" s="317"/>
      <c r="SKF1" s="317"/>
      <c r="SKG1" s="317"/>
      <c r="SKH1" s="317"/>
      <c r="SKI1" s="317"/>
      <c r="SKJ1" s="317"/>
      <c r="SKK1" s="317"/>
      <c r="SKL1" s="317"/>
      <c r="SKM1" s="317"/>
      <c r="SKN1" s="317"/>
      <c r="SKO1" s="317"/>
      <c r="SKP1" s="317"/>
      <c r="SKQ1" s="317"/>
      <c r="SKR1" s="317"/>
      <c r="SKS1" s="317"/>
      <c r="SKT1" s="317"/>
      <c r="SKU1" s="317"/>
      <c r="SKV1" s="317"/>
      <c r="SKW1" s="317"/>
      <c r="SKX1" s="317"/>
      <c r="SKY1" s="317"/>
      <c r="SKZ1" s="317"/>
      <c r="SLA1" s="317"/>
      <c r="SLB1" s="317"/>
      <c r="SLC1" s="317"/>
      <c r="SLD1" s="317"/>
      <c r="SLE1" s="317"/>
      <c r="SLF1" s="317"/>
      <c r="SLG1" s="317"/>
      <c r="SLH1" s="317"/>
      <c r="SLI1" s="317"/>
      <c r="SLJ1" s="317"/>
      <c r="SLK1" s="317"/>
      <c r="SLL1" s="317"/>
      <c r="SLM1" s="317"/>
      <c r="SLN1" s="317"/>
      <c r="SLO1" s="317"/>
      <c r="SLP1" s="317"/>
      <c r="SLQ1" s="317"/>
      <c r="SLR1" s="317"/>
      <c r="SLS1" s="317"/>
      <c r="SLT1" s="317"/>
      <c r="SLU1" s="317"/>
      <c r="SLV1" s="317"/>
      <c r="SLW1" s="317"/>
      <c r="SLX1" s="317"/>
      <c r="SLY1" s="317"/>
      <c r="SLZ1" s="317"/>
      <c r="SMA1" s="317"/>
      <c r="SMB1" s="317"/>
      <c r="SMC1" s="317"/>
      <c r="SMD1" s="317"/>
      <c r="SME1" s="317"/>
      <c r="SMF1" s="317"/>
      <c r="SMG1" s="317"/>
      <c r="SMH1" s="317"/>
      <c r="SMI1" s="317"/>
      <c r="SMJ1" s="317"/>
      <c r="SMK1" s="317"/>
      <c r="SML1" s="317"/>
      <c r="SMM1" s="317"/>
      <c r="SMN1" s="317"/>
      <c r="SMO1" s="317"/>
      <c r="SMP1" s="317"/>
      <c r="SMQ1" s="317"/>
      <c r="SMR1" s="317"/>
      <c r="SMS1" s="317"/>
      <c r="SMT1" s="317"/>
      <c r="SMU1" s="317"/>
      <c r="SMV1" s="317"/>
      <c r="SMW1" s="317"/>
      <c r="SMX1" s="317"/>
      <c r="SMY1" s="317"/>
      <c r="SMZ1" s="317"/>
      <c r="SNA1" s="317"/>
      <c r="SNB1" s="317"/>
      <c r="SNC1" s="317"/>
      <c r="SND1" s="317"/>
      <c r="SNE1" s="317"/>
      <c r="SNF1" s="317"/>
      <c r="SNG1" s="317"/>
      <c r="SNH1" s="317"/>
      <c r="SNI1" s="317"/>
      <c r="SNJ1" s="317"/>
      <c r="SNK1" s="317"/>
      <c r="SNL1" s="317"/>
      <c r="SNM1" s="317"/>
      <c r="SNN1" s="317"/>
      <c r="SNO1" s="317"/>
      <c r="SNP1" s="317"/>
      <c r="SNQ1" s="317"/>
      <c r="SNR1" s="317"/>
      <c r="SNS1" s="317"/>
      <c r="SNT1" s="317"/>
      <c r="SNU1" s="317"/>
      <c r="SNV1" s="317"/>
      <c r="SNW1" s="317"/>
      <c r="SNX1" s="317"/>
      <c r="SNY1" s="317"/>
      <c r="SNZ1" s="317"/>
      <c r="SOA1" s="317"/>
      <c r="SOB1" s="13"/>
      <c r="SOC1" s="13"/>
      <c r="SOD1" s="13"/>
      <c r="SOE1" s="13"/>
      <c r="SOF1" s="13"/>
      <c r="SOG1" s="13"/>
      <c r="SOH1" s="13"/>
      <c r="SOI1" s="13"/>
      <c r="SOJ1" s="13"/>
      <c r="SOK1" s="13"/>
      <c r="SOL1" s="13"/>
      <c r="SOM1" s="13"/>
      <c r="SON1" s="13"/>
      <c r="SOO1" s="13"/>
      <c r="SOP1" s="13"/>
      <c r="SOQ1" s="13"/>
      <c r="SOR1" s="13"/>
      <c r="SOS1" s="13"/>
      <c r="SOT1" s="13"/>
      <c r="SOU1" s="13"/>
      <c r="SOV1" s="13"/>
      <c r="SOW1" s="13"/>
      <c r="SOX1" s="13"/>
      <c r="SOY1" s="13"/>
      <c r="SOZ1" s="13"/>
      <c r="SPA1" s="13"/>
      <c r="SPB1" s="13"/>
      <c r="SPC1" s="13"/>
      <c r="SPD1" s="13"/>
      <c r="SPE1" s="13"/>
      <c r="SPF1" s="13"/>
      <c r="SPG1" s="13"/>
      <c r="SPH1" s="13"/>
      <c r="SPI1" s="13"/>
      <c r="SPJ1" s="13"/>
      <c r="SPK1" s="13"/>
      <c r="SPL1" s="13"/>
      <c r="SPM1" s="13"/>
      <c r="SPN1" s="13"/>
      <c r="SPO1" s="13"/>
      <c r="SPP1" s="13"/>
      <c r="SPQ1" s="13"/>
      <c r="SPR1" s="13"/>
      <c r="SPS1" s="13"/>
      <c r="SPT1" s="13"/>
      <c r="SPU1" s="13"/>
      <c r="SPV1" s="13"/>
      <c r="SPW1" s="13"/>
      <c r="SPX1" s="13"/>
      <c r="SPY1" s="13"/>
      <c r="SPZ1" s="13"/>
      <c r="SQA1" s="13"/>
      <c r="SQB1" s="13"/>
      <c r="SQC1" s="13"/>
      <c r="SQD1" s="13"/>
      <c r="SQE1" s="13"/>
      <c r="SQF1" s="13"/>
      <c r="SQG1" s="13"/>
      <c r="SQH1" s="13"/>
      <c r="SQI1" s="13"/>
      <c r="SQJ1" s="13"/>
      <c r="SQK1" s="13"/>
      <c r="SQL1" s="13"/>
      <c r="SQM1" s="13"/>
      <c r="SQN1" s="13"/>
      <c r="SQO1" s="13"/>
      <c r="SQP1" s="13"/>
      <c r="SQQ1" s="13"/>
      <c r="SQR1" s="13"/>
      <c r="SQS1" s="13"/>
      <c r="SQT1" s="13"/>
      <c r="SQU1" s="13"/>
      <c r="SQV1" s="13"/>
      <c r="SQW1" s="13"/>
      <c r="SQX1" s="13"/>
      <c r="SQY1" s="13"/>
      <c r="SQZ1" s="13"/>
      <c r="SRA1" s="13"/>
      <c r="SRB1" s="13"/>
      <c r="SRC1" s="13"/>
      <c r="SRD1" s="13"/>
      <c r="SRE1" s="13"/>
      <c r="SRF1" s="13"/>
      <c r="SRG1" s="13"/>
      <c r="SRH1" s="13"/>
      <c r="SRI1" s="13"/>
      <c r="SRJ1" s="13"/>
      <c r="SRK1" s="13"/>
      <c r="SRL1" s="13"/>
      <c r="SRM1" s="13"/>
      <c r="SRN1" s="13"/>
      <c r="SRO1" s="13"/>
      <c r="SRP1" s="317"/>
      <c r="SRQ1" s="317"/>
      <c r="SRR1" s="317"/>
      <c r="SRS1" s="317"/>
      <c r="SRT1" s="317"/>
      <c r="SRU1" s="317"/>
      <c r="SRV1" s="317"/>
      <c r="SRW1" s="317"/>
      <c r="SRX1" s="317"/>
      <c r="SRY1" s="317"/>
      <c r="SRZ1" s="317"/>
      <c r="SSA1" s="317"/>
      <c r="SSB1" s="317"/>
      <c r="SSC1" s="317"/>
      <c r="SSD1" s="317"/>
      <c r="SSE1" s="317"/>
      <c r="SSF1" s="317"/>
      <c r="SSG1" s="317"/>
      <c r="SSH1" s="317"/>
      <c r="SSI1" s="317"/>
      <c r="SSJ1" s="317"/>
      <c r="SSK1" s="317"/>
      <c r="SSL1" s="317"/>
      <c r="SSM1" s="317"/>
      <c r="SSN1" s="317"/>
      <c r="SSO1" s="317"/>
      <c r="SSP1" s="317"/>
      <c r="SSQ1" s="317"/>
      <c r="SSR1" s="317"/>
      <c r="SSS1" s="317"/>
      <c r="SST1" s="317"/>
      <c r="SSU1" s="317"/>
      <c r="SSV1" s="317"/>
      <c r="SSW1" s="317"/>
      <c r="SSX1" s="317"/>
      <c r="SSY1" s="317"/>
      <c r="SSZ1" s="317"/>
      <c r="STA1" s="317"/>
      <c r="STB1" s="317"/>
      <c r="STC1" s="317"/>
      <c r="STD1" s="317"/>
      <c r="STE1" s="317"/>
      <c r="STF1" s="317"/>
      <c r="STG1" s="317"/>
      <c r="STH1" s="317"/>
      <c r="STI1" s="317"/>
      <c r="STJ1" s="317"/>
      <c r="STK1" s="317"/>
      <c r="STL1" s="317"/>
      <c r="STM1" s="317"/>
      <c r="STN1" s="317"/>
      <c r="STO1" s="317"/>
      <c r="STP1" s="317"/>
      <c r="STQ1" s="317"/>
      <c r="STR1" s="317"/>
      <c r="STS1" s="317"/>
      <c r="STT1" s="317"/>
      <c r="STU1" s="317"/>
      <c r="STV1" s="317"/>
      <c r="STW1" s="317"/>
      <c r="STX1" s="317"/>
      <c r="STY1" s="317"/>
      <c r="STZ1" s="317"/>
      <c r="SUA1" s="317"/>
      <c r="SUB1" s="317"/>
      <c r="SUC1" s="317"/>
      <c r="SUD1" s="317"/>
      <c r="SUE1" s="317"/>
      <c r="SUF1" s="317"/>
      <c r="SUG1" s="317"/>
      <c r="SUH1" s="317"/>
      <c r="SUI1" s="317"/>
      <c r="SUJ1" s="317"/>
      <c r="SUK1" s="317"/>
      <c r="SUL1" s="317"/>
      <c r="SUM1" s="317"/>
      <c r="SUN1" s="317"/>
      <c r="SUO1" s="317"/>
      <c r="SUP1" s="317"/>
      <c r="SUQ1" s="317"/>
      <c r="SUR1" s="317"/>
      <c r="SUS1" s="317"/>
      <c r="SUT1" s="317"/>
      <c r="SUU1" s="317"/>
      <c r="SUV1" s="317"/>
      <c r="SUW1" s="317"/>
      <c r="SUX1" s="317"/>
      <c r="SUY1" s="317"/>
      <c r="SUZ1" s="317"/>
      <c r="SVA1" s="317"/>
      <c r="SVB1" s="317"/>
      <c r="SVC1" s="317"/>
      <c r="SVD1" s="317"/>
      <c r="SVE1" s="317"/>
      <c r="SVF1" s="317"/>
      <c r="SVG1" s="317"/>
      <c r="SVH1" s="317"/>
      <c r="SVI1" s="317"/>
      <c r="SVJ1" s="317"/>
      <c r="SVK1" s="317"/>
      <c r="SVL1" s="317"/>
      <c r="SVM1" s="317"/>
      <c r="SVN1" s="317"/>
      <c r="SVO1" s="317"/>
      <c r="SVP1" s="317"/>
      <c r="SVQ1" s="317"/>
      <c r="SVR1" s="317"/>
      <c r="SVS1" s="317"/>
      <c r="SVT1" s="317"/>
      <c r="SVU1" s="317"/>
      <c r="SVV1" s="317"/>
      <c r="SVW1" s="317"/>
      <c r="SVX1" s="317"/>
      <c r="SVY1" s="317"/>
      <c r="SVZ1" s="317"/>
      <c r="SWA1" s="317"/>
      <c r="SWB1" s="317"/>
      <c r="SWC1" s="317"/>
      <c r="SWD1" s="317"/>
      <c r="SWE1" s="317"/>
      <c r="SWF1" s="317"/>
      <c r="SWG1" s="317"/>
      <c r="SWH1" s="317"/>
      <c r="SWI1" s="317"/>
      <c r="SWJ1" s="317"/>
      <c r="SWK1" s="317"/>
      <c r="SWL1" s="317"/>
      <c r="SWM1" s="317"/>
      <c r="SWN1" s="317"/>
      <c r="SWO1" s="317"/>
      <c r="SWP1" s="317"/>
      <c r="SWQ1" s="317"/>
      <c r="SWR1" s="317"/>
      <c r="SWS1" s="317"/>
      <c r="SWT1" s="317"/>
      <c r="SWU1" s="317"/>
      <c r="SWV1" s="317"/>
      <c r="SWW1" s="317"/>
      <c r="SWX1" s="317"/>
      <c r="SWY1" s="317"/>
      <c r="SWZ1" s="317"/>
      <c r="SXA1" s="317"/>
      <c r="SXB1" s="317"/>
      <c r="SXC1" s="317"/>
      <c r="SXD1" s="317"/>
      <c r="SXE1" s="317"/>
      <c r="SXF1" s="317"/>
      <c r="SXG1" s="317"/>
      <c r="SXH1" s="317"/>
      <c r="SXI1" s="317"/>
      <c r="SXJ1" s="317"/>
      <c r="SXK1" s="317"/>
      <c r="SXL1" s="317"/>
      <c r="SXM1" s="317"/>
      <c r="SXN1" s="317"/>
      <c r="SXO1" s="317"/>
      <c r="SXP1" s="317"/>
      <c r="SXQ1" s="317"/>
      <c r="SXR1" s="317"/>
      <c r="SXS1" s="317"/>
      <c r="SXT1" s="317"/>
      <c r="SXU1" s="317"/>
      <c r="SXV1" s="317"/>
      <c r="SXW1" s="317"/>
      <c r="SXX1" s="13"/>
      <c r="SXY1" s="13"/>
      <c r="SXZ1" s="13"/>
      <c r="SYA1" s="13"/>
      <c r="SYB1" s="13"/>
      <c r="SYC1" s="13"/>
      <c r="SYD1" s="13"/>
      <c r="SYE1" s="13"/>
      <c r="SYF1" s="13"/>
      <c r="SYG1" s="13"/>
      <c r="SYH1" s="13"/>
      <c r="SYI1" s="13"/>
      <c r="SYJ1" s="13"/>
      <c r="SYK1" s="13"/>
      <c r="SYL1" s="13"/>
      <c r="SYM1" s="13"/>
      <c r="SYN1" s="13"/>
      <c r="SYO1" s="13"/>
      <c r="SYP1" s="13"/>
      <c r="SYQ1" s="13"/>
      <c r="SYR1" s="13"/>
      <c r="SYS1" s="13"/>
      <c r="SYT1" s="13"/>
      <c r="SYU1" s="13"/>
      <c r="SYV1" s="13"/>
      <c r="SYW1" s="13"/>
      <c r="SYX1" s="13"/>
      <c r="SYY1" s="13"/>
      <c r="SYZ1" s="13"/>
      <c r="SZA1" s="13"/>
      <c r="SZB1" s="13"/>
      <c r="SZC1" s="13"/>
      <c r="SZD1" s="13"/>
      <c r="SZE1" s="13"/>
      <c r="SZF1" s="13"/>
      <c r="SZG1" s="13"/>
      <c r="SZH1" s="13"/>
      <c r="SZI1" s="13"/>
      <c r="SZJ1" s="13"/>
      <c r="SZK1" s="13"/>
      <c r="SZL1" s="13"/>
      <c r="SZM1" s="13"/>
      <c r="SZN1" s="13"/>
      <c r="SZO1" s="13"/>
      <c r="SZP1" s="13"/>
      <c r="SZQ1" s="13"/>
      <c r="SZR1" s="13"/>
      <c r="SZS1" s="13"/>
      <c r="SZT1" s="13"/>
      <c r="SZU1" s="13"/>
      <c r="SZV1" s="13"/>
      <c r="SZW1" s="13"/>
      <c r="SZX1" s="13"/>
      <c r="SZY1" s="13"/>
      <c r="SZZ1" s="13"/>
      <c r="TAA1" s="13"/>
      <c r="TAB1" s="13"/>
      <c r="TAC1" s="13"/>
      <c r="TAD1" s="13"/>
      <c r="TAE1" s="13"/>
      <c r="TAF1" s="13"/>
      <c r="TAG1" s="13"/>
      <c r="TAH1" s="13"/>
      <c r="TAI1" s="13"/>
      <c r="TAJ1" s="13"/>
      <c r="TAK1" s="13"/>
      <c r="TAL1" s="13"/>
      <c r="TAM1" s="13"/>
      <c r="TAN1" s="13"/>
      <c r="TAO1" s="13"/>
      <c r="TAP1" s="13"/>
      <c r="TAQ1" s="13"/>
      <c r="TAR1" s="13"/>
      <c r="TAS1" s="13"/>
      <c r="TAT1" s="13"/>
      <c r="TAU1" s="13"/>
      <c r="TAV1" s="13"/>
      <c r="TAW1" s="13"/>
      <c r="TAX1" s="13"/>
      <c r="TAY1" s="13"/>
      <c r="TAZ1" s="13"/>
      <c r="TBA1" s="13"/>
      <c r="TBB1" s="13"/>
      <c r="TBC1" s="13"/>
      <c r="TBD1" s="13"/>
      <c r="TBE1" s="13"/>
      <c r="TBF1" s="13"/>
      <c r="TBG1" s="13"/>
      <c r="TBH1" s="13"/>
      <c r="TBI1" s="13"/>
      <c r="TBJ1" s="13"/>
      <c r="TBK1" s="13"/>
      <c r="TBL1" s="317"/>
      <c r="TBM1" s="317"/>
      <c r="TBN1" s="317"/>
      <c r="TBO1" s="317"/>
      <c r="TBP1" s="317"/>
      <c r="TBQ1" s="317"/>
      <c r="TBR1" s="317"/>
      <c r="TBS1" s="317"/>
      <c r="TBT1" s="317"/>
      <c r="TBU1" s="317"/>
      <c r="TBV1" s="317"/>
      <c r="TBW1" s="317"/>
      <c r="TBX1" s="317"/>
      <c r="TBY1" s="317"/>
      <c r="TBZ1" s="317"/>
      <c r="TCA1" s="317"/>
      <c r="TCB1" s="317"/>
      <c r="TCC1" s="317"/>
      <c r="TCD1" s="317"/>
      <c r="TCE1" s="317"/>
      <c r="TCF1" s="317"/>
      <c r="TCG1" s="317"/>
      <c r="TCH1" s="317"/>
      <c r="TCI1" s="317"/>
      <c r="TCJ1" s="317"/>
      <c r="TCK1" s="317"/>
      <c r="TCL1" s="317"/>
      <c r="TCM1" s="317"/>
      <c r="TCN1" s="317"/>
      <c r="TCO1" s="317"/>
      <c r="TCP1" s="317"/>
      <c r="TCQ1" s="317"/>
      <c r="TCR1" s="317"/>
      <c r="TCS1" s="317"/>
      <c r="TCT1" s="317"/>
      <c r="TCU1" s="317"/>
      <c r="TCV1" s="317"/>
      <c r="TCW1" s="317"/>
      <c r="TCX1" s="317"/>
      <c r="TCY1" s="317"/>
      <c r="TCZ1" s="317"/>
      <c r="TDA1" s="317"/>
      <c r="TDB1" s="317"/>
      <c r="TDC1" s="317"/>
      <c r="TDD1" s="317"/>
      <c r="TDE1" s="317"/>
      <c r="TDF1" s="317"/>
      <c r="TDG1" s="317"/>
      <c r="TDH1" s="317"/>
      <c r="TDI1" s="317"/>
      <c r="TDJ1" s="317"/>
      <c r="TDK1" s="317"/>
      <c r="TDL1" s="317"/>
      <c r="TDM1" s="317"/>
      <c r="TDN1" s="317"/>
      <c r="TDO1" s="317"/>
      <c r="TDP1" s="317"/>
      <c r="TDQ1" s="317"/>
      <c r="TDR1" s="317"/>
      <c r="TDS1" s="317"/>
      <c r="TDT1" s="317"/>
      <c r="TDU1" s="317"/>
      <c r="TDV1" s="317"/>
      <c r="TDW1" s="317"/>
      <c r="TDX1" s="317"/>
      <c r="TDY1" s="317"/>
      <c r="TDZ1" s="317"/>
      <c r="TEA1" s="317"/>
      <c r="TEB1" s="317"/>
      <c r="TEC1" s="317"/>
      <c r="TED1" s="317"/>
      <c r="TEE1" s="317"/>
      <c r="TEF1" s="317"/>
      <c r="TEG1" s="317"/>
      <c r="TEH1" s="317"/>
      <c r="TEI1" s="317"/>
      <c r="TEJ1" s="317"/>
      <c r="TEK1" s="317"/>
      <c r="TEL1" s="317"/>
      <c r="TEM1" s="317"/>
      <c r="TEN1" s="317"/>
      <c r="TEO1" s="317"/>
      <c r="TEP1" s="317"/>
      <c r="TEQ1" s="317"/>
      <c r="TER1" s="317"/>
      <c r="TES1" s="317"/>
      <c r="TET1" s="317"/>
      <c r="TEU1" s="317"/>
      <c r="TEV1" s="317"/>
      <c r="TEW1" s="317"/>
      <c r="TEX1" s="317"/>
      <c r="TEY1" s="317"/>
      <c r="TEZ1" s="317"/>
      <c r="TFA1" s="317"/>
      <c r="TFB1" s="317"/>
      <c r="TFC1" s="317"/>
      <c r="TFD1" s="317"/>
      <c r="TFE1" s="317"/>
      <c r="TFF1" s="317"/>
      <c r="TFG1" s="317"/>
      <c r="TFH1" s="317"/>
      <c r="TFI1" s="317"/>
      <c r="TFJ1" s="317"/>
      <c r="TFK1" s="317"/>
      <c r="TFL1" s="317"/>
      <c r="TFM1" s="317"/>
      <c r="TFN1" s="317"/>
      <c r="TFO1" s="317"/>
      <c r="TFP1" s="317"/>
      <c r="TFQ1" s="317"/>
      <c r="TFR1" s="317"/>
      <c r="TFS1" s="317"/>
      <c r="TFT1" s="317"/>
      <c r="TFU1" s="317"/>
      <c r="TFV1" s="317"/>
      <c r="TFW1" s="317"/>
      <c r="TFX1" s="317"/>
      <c r="TFY1" s="317"/>
      <c r="TFZ1" s="317"/>
      <c r="TGA1" s="317"/>
      <c r="TGB1" s="317"/>
      <c r="TGC1" s="317"/>
      <c r="TGD1" s="317"/>
      <c r="TGE1" s="317"/>
      <c r="TGF1" s="317"/>
      <c r="TGG1" s="317"/>
      <c r="TGH1" s="317"/>
      <c r="TGI1" s="317"/>
      <c r="TGJ1" s="317"/>
      <c r="TGK1" s="317"/>
      <c r="TGL1" s="317"/>
      <c r="TGM1" s="317"/>
      <c r="TGN1" s="317"/>
      <c r="TGO1" s="317"/>
      <c r="TGP1" s="317"/>
      <c r="TGQ1" s="317"/>
      <c r="TGR1" s="317"/>
      <c r="TGS1" s="317"/>
      <c r="TGT1" s="317"/>
      <c r="TGU1" s="317"/>
      <c r="TGV1" s="317"/>
      <c r="TGW1" s="317"/>
      <c r="TGX1" s="317"/>
      <c r="TGY1" s="317"/>
      <c r="TGZ1" s="317"/>
      <c r="THA1" s="317"/>
      <c r="THB1" s="317"/>
      <c r="THC1" s="317"/>
      <c r="THD1" s="317"/>
      <c r="THE1" s="317"/>
      <c r="THF1" s="317"/>
      <c r="THG1" s="317"/>
      <c r="THH1" s="317"/>
      <c r="THI1" s="317"/>
      <c r="THJ1" s="317"/>
      <c r="THK1" s="317"/>
      <c r="THL1" s="317"/>
      <c r="THM1" s="317"/>
      <c r="THN1" s="317"/>
      <c r="THO1" s="317"/>
      <c r="THP1" s="317"/>
      <c r="THQ1" s="317"/>
      <c r="THR1" s="317"/>
      <c r="THS1" s="317"/>
      <c r="THT1" s="13"/>
      <c r="THU1" s="13"/>
      <c r="THV1" s="13"/>
      <c r="THW1" s="13"/>
      <c r="THX1" s="13"/>
      <c r="THY1" s="13"/>
      <c r="THZ1" s="13"/>
      <c r="TIA1" s="13"/>
      <c r="TIB1" s="13"/>
      <c r="TIC1" s="13"/>
      <c r="TID1" s="13"/>
      <c r="TIE1" s="13"/>
      <c r="TIF1" s="13"/>
      <c r="TIG1" s="13"/>
      <c r="TIH1" s="13"/>
      <c r="TII1" s="13"/>
      <c r="TIJ1" s="13"/>
      <c r="TIK1" s="13"/>
      <c r="TIL1" s="13"/>
      <c r="TIM1" s="13"/>
      <c r="TIN1" s="13"/>
      <c r="TIO1" s="13"/>
      <c r="TIP1" s="13"/>
      <c r="TIQ1" s="13"/>
      <c r="TIR1" s="13"/>
      <c r="TIS1" s="13"/>
      <c r="TIT1" s="13"/>
      <c r="TIU1" s="13"/>
      <c r="TIV1" s="13"/>
      <c r="TIW1" s="13"/>
      <c r="TIX1" s="13"/>
      <c r="TIY1" s="13"/>
      <c r="TIZ1" s="13"/>
      <c r="TJA1" s="13"/>
      <c r="TJB1" s="13"/>
      <c r="TJC1" s="13"/>
      <c r="TJD1" s="13"/>
      <c r="TJE1" s="13"/>
      <c r="TJF1" s="13"/>
      <c r="TJG1" s="13"/>
      <c r="TJH1" s="13"/>
      <c r="TJI1" s="13"/>
      <c r="TJJ1" s="13"/>
      <c r="TJK1" s="13"/>
      <c r="TJL1" s="13"/>
      <c r="TJM1" s="13"/>
      <c r="TJN1" s="13"/>
      <c r="TJO1" s="13"/>
      <c r="TJP1" s="13"/>
      <c r="TJQ1" s="13"/>
      <c r="TJR1" s="13"/>
      <c r="TJS1" s="13"/>
      <c r="TJT1" s="13"/>
      <c r="TJU1" s="13"/>
      <c r="TJV1" s="13"/>
      <c r="TJW1" s="13"/>
      <c r="TJX1" s="13"/>
      <c r="TJY1" s="13"/>
      <c r="TJZ1" s="13"/>
      <c r="TKA1" s="13"/>
      <c r="TKB1" s="13"/>
      <c r="TKC1" s="13"/>
      <c r="TKD1" s="13"/>
      <c r="TKE1" s="13"/>
      <c r="TKF1" s="13"/>
      <c r="TKG1" s="13"/>
      <c r="TKH1" s="13"/>
      <c r="TKI1" s="13"/>
      <c r="TKJ1" s="13"/>
      <c r="TKK1" s="13"/>
      <c r="TKL1" s="13"/>
      <c r="TKM1" s="13"/>
      <c r="TKN1" s="13"/>
      <c r="TKO1" s="13"/>
      <c r="TKP1" s="13"/>
      <c r="TKQ1" s="13"/>
      <c r="TKR1" s="13"/>
      <c r="TKS1" s="13"/>
      <c r="TKT1" s="13"/>
      <c r="TKU1" s="13"/>
      <c r="TKV1" s="13"/>
      <c r="TKW1" s="13"/>
      <c r="TKX1" s="13"/>
      <c r="TKY1" s="13"/>
      <c r="TKZ1" s="13"/>
      <c r="TLA1" s="13"/>
      <c r="TLB1" s="13"/>
      <c r="TLC1" s="13"/>
      <c r="TLD1" s="13"/>
      <c r="TLE1" s="13"/>
      <c r="TLF1" s="13"/>
      <c r="TLG1" s="13"/>
      <c r="TLH1" s="317"/>
      <c r="TLI1" s="317"/>
      <c r="TLJ1" s="317"/>
      <c r="TLK1" s="317"/>
      <c r="TLL1" s="317"/>
      <c r="TLM1" s="317"/>
      <c r="TLN1" s="317"/>
      <c r="TLO1" s="317"/>
      <c r="TLP1" s="317"/>
      <c r="TLQ1" s="317"/>
      <c r="TLR1" s="317"/>
      <c r="TLS1" s="317"/>
      <c r="TLT1" s="317"/>
      <c r="TLU1" s="317"/>
      <c r="TLV1" s="317"/>
      <c r="TLW1" s="317"/>
      <c r="TLX1" s="317"/>
      <c r="TLY1" s="317"/>
      <c r="TLZ1" s="317"/>
      <c r="TMA1" s="317"/>
      <c r="TMB1" s="317"/>
      <c r="TMC1" s="317"/>
      <c r="TMD1" s="317"/>
      <c r="TME1" s="317"/>
      <c r="TMF1" s="317"/>
      <c r="TMG1" s="317"/>
      <c r="TMH1" s="317"/>
      <c r="TMI1" s="317"/>
      <c r="TMJ1" s="317"/>
      <c r="TMK1" s="317"/>
      <c r="TML1" s="317"/>
      <c r="TMM1" s="317"/>
      <c r="TMN1" s="317"/>
      <c r="TMO1" s="317"/>
      <c r="TMP1" s="317"/>
      <c r="TMQ1" s="317"/>
      <c r="TMR1" s="317"/>
      <c r="TMS1" s="317"/>
      <c r="TMT1" s="317"/>
      <c r="TMU1" s="317"/>
      <c r="TMV1" s="317"/>
      <c r="TMW1" s="317"/>
      <c r="TMX1" s="317"/>
      <c r="TMY1" s="317"/>
      <c r="TMZ1" s="317"/>
      <c r="TNA1" s="317"/>
      <c r="TNB1" s="317"/>
      <c r="TNC1" s="317"/>
      <c r="TND1" s="317"/>
      <c r="TNE1" s="317"/>
      <c r="TNF1" s="317"/>
      <c r="TNG1" s="317"/>
      <c r="TNH1" s="317"/>
      <c r="TNI1" s="317"/>
      <c r="TNJ1" s="317"/>
      <c r="TNK1" s="317"/>
      <c r="TNL1" s="317"/>
      <c r="TNM1" s="317"/>
      <c r="TNN1" s="317"/>
      <c r="TNO1" s="317"/>
      <c r="TNP1" s="317"/>
      <c r="TNQ1" s="317"/>
      <c r="TNR1" s="317"/>
      <c r="TNS1" s="317"/>
      <c r="TNT1" s="317"/>
      <c r="TNU1" s="317"/>
      <c r="TNV1" s="317"/>
      <c r="TNW1" s="317"/>
      <c r="TNX1" s="317"/>
      <c r="TNY1" s="317"/>
      <c r="TNZ1" s="317"/>
      <c r="TOA1" s="317"/>
      <c r="TOB1" s="317"/>
      <c r="TOC1" s="317"/>
      <c r="TOD1" s="317"/>
      <c r="TOE1" s="317"/>
      <c r="TOF1" s="317"/>
      <c r="TOG1" s="317"/>
      <c r="TOH1" s="317"/>
      <c r="TOI1" s="317"/>
      <c r="TOJ1" s="317"/>
      <c r="TOK1" s="317"/>
      <c r="TOL1" s="317"/>
      <c r="TOM1" s="317"/>
      <c r="TON1" s="317"/>
      <c r="TOO1" s="317"/>
      <c r="TOP1" s="317"/>
      <c r="TOQ1" s="317"/>
      <c r="TOR1" s="317"/>
      <c r="TOS1" s="317"/>
      <c r="TOT1" s="317"/>
      <c r="TOU1" s="317"/>
      <c r="TOV1" s="317"/>
      <c r="TOW1" s="317"/>
      <c r="TOX1" s="317"/>
      <c r="TOY1" s="317"/>
      <c r="TOZ1" s="317"/>
      <c r="TPA1" s="317"/>
      <c r="TPB1" s="317"/>
      <c r="TPC1" s="317"/>
      <c r="TPD1" s="317"/>
      <c r="TPE1" s="317"/>
      <c r="TPF1" s="317"/>
      <c r="TPG1" s="317"/>
      <c r="TPH1" s="317"/>
      <c r="TPI1" s="317"/>
      <c r="TPJ1" s="317"/>
      <c r="TPK1" s="317"/>
      <c r="TPL1" s="317"/>
      <c r="TPM1" s="317"/>
      <c r="TPN1" s="317"/>
      <c r="TPO1" s="317"/>
      <c r="TPP1" s="317"/>
      <c r="TPQ1" s="317"/>
      <c r="TPR1" s="317"/>
      <c r="TPS1" s="317"/>
      <c r="TPT1" s="317"/>
      <c r="TPU1" s="317"/>
      <c r="TPV1" s="317"/>
      <c r="TPW1" s="317"/>
      <c r="TPX1" s="317"/>
      <c r="TPY1" s="317"/>
      <c r="TPZ1" s="317"/>
      <c r="TQA1" s="317"/>
      <c r="TQB1" s="317"/>
      <c r="TQC1" s="317"/>
      <c r="TQD1" s="317"/>
      <c r="TQE1" s="317"/>
      <c r="TQF1" s="317"/>
      <c r="TQG1" s="317"/>
      <c r="TQH1" s="317"/>
      <c r="TQI1" s="317"/>
      <c r="TQJ1" s="317"/>
      <c r="TQK1" s="317"/>
      <c r="TQL1" s="317"/>
      <c r="TQM1" s="317"/>
      <c r="TQN1" s="317"/>
      <c r="TQO1" s="317"/>
      <c r="TQP1" s="317"/>
      <c r="TQQ1" s="317"/>
      <c r="TQR1" s="317"/>
      <c r="TQS1" s="317"/>
      <c r="TQT1" s="317"/>
      <c r="TQU1" s="317"/>
      <c r="TQV1" s="317"/>
      <c r="TQW1" s="317"/>
      <c r="TQX1" s="317"/>
      <c r="TQY1" s="317"/>
      <c r="TQZ1" s="317"/>
      <c r="TRA1" s="317"/>
      <c r="TRB1" s="317"/>
      <c r="TRC1" s="317"/>
      <c r="TRD1" s="317"/>
      <c r="TRE1" s="317"/>
      <c r="TRF1" s="317"/>
      <c r="TRG1" s="317"/>
      <c r="TRH1" s="317"/>
      <c r="TRI1" s="317"/>
      <c r="TRJ1" s="317"/>
      <c r="TRK1" s="317"/>
      <c r="TRL1" s="317"/>
      <c r="TRM1" s="317"/>
      <c r="TRN1" s="317"/>
      <c r="TRO1" s="317"/>
      <c r="TRP1" s="13"/>
      <c r="TRQ1" s="13"/>
      <c r="TRR1" s="13"/>
      <c r="TRS1" s="13"/>
      <c r="TRT1" s="13"/>
      <c r="TRU1" s="13"/>
      <c r="TRV1" s="13"/>
      <c r="TRW1" s="13"/>
      <c r="TRX1" s="13"/>
      <c r="TRY1" s="13"/>
      <c r="TRZ1" s="13"/>
      <c r="TSA1" s="13"/>
      <c r="TSB1" s="13"/>
      <c r="TSC1" s="13"/>
      <c r="TSD1" s="13"/>
      <c r="TSE1" s="13"/>
      <c r="TSF1" s="13"/>
      <c r="TSG1" s="13"/>
      <c r="TSH1" s="13"/>
      <c r="TSI1" s="13"/>
      <c r="TSJ1" s="13"/>
      <c r="TSK1" s="13"/>
      <c r="TSL1" s="13"/>
      <c r="TSM1" s="13"/>
      <c r="TSN1" s="13"/>
      <c r="TSO1" s="13"/>
      <c r="TSP1" s="13"/>
      <c r="TSQ1" s="13"/>
      <c r="TSR1" s="13"/>
      <c r="TSS1" s="13"/>
      <c r="TST1" s="13"/>
      <c r="TSU1" s="13"/>
      <c r="TSV1" s="13"/>
      <c r="TSW1" s="13"/>
      <c r="TSX1" s="13"/>
      <c r="TSY1" s="13"/>
      <c r="TSZ1" s="13"/>
      <c r="TTA1" s="13"/>
      <c r="TTB1" s="13"/>
      <c r="TTC1" s="13"/>
      <c r="TTD1" s="13"/>
      <c r="TTE1" s="13"/>
      <c r="TTF1" s="13"/>
      <c r="TTG1" s="13"/>
      <c r="TTH1" s="13"/>
      <c r="TTI1" s="13"/>
      <c r="TTJ1" s="13"/>
      <c r="TTK1" s="13"/>
      <c r="TTL1" s="13"/>
      <c r="TTM1" s="13"/>
      <c r="TTN1" s="13"/>
      <c r="TTO1" s="13"/>
      <c r="TTP1" s="13"/>
      <c r="TTQ1" s="13"/>
      <c r="TTR1" s="13"/>
      <c r="TTS1" s="13"/>
      <c r="TTT1" s="13"/>
      <c r="TTU1" s="13"/>
      <c r="TTV1" s="13"/>
      <c r="TTW1" s="13"/>
      <c r="TTX1" s="13"/>
      <c r="TTY1" s="13"/>
      <c r="TTZ1" s="13"/>
      <c r="TUA1" s="13"/>
      <c r="TUB1" s="13"/>
      <c r="TUC1" s="13"/>
      <c r="TUD1" s="13"/>
      <c r="TUE1" s="13"/>
      <c r="TUF1" s="13"/>
      <c r="TUG1" s="13"/>
      <c r="TUH1" s="13"/>
      <c r="TUI1" s="13"/>
      <c r="TUJ1" s="13"/>
      <c r="TUK1" s="13"/>
      <c r="TUL1" s="13"/>
      <c r="TUM1" s="13"/>
      <c r="TUN1" s="13"/>
      <c r="TUO1" s="13"/>
      <c r="TUP1" s="13"/>
      <c r="TUQ1" s="13"/>
      <c r="TUR1" s="13"/>
      <c r="TUS1" s="13"/>
      <c r="TUT1" s="13"/>
      <c r="TUU1" s="13"/>
      <c r="TUV1" s="13"/>
      <c r="TUW1" s="13"/>
      <c r="TUX1" s="13"/>
      <c r="TUY1" s="13"/>
      <c r="TUZ1" s="13"/>
      <c r="TVA1" s="13"/>
      <c r="TVB1" s="13"/>
      <c r="TVC1" s="13"/>
      <c r="TVD1" s="317"/>
      <c r="TVE1" s="317"/>
      <c r="TVF1" s="317"/>
      <c r="TVG1" s="317"/>
      <c r="TVH1" s="317"/>
      <c r="TVI1" s="317"/>
      <c r="TVJ1" s="317"/>
      <c r="TVK1" s="317"/>
      <c r="TVL1" s="317"/>
      <c r="TVM1" s="317"/>
      <c r="TVN1" s="317"/>
      <c r="TVO1" s="317"/>
      <c r="TVP1" s="317"/>
      <c r="TVQ1" s="317"/>
      <c r="TVR1" s="317"/>
      <c r="TVS1" s="317"/>
      <c r="TVT1" s="317"/>
      <c r="TVU1" s="317"/>
      <c r="TVV1" s="317"/>
      <c r="TVW1" s="317"/>
      <c r="TVX1" s="317"/>
      <c r="TVY1" s="317"/>
      <c r="TVZ1" s="317"/>
      <c r="TWA1" s="317"/>
      <c r="TWB1" s="317"/>
      <c r="TWC1" s="317"/>
      <c r="TWD1" s="317"/>
      <c r="TWE1" s="317"/>
      <c r="TWF1" s="317"/>
      <c r="TWG1" s="317"/>
      <c r="TWH1" s="317"/>
      <c r="TWI1" s="317"/>
      <c r="TWJ1" s="317"/>
      <c r="TWK1" s="317"/>
      <c r="TWL1" s="317"/>
      <c r="TWM1" s="317"/>
      <c r="TWN1" s="317"/>
      <c r="TWO1" s="317"/>
      <c r="TWP1" s="317"/>
      <c r="TWQ1" s="317"/>
      <c r="TWR1" s="317"/>
      <c r="TWS1" s="317"/>
      <c r="TWT1" s="317"/>
      <c r="TWU1" s="317"/>
      <c r="TWV1" s="317"/>
      <c r="TWW1" s="317"/>
      <c r="TWX1" s="317"/>
      <c r="TWY1" s="317"/>
      <c r="TWZ1" s="317"/>
      <c r="TXA1" s="317"/>
      <c r="TXB1" s="317"/>
      <c r="TXC1" s="317"/>
      <c r="TXD1" s="317"/>
      <c r="TXE1" s="317"/>
      <c r="TXF1" s="317"/>
      <c r="TXG1" s="317"/>
      <c r="TXH1" s="317"/>
      <c r="TXI1" s="317"/>
      <c r="TXJ1" s="317"/>
      <c r="TXK1" s="317"/>
      <c r="TXL1" s="317"/>
      <c r="TXM1" s="317"/>
      <c r="TXN1" s="317"/>
      <c r="TXO1" s="317"/>
      <c r="TXP1" s="317"/>
      <c r="TXQ1" s="317"/>
      <c r="TXR1" s="317"/>
      <c r="TXS1" s="317"/>
      <c r="TXT1" s="317"/>
      <c r="TXU1" s="317"/>
      <c r="TXV1" s="317"/>
      <c r="TXW1" s="317"/>
      <c r="TXX1" s="317"/>
      <c r="TXY1" s="317"/>
      <c r="TXZ1" s="317"/>
      <c r="TYA1" s="317"/>
      <c r="TYB1" s="317"/>
      <c r="TYC1" s="317"/>
      <c r="TYD1" s="317"/>
      <c r="TYE1" s="317"/>
      <c r="TYF1" s="317"/>
      <c r="TYG1" s="317"/>
      <c r="TYH1" s="317"/>
      <c r="TYI1" s="317"/>
      <c r="TYJ1" s="317"/>
      <c r="TYK1" s="317"/>
      <c r="TYL1" s="317"/>
      <c r="TYM1" s="317"/>
      <c r="TYN1" s="317"/>
      <c r="TYO1" s="317"/>
      <c r="TYP1" s="317"/>
      <c r="TYQ1" s="317"/>
      <c r="TYR1" s="317"/>
      <c r="TYS1" s="317"/>
      <c r="TYT1" s="317"/>
      <c r="TYU1" s="317"/>
      <c r="TYV1" s="317"/>
      <c r="TYW1" s="317"/>
      <c r="TYX1" s="317"/>
      <c r="TYY1" s="317"/>
      <c r="TYZ1" s="317"/>
      <c r="TZA1" s="317"/>
      <c r="TZB1" s="317"/>
      <c r="TZC1" s="317"/>
      <c r="TZD1" s="317"/>
      <c r="TZE1" s="317"/>
      <c r="TZF1" s="317"/>
      <c r="TZG1" s="317"/>
      <c r="TZH1" s="317"/>
      <c r="TZI1" s="317"/>
      <c r="TZJ1" s="317"/>
      <c r="TZK1" s="317"/>
      <c r="TZL1" s="317"/>
      <c r="TZM1" s="317"/>
      <c r="TZN1" s="317"/>
      <c r="TZO1" s="317"/>
      <c r="TZP1" s="317"/>
      <c r="TZQ1" s="317"/>
      <c r="TZR1" s="317"/>
      <c r="TZS1" s="317"/>
      <c r="TZT1" s="317"/>
      <c r="TZU1" s="317"/>
      <c r="TZV1" s="317"/>
      <c r="TZW1" s="317"/>
      <c r="TZX1" s="317"/>
      <c r="TZY1" s="317"/>
      <c r="TZZ1" s="317"/>
      <c r="UAA1" s="317"/>
      <c r="UAB1" s="317"/>
      <c r="UAC1" s="317"/>
      <c r="UAD1" s="317"/>
      <c r="UAE1" s="317"/>
      <c r="UAF1" s="317"/>
      <c r="UAG1" s="317"/>
      <c r="UAH1" s="317"/>
      <c r="UAI1" s="317"/>
      <c r="UAJ1" s="317"/>
      <c r="UAK1" s="317"/>
      <c r="UAL1" s="317"/>
      <c r="UAM1" s="317"/>
      <c r="UAN1" s="317"/>
      <c r="UAO1" s="317"/>
      <c r="UAP1" s="317"/>
      <c r="UAQ1" s="317"/>
      <c r="UAR1" s="317"/>
      <c r="UAS1" s="317"/>
      <c r="UAT1" s="317"/>
      <c r="UAU1" s="317"/>
      <c r="UAV1" s="317"/>
      <c r="UAW1" s="317"/>
      <c r="UAX1" s="317"/>
      <c r="UAY1" s="317"/>
      <c r="UAZ1" s="317"/>
      <c r="UBA1" s="317"/>
      <c r="UBB1" s="317"/>
      <c r="UBC1" s="317"/>
      <c r="UBD1" s="317"/>
      <c r="UBE1" s="317"/>
      <c r="UBF1" s="317"/>
      <c r="UBG1" s="317"/>
      <c r="UBH1" s="317"/>
      <c r="UBI1" s="317"/>
      <c r="UBJ1" s="317"/>
      <c r="UBK1" s="317"/>
      <c r="UBL1" s="13"/>
      <c r="UBM1" s="13"/>
      <c r="UBN1" s="13"/>
      <c r="UBO1" s="13"/>
      <c r="UBP1" s="13"/>
      <c r="UBQ1" s="13"/>
      <c r="UBR1" s="13"/>
      <c r="UBS1" s="13"/>
      <c r="UBT1" s="13"/>
      <c r="UBU1" s="13"/>
      <c r="UBV1" s="13"/>
      <c r="UBW1" s="13"/>
      <c r="UBX1" s="13"/>
      <c r="UBY1" s="13"/>
      <c r="UBZ1" s="13"/>
      <c r="UCA1" s="13"/>
      <c r="UCB1" s="13"/>
      <c r="UCC1" s="13"/>
      <c r="UCD1" s="13"/>
      <c r="UCE1" s="13"/>
      <c r="UCF1" s="13"/>
      <c r="UCG1" s="13"/>
      <c r="UCH1" s="13"/>
      <c r="UCI1" s="13"/>
      <c r="UCJ1" s="13"/>
      <c r="UCK1" s="13"/>
      <c r="UCL1" s="13"/>
      <c r="UCM1" s="13"/>
      <c r="UCN1" s="13"/>
      <c r="UCO1" s="13"/>
      <c r="UCP1" s="13"/>
      <c r="UCQ1" s="13"/>
      <c r="UCR1" s="13"/>
      <c r="UCS1" s="13"/>
      <c r="UCT1" s="13"/>
      <c r="UCU1" s="13"/>
      <c r="UCV1" s="13"/>
      <c r="UCW1" s="13"/>
      <c r="UCX1" s="13"/>
      <c r="UCY1" s="13"/>
      <c r="UCZ1" s="13"/>
      <c r="UDA1" s="13"/>
      <c r="UDB1" s="13"/>
      <c r="UDC1" s="13"/>
      <c r="UDD1" s="13"/>
      <c r="UDE1" s="13"/>
      <c r="UDF1" s="13"/>
      <c r="UDG1" s="13"/>
      <c r="UDH1" s="13"/>
      <c r="UDI1" s="13"/>
      <c r="UDJ1" s="13"/>
      <c r="UDK1" s="13"/>
      <c r="UDL1" s="13"/>
      <c r="UDM1" s="13"/>
      <c r="UDN1" s="13"/>
      <c r="UDO1" s="13"/>
      <c r="UDP1" s="13"/>
      <c r="UDQ1" s="13"/>
      <c r="UDR1" s="13"/>
      <c r="UDS1" s="13"/>
      <c r="UDT1" s="13"/>
      <c r="UDU1" s="13"/>
      <c r="UDV1" s="13"/>
      <c r="UDW1" s="13"/>
      <c r="UDX1" s="13"/>
      <c r="UDY1" s="13"/>
      <c r="UDZ1" s="13"/>
      <c r="UEA1" s="13"/>
      <c r="UEB1" s="13"/>
      <c r="UEC1" s="13"/>
      <c r="UED1" s="13"/>
      <c r="UEE1" s="13"/>
      <c r="UEF1" s="13"/>
      <c r="UEG1" s="13"/>
      <c r="UEH1" s="13"/>
      <c r="UEI1" s="13"/>
      <c r="UEJ1" s="13"/>
      <c r="UEK1" s="13"/>
      <c r="UEL1" s="13"/>
      <c r="UEM1" s="13"/>
      <c r="UEN1" s="13"/>
      <c r="UEO1" s="13"/>
      <c r="UEP1" s="13"/>
      <c r="UEQ1" s="13"/>
      <c r="UER1" s="13"/>
      <c r="UES1" s="13"/>
      <c r="UET1" s="13"/>
      <c r="UEU1" s="13"/>
      <c r="UEV1" s="13"/>
      <c r="UEW1" s="13"/>
      <c r="UEX1" s="13"/>
      <c r="UEY1" s="13"/>
      <c r="UEZ1" s="317"/>
      <c r="UFA1" s="317"/>
      <c r="UFB1" s="317"/>
      <c r="UFC1" s="317"/>
      <c r="UFD1" s="317"/>
      <c r="UFE1" s="317"/>
      <c r="UFF1" s="317"/>
      <c r="UFG1" s="317"/>
      <c r="UFH1" s="317"/>
      <c r="UFI1" s="317"/>
      <c r="UFJ1" s="317"/>
      <c r="UFK1" s="317"/>
      <c r="UFL1" s="317"/>
      <c r="UFM1" s="317"/>
      <c r="UFN1" s="317"/>
      <c r="UFO1" s="317"/>
      <c r="UFP1" s="317"/>
      <c r="UFQ1" s="317"/>
      <c r="UFR1" s="317"/>
      <c r="UFS1" s="317"/>
      <c r="UFT1" s="317"/>
      <c r="UFU1" s="317"/>
      <c r="UFV1" s="317"/>
      <c r="UFW1" s="317"/>
      <c r="UFX1" s="317"/>
      <c r="UFY1" s="317"/>
      <c r="UFZ1" s="317"/>
      <c r="UGA1" s="317"/>
      <c r="UGB1" s="317"/>
      <c r="UGC1" s="317"/>
      <c r="UGD1" s="317"/>
      <c r="UGE1" s="317"/>
      <c r="UGF1" s="317"/>
      <c r="UGG1" s="317"/>
      <c r="UGH1" s="317"/>
      <c r="UGI1" s="317"/>
      <c r="UGJ1" s="317"/>
      <c r="UGK1" s="317"/>
      <c r="UGL1" s="317"/>
      <c r="UGM1" s="317"/>
      <c r="UGN1" s="317"/>
      <c r="UGO1" s="317"/>
      <c r="UGP1" s="317"/>
      <c r="UGQ1" s="317"/>
      <c r="UGR1" s="317"/>
      <c r="UGS1" s="317"/>
      <c r="UGT1" s="317"/>
      <c r="UGU1" s="317"/>
      <c r="UGV1" s="317"/>
      <c r="UGW1" s="317"/>
      <c r="UGX1" s="317"/>
      <c r="UGY1" s="317"/>
      <c r="UGZ1" s="317"/>
      <c r="UHA1" s="317"/>
      <c r="UHB1" s="317"/>
      <c r="UHC1" s="317"/>
      <c r="UHD1" s="317"/>
      <c r="UHE1" s="317"/>
      <c r="UHF1" s="317"/>
      <c r="UHG1" s="317"/>
      <c r="UHH1" s="317"/>
      <c r="UHI1" s="317"/>
      <c r="UHJ1" s="317"/>
      <c r="UHK1" s="317"/>
      <c r="UHL1" s="317"/>
      <c r="UHM1" s="317"/>
      <c r="UHN1" s="317"/>
      <c r="UHO1" s="317"/>
      <c r="UHP1" s="317"/>
      <c r="UHQ1" s="317"/>
      <c r="UHR1" s="317"/>
      <c r="UHS1" s="317"/>
      <c r="UHT1" s="317"/>
      <c r="UHU1" s="317"/>
      <c r="UHV1" s="317"/>
      <c r="UHW1" s="317"/>
      <c r="UHX1" s="317"/>
      <c r="UHY1" s="317"/>
      <c r="UHZ1" s="317"/>
      <c r="UIA1" s="317"/>
      <c r="UIB1" s="317"/>
      <c r="UIC1" s="317"/>
      <c r="UID1" s="317"/>
      <c r="UIE1" s="317"/>
      <c r="UIF1" s="317"/>
      <c r="UIG1" s="317"/>
      <c r="UIH1" s="317"/>
      <c r="UII1" s="317"/>
      <c r="UIJ1" s="317"/>
      <c r="UIK1" s="317"/>
      <c r="UIL1" s="317"/>
      <c r="UIM1" s="317"/>
      <c r="UIN1" s="317"/>
      <c r="UIO1" s="317"/>
      <c r="UIP1" s="317"/>
      <c r="UIQ1" s="317"/>
      <c r="UIR1" s="317"/>
      <c r="UIS1" s="317"/>
      <c r="UIT1" s="317"/>
      <c r="UIU1" s="317"/>
      <c r="UIV1" s="317"/>
      <c r="UIW1" s="317"/>
      <c r="UIX1" s="317"/>
      <c r="UIY1" s="317"/>
      <c r="UIZ1" s="317"/>
      <c r="UJA1" s="317"/>
      <c r="UJB1" s="317"/>
      <c r="UJC1" s="317"/>
      <c r="UJD1" s="317"/>
      <c r="UJE1" s="317"/>
      <c r="UJF1" s="317"/>
      <c r="UJG1" s="317"/>
      <c r="UJH1" s="317"/>
      <c r="UJI1" s="317"/>
      <c r="UJJ1" s="317"/>
      <c r="UJK1" s="317"/>
      <c r="UJL1" s="317"/>
      <c r="UJM1" s="317"/>
      <c r="UJN1" s="317"/>
      <c r="UJO1" s="317"/>
      <c r="UJP1" s="317"/>
      <c r="UJQ1" s="317"/>
      <c r="UJR1" s="317"/>
      <c r="UJS1" s="317"/>
      <c r="UJT1" s="317"/>
      <c r="UJU1" s="317"/>
      <c r="UJV1" s="317"/>
      <c r="UJW1" s="317"/>
      <c r="UJX1" s="317"/>
      <c r="UJY1" s="317"/>
      <c r="UJZ1" s="317"/>
      <c r="UKA1" s="317"/>
      <c r="UKB1" s="317"/>
      <c r="UKC1" s="317"/>
      <c r="UKD1" s="317"/>
      <c r="UKE1" s="317"/>
      <c r="UKF1" s="317"/>
      <c r="UKG1" s="317"/>
      <c r="UKH1" s="317"/>
      <c r="UKI1" s="317"/>
      <c r="UKJ1" s="317"/>
      <c r="UKK1" s="317"/>
      <c r="UKL1" s="317"/>
      <c r="UKM1" s="317"/>
      <c r="UKN1" s="317"/>
      <c r="UKO1" s="317"/>
      <c r="UKP1" s="317"/>
      <c r="UKQ1" s="317"/>
      <c r="UKR1" s="317"/>
      <c r="UKS1" s="317"/>
      <c r="UKT1" s="317"/>
      <c r="UKU1" s="317"/>
      <c r="UKV1" s="317"/>
      <c r="UKW1" s="317"/>
      <c r="UKX1" s="317"/>
      <c r="UKY1" s="317"/>
      <c r="UKZ1" s="317"/>
      <c r="ULA1" s="317"/>
      <c r="ULB1" s="317"/>
      <c r="ULC1" s="317"/>
      <c r="ULD1" s="317"/>
      <c r="ULE1" s="317"/>
      <c r="ULF1" s="317"/>
      <c r="ULG1" s="317"/>
      <c r="ULH1" s="13"/>
      <c r="ULI1" s="13"/>
      <c r="ULJ1" s="13"/>
      <c r="ULK1" s="13"/>
      <c r="ULL1" s="13"/>
      <c r="ULM1" s="13"/>
      <c r="ULN1" s="13"/>
      <c r="ULO1" s="13"/>
      <c r="ULP1" s="13"/>
      <c r="ULQ1" s="13"/>
      <c r="ULR1" s="13"/>
      <c r="ULS1" s="13"/>
      <c r="ULT1" s="13"/>
      <c r="ULU1" s="13"/>
      <c r="ULV1" s="13"/>
      <c r="ULW1" s="13"/>
      <c r="ULX1" s="13"/>
      <c r="ULY1" s="13"/>
      <c r="ULZ1" s="13"/>
      <c r="UMA1" s="13"/>
      <c r="UMB1" s="13"/>
      <c r="UMC1" s="13"/>
      <c r="UMD1" s="13"/>
      <c r="UME1" s="13"/>
      <c r="UMF1" s="13"/>
      <c r="UMG1" s="13"/>
      <c r="UMH1" s="13"/>
      <c r="UMI1" s="13"/>
      <c r="UMJ1" s="13"/>
      <c r="UMK1" s="13"/>
      <c r="UML1" s="13"/>
      <c r="UMM1" s="13"/>
      <c r="UMN1" s="13"/>
      <c r="UMO1" s="13"/>
      <c r="UMP1" s="13"/>
      <c r="UMQ1" s="13"/>
      <c r="UMR1" s="13"/>
      <c r="UMS1" s="13"/>
      <c r="UMT1" s="13"/>
      <c r="UMU1" s="13"/>
      <c r="UMV1" s="13"/>
      <c r="UMW1" s="13"/>
      <c r="UMX1" s="13"/>
      <c r="UMY1" s="13"/>
      <c r="UMZ1" s="13"/>
      <c r="UNA1" s="13"/>
      <c r="UNB1" s="13"/>
      <c r="UNC1" s="13"/>
      <c r="UND1" s="13"/>
      <c r="UNE1" s="13"/>
      <c r="UNF1" s="13"/>
      <c r="UNG1" s="13"/>
      <c r="UNH1" s="13"/>
      <c r="UNI1" s="13"/>
      <c r="UNJ1" s="13"/>
      <c r="UNK1" s="13"/>
      <c r="UNL1" s="13"/>
      <c r="UNM1" s="13"/>
      <c r="UNN1" s="13"/>
      <c r="UNO1" s="13"/>
      <c r="UNP1" s="13"/>
      <c r="UNQ1" s="13"/>
      <c r="UNR1" s="13"/>
      <c r="UNS1" s="13"/>
      <c r="UNT1" s="13"/>
      <c r="UNU1" s="13"/>
      <c r="UNV1" s="13"/>
      <c r="UNW1" s="13"/>
      <c r="UNX1" s="13"/>
      <c r="UNY1" s="13"/>
      <c r="UNZ1" s="13"/>
      <c r="UOA1" s="13"/>
      <c r="UOB1" s="13"/>
      <c r="UOC1" s="13"/>
      <c r="UOD1" s="13"/>
      <c r="UOE1" s="13"/>
      <c r="UOF1" s="13"/>
      <c r="UOG1" s="13"/>
      <c r="UOH1" s="13"/>
      <c r="UOI1" s="13"/>
      <c r="UOJ1" s="13"/>
      <c r="UOK1" s="13"/>
      <c r="UOL1" s="13"/>
      <c r="UOM1" s="13"/>
      <c r="UON1" s="13"/>
      <c r="UOO1" s="13"/>
      <c r="UOP1" s="13"/>
      <c r="UOQ1" s="13"/>
      <c r="UOR1" s="13"/>
      <c r="UOS1" s="13"/>
      <c r="UOT1" s="13"/>
      <c r="UOU1" s="13"/>
      <c r="UOV1" s="317"/>
      <c r="UOW1" s="317"/>
      <c r="UOX1" s="317"/>
      <c r="UOY1" s="317"/>
      <c r="UOZ1" s="317"/>
      <c r="UPA1" s="317"/>
      <c r="UPB1" s="317"/>
      <c r="UPC1" s="317"/>
      <c r="UPD1" s="317"/>
      <c r="UPE1" s="317"/>
      <c r="UPF1" s="317"/>
      <c r="UPG1" s="317"/>
      <c r="UPH1" s="317"/>
      <c r="UPI1" s="317"/>
      <c r="UPJ1" s="317"/>
      <c r="UPK1" s="317"/>
      <c r="UPL1" s="317"/>
      <c r="UPM1" s="317"/>
      <c r="UPN1" s="317"/>
      <c r="UPO1" s="317"/>
      <c r="UPP1" s="317"/>
      <c r="UPQ1" s="317"/>
      <c r="UPR1" s="317"/>
      <c r="UPS1" s="317"/>
      <c r="UPT1" s="317"/>
      <c r="UPU1" s="317"/>
      <c r="UPV1" s="317"/>
      <c r="UPW1" s="317"/>
      <c r="UPX1" s="317"/>
      <c r="UPY1" s="317"/>
      <c r="UPZ1" s="317"/>
      <c r="UQA1" s="317"/>
      <c r="UQB1" s="317"/>
      <c r="UQC1" s="317"/>
      <c r="UQD1" s="317"/>
      <c r="UQE1" s="317"/>
      <c r="UQF1" s="317"/>
      <c r="UQG1" s="317"/>
      <c r="UQH1" s="317"/>
      <c r="UQI1" s="317"/>
      <c r="UQJ1" s="317"/>
      <c r="UQK1" s="317"/>
      <c r="UQL1" s="317"/>
      <c r="UQM1" s="317"/>
      <c r="UQN1" s="317"/>
      <c r="UQO1" s="317"/>
      <c r="UQP1" s="317"/>
      <c r="UQQ1" s="317"/>
      <c r="UQR1" s="317"/>
      <c r="UQS1" s="317"/>
      <c r="UQT1" s="317"/>
      <c r="UQU1" s="317"/>
      <c r="UQV1" s="317"/>
      <c r="UQW1" s="317"/>
      <c r="UQX1" s="317"/>
      <c r="UQY1" s="317"/>
      <c r="UQZ1" s="317"/>
      <c r="URA1" s="317"/>
      <c r="URB1" s="317"/>
      <c r="URC1" s="317"/>
      <c r="URD1" s="317"/>
      <c r="URE1" s="317"/>
      <c r="URF1" s="317"/>
      <c r="URG1" s="317"/>
      <c r="URH1" s="317"/>
      <c r="URI1" s="317"/>
      <c r="URJ1" s="317"/>
      <c r="URK1" s="317"/>
      <c r="URL1" s="317"/>
      <c r="URM1" s="317"/>
      <c r="URN1" s="317"/>
      <c r="URO1" s="317"/>
      <c r="URP1" s="317"/>
      <c r="URQ1" s="317"/>
      <c r="URR1" s="317"/>
      <c r="URS1" s="317"/>
      <c r="URT1" s="317"/>
      <c r="URU1" s="317"/>
      <c r="URV1" s="317"/>
      <c r="URW1" s="317"/>
      <c r="URX1" s="317"/>
      <c r="URY1" s="317"/>
      <c r="URZ1" s="317"/>
      <c r="USA1" s="317"/>
      <c r="USB1" s="317"/>
      <c r="USC1" s="317"/>
      <c r="USD1" s="317"/>
      <c r="USE1" s="317"/>
      <c r="USF1" s="317"/>
      <c r="USG1" s="317"/>
      <c r="USH1" s="317"/>
      <c r="USI1" s="317"/>
      <c r="USJ1" s="317"/>
      <c r="USK1" s="317"/>
      <c r="USL1" s="317"/>
      <c r="USM1" s="317"/>
      <c r="USN1" s="317"/>
      <c r="USO1" s="317"/>
      <c r="USP1" s="317"/>
      <c r="USQ1" s="317"/>
      <c r="USR1" s="317"/>
      <c r="USS1" s="317"/>
      <c r="UST1" s="317"/>
      <c r="USU1" s="317"/>
      <c r="USV1" s="317"/>
      <c r="USW1" s="317"/>
      <c r="USX1" s="317"/>
      <c r="USY1" s="317"/>
      <c r="USZ1" s="317"/>
      <c r="UTA1" s="317"/>
      <c r="UTB1" s="317"/>
      <c r="UTC1" s="317"/>
      <c r="UTD1" s="317"/>
      <c r="UTE1" s="317"/>
      <c r="UTF1" s="317"/>
      <c r="UTG1" s="317"/>
      <c r="UTH1" s="317"/>
      <c r="UTI1" s="317"/>
      <c r="UTJ1" s="317"/>
      <c r="UTK1" s="317"/>
      <c r="UTL1" s="317"/>
      <c r="UTM1" s="317"/>
      <c r="UTN1" s="317"/>
      <c r="UTO1" s="317"/>
      <c r="UTP1" s="317"/>
      <c r="UTQ1" s="317"/>
      <c r="UTR1" s="317"/>
      <c r="UTS1" s="317"/>
      <c r="UTT1" s="317"/>
      <c r="UTU1" s="317"/>
      <c r="UTV1" s="317"/>
      <c r="UTW1" s="317"/>
      <c r="UTX1" s="317"/>
      <c r="UTY1" s="317"/>
      <c r="UTZ1" s="317"/>
      <c r="UUA1" s="317"/>
      <c r="UUB1" s="317"/>
      <c r="UUC1" s="317"/>
      <c r="UUD1" s="317"/>
      <c r="UUE1" s="317"/>
      <c r="UUF1" s="317"/>
      <c r="UUG1" s="317"/>
      <c r="UUH1" s="317"/>
      <c r="UUI1" s="317"/>
      <c r="UUJ1" s="317"/>
      <c r="UUK1" s="317"/>
      <c r="UUL1" s="317"/>
      <c r="UUM1" s="317"/>
      <c r="UUN1" s="317"/>
      <c r="UUO1" s="317"/>
      <c r="UUP1" s="317"/>
      <c r="UUQ1" s="317"/>
      <c r="UUR1" s="317"/>
      <c r="UUS1" s="317"/>
      <c r="UUT1" s="317"/>
      <c r="UUU1" s="317"/>
      <c r="UUV1" s="317"/>
      <c r="UUW1" s="317"/>
      <c r="UUX1" s="317"/>
      <c r="UUY1" s="317"/>
      <c r="UUZ1" s="317"/>
      <c r="UVA1" s="317"/>
      <c r="UVB1" s="317"/>
      <c r="UVC1" s="317"/>
      <c r="UVD1" s="13"/>
      <c r="UVE1" s="13"/>
      <c r="UVF1" s="13"/>
      <c r="UVG1" s="13"/>
      <c r="UVH1" s="13"/>
      <c r="UVI1" s="13"/>
      <c r="UVJ1" s="13"/>
      <c r="UVK1" s="13"/>
      <c r="UVL1" s="13"/>
      <c r="UVM1" s="13"/>
      <c r="UVN1" s="13"/>
      <c r="UVO1" s="13"/>
      <c r="UVP1" s="13"/>
      <c r="UVQ1" s="13"/>
      <c r="UVR1" s="13"/>
      <c r="UVS1" s="13"/>
      <c r="UVT1" s="13"/>
      <c r="UVU1" s="13"/>
      <c r="UVV1" s="13"/>
      <c r="UVW1" s="13"/>
      <c r="UVX1" s="13"/>
      <c r="UVY1" s="13"/>
      <c r="UVZ1" s="13"/>
      <c r="UWA1" s="13"/>
      <c r="UWB1" s="13"/>
      <c r="UWC1" s="13"/>
      <c r="UWD1" s="13"/>
      <c r="UWE1" s="13"/>
      <c r="UWF1" s="13"/>
      <c r="UWG1" s="13"/>
      <c r="UWH1" s="13"/>
      <c r="UWI1" s="13"/>
      <c r="UWJ1" s="13"/>
      <c r="UWK1" s="13"/>
      <c r="UWL1" s="13"/>
      <c r="UWM1" s="13"/>
      <c r="UWN1" s="13"/>
      <c r="UWO1" s="13"/>
      <c r="UWP1" s="13"/>
      <c r="UWQ1" s="13"/>
      <c r="UWR1" s="13"/>
      <c r="UWS1" s="13"/>
      <c r="UWT1" s="13"/>
      <c r="UWU1" s="13"/>
      <c r="UWV1" s="13"/>
      <c r="UWW1" s="13"/>
      <c r="UWX1" s="13"/>
      <c r="UWY1" s="13"/>
      <c r="UWZ1" s="13"/>
      <c r="UXA1" s="13"/>
      <c r="UXB1" s="13"/>
      <c r="UXC1" s="13"/>
      <c r="UXD1" s="13"/>
      <c r="UXE1" s="13"/>
      <c r="UXF1" s="13"/>
      <c r="UXG1" s="13"/>
      <c r="UXH1" s="13"/>
      <c r="UXI1" s="13"/>
      <c r="UXJ1" s="13"/>
      <c r="UXK1" s="13"/>
      <c r="UXL1" s="13"/>
      <c r="UXM1" s="13"/>
      <c r="UXN1" s="13"/>
      <c r="UXO1" s="13"/>
      <c r="UXP1" s="13"/>
      <c r="UXQ1" s="13"/>
      <c r="UXR1" s="13"/>
      <c r="UXS1" s="13"/>
      <c r="UXT1" s="13"/>
      <c r="UXU1" s="13"/>
      <c r="UXV1" s="13"/>
      <c r="UXW1" s="13"/>
      <c r="UXX1" s="13"/>
      <c r="UXY1" s="13"/>
      <c r="UXZ1" s="13"/>
      <c r="UYA1" s="13"/>
      <c r="UYB1" s="13"/>
      <c r="UYC1" s="13"/>
      <c r="UYD1" s="13"/>
      <c r="UYE1" s="13"/>
      <c r="UYF1" s="13"/>
      <c r="UYG1" s="13"/>
      <c r="UYH1" s="13"/>
      <c r="UYI1" s="13"/>
      <c r="UYJ1" s="13"/>
      <c r="UYK1" s="13"/>
      <c r="UYL1" s="13"/>
      <c r="UYM1" s="13"/>
      <c r="UYN1" s="13"/>
      <c r="UYO1" s="13"/>
      <c r="UYP1" s="13"/>
      <c r="UYQ1" s="13"/>
      <c r="UYR1" s="317"/>
      <c r="UYS1" s="317"/>
      <c r="UYT1" s="317"/>
      <c r="UYU1" s="317"/>
      <c r="UYV1" s="317"/>
      <c r="UYW1" s="317"/>
      <c r="UYX1" s="317"/>
      <c r="UYY1" s="317"/>
      <c r="UYZ1" s="317"/>
      <c r="UZA1" s="317"/>
      <c r="UZB1" s="317"/>
      <c r="UZC1" s="317"/>
      <c r="UZD1" s="317"/>
      <c r="UZE1" s="317"/>
      <c r="UZF1" s="317"/>
      <c r="UZG1" s="317"/>
      <c r="UZH1" s="317"/>
      <c r="UZI1" s="317"/>
      <c r="UZJ1" s="317"/>
      <c r="UZK1" s="317"/>
      <c r="UZL1" s="317"/>
      <c r="UZM1" s="317"/>
      <c r="UZN1" s="317"/>
      <c r="UZO1" s="317"/>
      <c r="UZP1" s="317"/>
      <c r="UZQ1" s="317"/>
      <c r="UZR1" s="317"/>
      <c r="UZS1" s="317"/>
      <c r="UZT1" s="317"/>
      <c r="UZU1" s="317"/>
      <c r="UZV1" s="317"/>
      <c r="UZW1" s="317"/>
      <c r="UZX1" s="317"/>
      <c r="UZY1" s="317"/>
      <c r="UZZ1" s="317"/>
      <c r="VAA1" s="317"/>
      <c r="VAB1" s="317"/>
      <c r="VAC1" s="317"/>
      <c r="VAD1" s="317"/>
      <c r="VAE1" s="317"/>
      <c r="VAF1" s="317"/>
      <c r="VAG1" s="317"/>
      <c r="VAH1" s="317"/>
      <c r="VAI1" s="317"/>
      <c r="VAJ1" s="317"/>
      <c r="VAK1" s="317"/>
      <c r="VAL1" s="317"/>
      <c r="VAM1" s="317"/>
      <c r="VAN1" s="317"/>
      <c r="VAO1" s="317"/>
      <c r="VAP1" s="317"/>
      <c r="VAQ1" s="317"/>
      <c r="VAR1" s="317"/>
      <c r="VAS1" s="317"/>
      <c r="VAT1" s="317"/>
      <c r="VAU1" s="317"/>
      <c r="VAV1" s="317"/>
      <c r="VAW1" s="317"/>
      <c r="VAX1" s="317"/>
      <c r="VAY1" s="317"/>
      <c r="VAZ1" s="317"/>
      <c r="VBA1" s="317"/>
      <c r="VBB1" s="317"/>
      <c r="VBC1" s="317"/>
      <c r="VBD1" s="317"/>
      <c r="VBE1" s="317"/>
      <c r="VBF1" s="317"/>
      <c r="VBG1" s="317"/>
      <c r="VBH1" s="317"/>
      <c r="VBI1" s="317"/>
      <c r="VBJ1" s="317"/>
      <c r="VBK1" s="317"/>
      <c r="VBL1" s="317"/>
      <c r="VBM1" s="317"/>
      <c r="VBN1" s="317"/>
      <c r="VBO1" s="317"/>
      <c r="VBP1" s="317"/>
      <c r="VBQ1" s="317"/>
      <c r="VBR1" s="317"/>
      <c r="VBS1" s="317"/>
      <c r="VBT1" s="317"/>
      <c r="VBU1" s="317"/>
      <c r="VBV1" s="317"/>
      <c r="VBW1" s="317"/>
      <c r="VBX1" s="317"/>
      <c r="VBY1" s="317"/>
      <c r="VBZ1" s="317"/>
      <c r="VCA1" s="317"/>
      <c r="VCB1" s="317"/>
      <c r="VCC1" s="317"/>
      <c r="VCD1" s="317"/>
      <c r="VCE1" s="317"/>
      <c r="VCF1" s="317"/>
      <c r="VCG1" s="317"/>
      <c r="VCH1" s="317"/>
      <c r="VCI1" s="317"/>
      <c r="VCJ1" s="317"/>
      <c r="VCK1" s="317"/>
      <c r="VCL1" s="317"/>
      <c r="VCM1" s="317"/>
      <c r="VCN1" s="317"/>
      <c r="VCO1" s="317"/>
      <c r="VCP1" s="317"/>
      <c r="VCQ1" s="317"/>
      <c r="VCR1" s="317"/>
      <c r="VCS1" s="317"/>
      <c r="VCT1" s="317"/>
      <c r="VCU1" s="317"/>
      <c r="VCV1" s="317"/>
      <c r="VCW1" s="317"/>
      <c r="VCX1" s="317"/>
      <c r="VCY1" s="317"/>
      <c r="VCZ1" s="317"/>
      <c r="VDA1" s="317"/>
      <c r="VDB1" s="317"/>
      <c r="VDC1" s="317"/>
      <c r="VDD1" s="317"/>
      <c r="VDE1" s="317"/>
      <c r="VDF1" s="317"/>
      <c r="VDG1" s="317"/>
      <c r="VDH1" s="317"/>
      <c r="VDI1" s="317"/>
      <c r="VDJ1" s="317"/>
      <c r="VDK1" s="317"/>
      <c r="VDL1" s="317"/>
      <c r="VDM1" s="317"/>
      <c r="VDN1" s="317"/>
      <c r="VDO1" s="317"/>
      <c r="VDP1" s="317"/>
      <c r="VDQ1" s="317"/>
      <c r="VDR1" s="317"/>
      <c r="VDS1" s="317"/>
      <c r="VDT1" s="317"/>
      <c r="VDU1" s="317"/>
      <c r="VDV1" s="317"/>
      <c r="VDW1" s="317"/>
      <c r="VDX1" s="317"/>
      <c r="VDY1" s="317"/>
      <c r="VDZ1" s="317"/>
      <c r="VEA1" s="317"/>
      <c r="VEB1" s="317"/>
      <c r="VEC1" s="317"/>
      <c r="VED1" s="317"/>
      <c r="VEE1" s="317"/>
      <c r="VEF1" s="317"/>
      <c r="VEG1" s="317"/>
      <c r="VEH1" s="317"/>
      <c r="VEI1" s="317"/>
      <c r="VEJ1" s="317"/>
      <c r="VEK1" s="317"/>
      <c r="VEL1" s="317"/>
      <c r="VEM1" s="317"/>
      <c r="VEN1" s="317"/>
      <c r="VEO1" s="317"/>
      <c r="VEP1" s="317"/>
      <c r="VEQ1" s="317"/>
      <c r="VER1" s="317"/>
      <c r="VES1" s="317"/>
      <c r="VET1" s="317"/>
      <c r="VEU1" s="317"/>
      <c r="VEV1" s="317"/>
      <c r="VEW1" s="317"/>
      <c r="VEX1" s="317"/>
      <c r="VEY1" s="317"/>
      <c r="VEZ1" s="13"/>
      <c r="VFA1" s="13"/>
      <c r="VFB1" s="13"/>
      <c r="VFC1" s="13"/>
      <c r="VFD1" s="13"/>
      <c r="VFE1" s="13"/>
      <c r="VFF1" s="13"/>
      <c r="VFG1" s="13"/>
      <c r="VFH1" s="13"/>
      <c r="VFI1" s="13"/>
      <c r="VFJ1" s="13"/>
      <c r="VFK1" s="13"/>
      <c r="VFL1" s="13"/>
      <c r="VFM1" s="13"/>
      <c r="VFN1" s="13"/>
      <c r="VFO1" s="13"/>
      <c r="VFP1" s="13"/>
      <c r="VFQ1" s="13"/>
      <c r="VFR1" s="13"/>
      <c r="VFS1" s="13"/>
      <c r="VFT1" s="13"/>
      <c r="VFU1" s="13"/>
      <c r="VFV1" s="13"/>
      <c r="VFW1" s="13"/>
      <c r="VFX1" s="13"/>
      <c r="VFY1" s="13"/>
      <c r="VFZ1" s="13"/>
      <c r="VGA1" s="13"/>
      <c r="VGB1" s="13"/>
      <c r="VGC1" s="13"/>
      <c r="VGD1" s="13"/>
      <c r="VGE1" s="13"/>
      <c r="VGF1" s="13"/>
      <c r="VGG1" s="13"/>
      <c r="VGH1" s="13"/>
      <c r="VGI1" s="13"/>
      <c r="VGJ1" s="13"/>
      <c r="VGK1" s="13"/>
      <c r="VGL1" s="13"/>
      <c r="VGM1" s="13"/>
      <c r="VGN1" s="13"/>
      <c r="VGO1" s="13"/>
      <c r="VGP1" s="13"/>
      <c r="VGQ1" s="13"/>
      <c r="VGR1" s="13"/>
      <c r="VGS1" s="13"/>
      <c r="VGT1" s="13"/>
      <c r="VGU1" s="13"/>
      <c r="VGV1" s="13"/>
      <c r="VGW1" s="13"/>
      <c r="VGX1" s="13"/>
      <c r="VGY1" s="13"/>
      <c r="VGZ1" s="13"/>
      <c r="VHA1" s="13"/>
      <c r="VHB1" s="13"/>
      <c r="VHC1" s="13"/>
      <c r="VHD1" s="13"/>
      <c r="VHE1" s="13"/>
      <c r="VHF1" s="13"/>
      <c r="VHG1" s="13"/>
      <c r="VHH1" s="13"/>
      <c r="VHI1" s="13"/>
      <c r="VHJ1" s="13"/>
      <c r="VHK1" s="13"/>
      <c r="VHL1" s="13"/>
      <c r="VHM1" s="13"/>
      <c r="VHN1" s="13"/>
      <c r="VHO1" s="13"/>
      <c r="VHP1" s="13"/>
      <c r="VHQ1" s="13"/>
      <c r="VHR1" s="13"/>
      <c r="VHS1" s="13"/>
      <c r="VHT1" s="13"/>
      <c r="VHU1" s="13"/>
      <c r="VHV1" s="13"/>
      <c r="VHW1" s="13"/>
      <c r="VHX1" s="13"/>
      <c r="VHY1" s="13"/>
      <c r="VHZ1" s="13"/>
      <c r="VIA1" s="13"/>
      <c r="VIB1" s="13"/>
      <c r="VIC1" s="13"/>
      <c r="VID1" s="13"/>
      <c r="VIE1" s="13"/>
      <c r="VIF1" s="13"/>
      <c r="VIG1" s="13"/>
      <c r="VIH1" s="13"/>
      <c r="VII1" s="13"/>
      <c r="VIJ1" s="13"/>
      <c r="VIK1" s="13"/>
      <c r="VIL1" s="13"/>
      <c r="VIM1" s="13"/>
      <c r="VIN1" s="317"/>
      <c r="VIO1" s="317"/>
      <c r="VIP1" s="317"/>
      <c r="VIQ1" s="317"/>
      <c r="VIR1" s="317"/>
      <c r="VIS1" s="317"/>
      <c r="VIT1" s="317"/>
      <c r="VIU1" s="317"/>
      <c r="VIV1" s="317"/>
      <c r="VIW1" s="317"/>
      <c r="VIX1" s="317"/>
      <c r="VIY1" s="317"/>
      <c r="VIZ1" s="317"/>
      <c r="VJA1" s="317"/>
      <c r="VJB1" s="317"/>
      <c r="VJC1" s="317"/>
      <c r="VJD1" s="317"/>
      <c r="VJE1" s="317"/>
      <c r="VJF1" s="317"/>
      <c r="VJG1" s="317"/>
      <c r="VJH1" s="317"/>
      <c r="VJI1" s="317"/>
      <c r="VJJ1" s="317"/>
      <c r="VJK1" s="317"/>
      <c r="VJL1" s="317"/>
      <c r="VJM1" s="317"/>
      <c r="VJN1" s="317"/>
      <c r="VJO1" s="317"/>
      <c r="VJP1" s="317"/>
      <c r="VJQ1" s="317"/>
      <c r="VJR1" s="317"/>
      <c r="VJS1" s="317"/>
      <c r="VJT1" s="317"/>
      <c r="VJU1" s="317"/>
      <c r="VJV1" s="317"/>
      <c r="VJW1" s="317"/>
      <c r="VJX1" s="317"/>
      <c r="VJY1" s="317"/>
      <c r="VJZ1" s="317"/>
      <c r="VKA1" s="317"/>
      <c r="VKB1" s="317"/>
      <c r="VKC1" s="317"/>
      <c r="VKD1" s="317"/>
      <c r="VKE1" s="317"/>
      <c r="VKF1" s="317"/>
      <c r="VKG1" s="317"/>
      <c r="VKH1" s="317"/>
      <c r="VKI1" s="317"/>
      <c r="VKJ1" s="317"/>
      <c r="VKK1" s="317"/>
      <c r="VKL1" s="317"/>
      <c r="VKM1" s="317"/>
      <c r="VKN1" s="317"/>
      <c r="VKO1" s="317"/>
      <c r="VKP1" s="317"/>
      <c r="VKQ1" s="317"/>
      <c r="VKR1" s="317"/>
      <c r="VKS1" s="317"/>
      <c r="VKT1" s="317"/>
      <c r="VKU1" s="317"/>
      <c r="VKV1" s="317"/>
      <c r="VKW1" s="317"/>
      <c r="VKX1" s="317"/>
      <c r="VKY1" s="317"/>
      <c r="VKZ1" s="317"/>
      <c r="VLA1" s="317"/>
      <c r="VLB1" s="317"/>
      <c r="VLC1" s="317"/>
      <c r="VLD1" s="317"/>
      <c r="VLE1" s="317"/>
      <c r="VLF1" s="317"/>
      <c r="VLG1" s="317"/>
      <c r="VLH1" s="317"/>
      <c r="VLI1" s="317"/>
      <c r="VLJ1" s="317"/>
      <c r="VLK1" s="317"/>
      <c r="VLL1" s="317"/>
      <c r="VLM1" s="317"/>
      <c r="VLN1" s="317"/>
      <c r="VLO1" s="317"/>
      <c r="VLP1" s="317"/>
      <c r="VLQ1" s="317"/>
      <c r="VLR1" s="317"/>
      <c r="VLS1" s="317"/>
      <c r="VLT1" s="317"/>
      <c r="VLU1" s="317"/>
      <c r="VLV1" s="317"/>
      <c r="VLW1" s="317"/>
      <c r="VLX1" s="317"/>
      <c r="VLY1" s="317"/>
      <c r="VLZ1" s="317"/>
      <c r="VMA1" s="317"/>
      <c r="VMB1" s="317"/>
      <c r="VMC1" s="317"/>
      <c r="VMD1" s="317"/>
      <c r="VME1" s="317"/>
      <c r="VMF1" s="317"/>
      <c r="VMG1" s="317"/>
      <c r="VMH1" s="317"/>
      <c r="VMI1" s="317"/>
      <c r="VMJ1" s="317"/>
      <c r="VMK1" s="317"/>
      <c r="VML1" s="317"/>
      <c r="VMM1" s="317"/>
      <c r="VMN1" s="317"/>
      <c r="VMO1" s="317"/>
      <c r="VMP1" s="317"/>
      <c r="VMQ1" s="317"/>
      <c r="VMR1" s="317"/>
      <c r="VMS1" s="317"/>
      <c r="VMT1" s="317"/>
      <c r="VMU1" s="317"/>
      <c r="VMV1" s="317"/>
      <c r="VMW1" s="317"/>
      <c r="VMX1" s="317"/>
      <c r="VMY1" s="317"/>
      <c r="VMZ1" s="317"/>
      <c r="VNA1" s="317"/>
      <c r="VNB1" s="317"/>
      <c r="VNC1" s="317"/>
      <c r="VND1" s="317"/>
      <c r="VNE1" s="317"/>
      <c r="VNF1" s="317"/>
      <c r="VNG1" s="317"/>
      <c r="VNH1" s="317"/>
      <c r="VNI1" s="317"/>
      <c r="VNJ1" s="317"/>
      <c r="VNK1" s="317"/>
      <c r="VNL1" s="317"/>
      <c r="VNM1" s="317"/>
      <c r="VNN1" s="317"/>
      <c r="VNO1" s="317"/>
      <c r="VNP1" s="317"/>
      <c r="VNQ1" s="317"/>
      <c r="VNR1" s="317"/>
      <c r="VNS1" s="317"/>
      <c r="VNT1" s="317"/>
      <c r="VNU1" s="317"/>
      <c r="VNV1" s="317"/>
      <c r="VNW1" s="317"/>
      <c r="VNX1" s="317"/>
      <c r="VNY1" s="317"/>
      <c r="VNZ1" s="317"/>
      <c r="VOA1" s="317"/>
      <c r="VOB1" s="317"/>
      <c r="VOC1" s="317"/>
      <c r="VOD1" s="317"/>
      <c r="VOE1" s="317"/>
      <c r="VOF1" s="317"/>
      <c r="VOG1" s="317"/>
      <c r="VOH1" s="317"/>
      <c r="VOI1" s="317"/>
      <c r="VOJ1" s="317"/>
      <c r="VOK1" s="317"/>
      <c r="VOL1" s="317"/>
      <c r="VOM1" s="317"/>
      <c r="VON1" s="317"/>
      <c r="VOO1" s="317"/>
      <c r="VOP1" s="317"/>
      <c r="VOQ1" s="317"/>
      <c r="VOR1" s="317"/>
      <c r="VOS1" s="317"/>
      <c r="VOT1" s="317"/>
      <c r="VOU1" s="317"/>
      <c r="VOV1" s="13"/>
      <c r="VOW1" s="13"/>
      <c r="VOX1" s="13"/>
      <c r="VOY1" s="13"/>
      <c r="VOZ1" s="13"/>
      <c r="VPA1" s="13"/>
      <c r="VPB1" s="13"/>
      <c r="VPC1" s="13"/>
      <c r="VPD1" s="13"/>
      <c r="VPE1" s="13"/>
      <c r="VPF1" s="13"/>
      <c r="VPG1" s="13"/>
      <c r="VPH1" s="13"/>
      <c r="VPI1" s="13"/>
      <c r="VPJ1" s="13"/>
      <c r="VPK1" s="13"/>
      <c r="VPL1" s="13"/>
      <c r="VPM1" s="13"/>
      <c r="VPN1" s="13"/>
      <c r="VPO1" s="13"/>
      <c r="VPP1" s="13"/>
      <c r="VPQ1" s="13"/>
      <c r="VPR1" s="13"/>
      <c r="VPS1" s="13"/>
      <c r="VPT1" s="13"/>
      <c r="VPU1" s="13"/>
      <c r="VPV1" s="13"/>
      <c r="VPW1" s="13"/>
      <c r="VPX1" s="13"/>
      <c r="VPY1" s="13"/>
      <c r="VPZ1" s="13"/>
      <c r="VQA1" s="13"/>
      <c r="VQB1" s="13"/>
      <c r="VQC1" s="13"/>
      <c r="VQD1" s="13"/>
      <c r="VQE1" s="13"/>
      <c r="VQF1" s="13"/>
      <c r="VQG1" s="13"/>
      <c r="VQH1" s="13"/>
      <c r="VQI1" s="13"/>
      <c r="VQJ1" s="13"/>
      <c r="VQK1" s="13"/>
      <c r="VQL1" s="13"/>
      <c r="VQM1" s="13"/>
      <c r="VQN1" s="13"/>
      <c r="VQO1" s="13"/>
      <c r="VQP1" s="13"/>
      <c r="VQQ1" s="13"/>
      <c r="VQR1" s="13"/>
      <c r="VQS1" s="13"/>
      <c r="VQT1" s="13"/>
      <c r="VQU1" s="13"/>
      <c r="VQV1" s="13"/>
      <c r="VQW1" s="13"/>
      <c r="VQX1" s="13"/>
      <c r="VQY1" s="13"/>
      <c r="VQZ1" s="13"/>
      <c r="VRA1" s="13"/>
      <c r="VRB1" s="13"/>
      <c r="VRC1" s="13"/>
      <c r="VRD1" s="13"/>
      <c r="VRE1" s="13"/>
      <c r="VRF1" s="13"/>
      <c r="VRG1" s="13"/>
      <c r="VRH1" s="13"/>
      <c r="VRI1" s="13"/>
      <c r="VRJ1" s="13"/>
      <c r="VRK1" s="13"/>
      <c r="VRL1" s="13"/>
      <c r="VRM1" s="13"/>
      <c r="VRN1" s="13"/>
      <c r="VRO1" s="13"/>
      <c r="VRP1" s="13"/>
      <c r="VRQ1" s="13"/>
      <c r="VRR1" s="13"/>
      <c r="VRS1" s="13"/>
      <c r="VRT1" s="13"/>
      <c r="VRU1" s="13"/>
      <c r="VRV1" s="13"/>
      <c r="VRW1" s="13"/>
      <c r="VRX1" s="13"/>
      <c r="VRY1" s="13"/>
      <c r="VRZ1" s="13"/>
      <c r="VSA1" s="13"/>
      <c r="VSB1" s="13"/>
      <c r="VSC1" s="13"/>
      <c r="VSD1" s="13"/>
      <c r="VSE1" s="13"/>
      <c r="VSF1" s="13"/>
      <c r="VSG1" s="13"/>
      <c r="VSH1" s="13"/>
      <c r="VSI1" s="13"/>
      <c r="VSJ1" s="317"/>
      <c r="VSK1" s="317"/>
      <c r="VSL1" s="317"/>
      <c r="VSM1" s="317"/>
      <c r="VSN1" s="317"/>
      <c r="VSO1" s="317"/>
      <c r="VSP1" s="317"/>
      <c r="VSQ1" s="317"/>
      <c r="VSR1" s="317"/>
      <c r="VSS1" s="317"/>
      <c r="VST1" s="317"/>
      <c r="VSU1" s="317"/>
      <c r="VSV1" s="317"/>
      <c r="VSW1" s="317"/>
      <c r="VSX1" s="317"/>
      <c r="VSY1" s="317"/>
      <c r="VSZ1" s="317"/>
      <c r="VTA1" s="317"/>
      <c r="VTB1" s="317"/>
      <c r="VTC1" s="317"/>
      <c r="VTD1" s="317"/>
      <c r="VTE1" s="317"/>
      <c r="VTF1" s="317"/>
      <c r="VTG1" s="317"/>
      <c r="VTH1" s="317"/>
      <c r="VTI1" s="317"/>
      <c r="VTJ1" s="317"/>
      <c r="VTK1" s="317"/>
      <c r="VTL1" s="317"/>
      <c r="VTM1" s="317"/>
      <c r="VTN1" s="317"/>
      <c r="VTO1" s="317"/>
      <c r="VTP1" s="317"/>
      <c r="VTQ1" s="317"/>
      <c r="VTR1" s="317"/>
      <c r="VTS1" s="317"/>
      <c r="VTT1" s="317"/>
      <c r="VTU1" s="317"/>
      <c r="VTV1" s="317"/>
      <c r="VTW1" s="317"/>
      <c r="VTX1" s="317"/>
      <c r="VTY1" s="317"/>
      <c r="VTZ1" s="317"/>
      <c r="VUA1" s="317"/>
      <c r="VUB1" s="317"/>
      <c r="VUC1" s="317"/>
      <c r="VUD1" s="317"/>
      <c r="VUE1" s="317"/>
      <c r="VUF1" s="317"/>
      <c r="VUG1" s="317"/>
      <c r="VUH1" s="317"/>
      <c r="VUI1" s="317"/>
      <c r="VUJ1" s="317"/>
      <c r="VUK1" s="317"/>
      <c r="VUL1" s="317"/>
      <c r="VUM1" s="317"/>
      <c r="VUN1" s="317"/>
      <c r="VUO1" s="317"/>
      <c r="VUP1" s="317"/>
      <c r="VUQ1" s="317"/>
      <c r="VUR1" s="317"/>
      <c r="VUS1" s="317"/>
      <c r="VUT1" s="317"/>
      <c r="VUU1" s="317"/>
      <c r="VUV1" s="317"/>
      <c r="VUW1" s="317"/>
      <c r="VUX1" s="317"/>
      <c r="VUY1" s="317"/>
      <c r="VUZ1" s="317"/>
      <c r="VVA1" s="317"/>
      <c r="VVB1" s="317"/>
      <c r="VVC1" s="317"/>
      <c r="VVD1" s="317"/>
      <c r="VVE1" s="317"/>
      <c r="VVF1" s="317"/>
      <c r="VVG1" s="317"/>
      <c r="VVH1" s="317"/>
      <c r="VVI1" s="317"/>
      <c r="VVJ1" s="317"/>
      <c r="VVK1" s="317"/>
      <c r="VVL1" s="317"/>
      <c r="VVM1" s="317"/>
      <c r="VVN1" s="317"/>
      <c r="VVO1" s="317"/>
      <c r="VVP1" s="317"/>
      <c r="VVQ1" s="317"/>
      <c r="VVR1" s="317"/>
      <c r="VVS1" s="317"/>
      <c r="VVT1" s="317"/>
      <c r="VVU1" s="317"/>
      <c r="VVV1" s="317"/>
      <c r="VVW1" s="317"/>
      <c r="VVX1" s="317"/>
      <c r="VVY1" s="317"/>
      <c r="VVZ1" s="317"/>
      <c r="VWA1" s="317"/>
      <c r="VWB1" s="317"/>
      <c r="VWC1" s="317"/>
      <c r="VWD1" s="317"/>
      <c r="VWE1" s="317"/>
      <c r="VWF1" s="317"/>
      <c r="VWG1" s="317"/>
      <c r="VWH1" s="317"/>
      <c r="VWI1" s="317"/>
      <c r="VWJ1" s="317"/>
      <c r="VWK1" s="317"/>
      <c r="VWL1" s="317"/>
      <c r="VWM1" s="317"/>
      <c r="VWN1" s="317"/>
      <c r="VWO1" s="317"/>
      <c r="VWP1" s="317"/>
      <c r="VWQ1" s="317"/>
      <c r="VWR1" s="317"/>
      <c r="VWS1" s="317"/>
      <c r="VWT1" s="317"/>
      <c r="VWU1" s="317"/>
      <c r="VWV1" s="317"/>
      <c r="VWW1" s="317"/>
      <c r="VWX1" s="317"/>
      <c r="VWY1" s="317"/>
      <c r="VWZ1" s="317"/>
      <c r="VXA1" s="317"/>
      <c r="VXB1" s="317"/>
      <c r="VXC1" s="317"/>
      <c r="VXD1" s="317"/>
      <c r="VXE1" s="317"/>
      <c r="VXF1" s="317"/>
      <c r="VXG1" s="317"/>
      <c r="VXH1" s="317"/>
      <c r="VXI1" s="317"/>
      <c r="VXJ1" s="317"/>
      <c r="VXK1" s="317"/>
      <c r="VXL1" s="317"/>
      <c r="VXM1" s="317"/>
      <c r="VXN1" s="317"/>
      <c r="VXO1" s="317"/>
      <c r="VXP1" s="317"/>
      <c r="VXQ1" s="317"/>
      <c r="VXR1" s="317"/>
      <c r="VXS1" s="317"/>
      <c r="VXT1" s="317"/>
      <c r="VXU1" s="317"/>
      <c r="VXV1" s="317"/>
      <c r="VXW1" s="317"/>
      <c r="VXX1" s="317"/>
      <c r="VXY1" s="317"/>
      <c r="VXZ1" s="317"/>
      <c r="VYA1" s="317"/>
      <c r="VYB1" s="317"/>
      <c r="VYC1" s="317"/>
      <c r="VYD1" s="317"/>
      <c r="VYE1" s="317"/>
      <c r="VYF1" s="317"/>
      <c r="VYG1" s="317"/>
      <c r="VYH1" s="317"/>
      <c r="VYI1" s="317"/>
      <c r="VYJ1" s="317"/>
      <c r="VYK1" s="317"/>
      <c r="VYL1" s="317"/>
      <c r="VYM1" s="317"/>
      <c r="VYN1" s="317"/>
      <c r="VYO1" s="317"/>
      <c r="VYP1" s="317"/>
      <c r="VYQ1" s="317"/>
      <c r="VYR1" s="13"/>
      <c r="VYS1" s="13"/>
      <c r="VYT1" s="13"/>
      <c r="VYU1" s="13"/>
      <c r="VYV1" s="13"/>
      <c r="VYW1" s="13"/>
      <c r="VYX1" s="13"/>
      <c r="VYY1" s="13"/>
      <c r="VYZ1" s="13"/>
      <c r="VZA1" s="13"/>
      <c r="VZB1" s="13"/>
      <c r="VZC1" s="13"/>
      <c r="VZD1" s="13"/>
      <c r="VZE1" s="13"/>
      <c r="VZF1" s="13"/>
      <c r="VZG1" s="13"/>
      <c r="VZH1" s="13"/>
      <c r="VZI1" s="13"/>
      <c r="VZJ1" s="13"/>
      <c r="VZK1" s="13"/>
      <c r="VZL1" s="13"/>
      <c r="VZM1" s="13"/>
      <c r="VZN1" s="13"/>
      <c r="VZO1" s="13"/>
      <c r="VZP1" s="13"/>
      <c r="VZQ1" s="13"/>
      <c r="VZR1" s="13"/>
      <c r="VZS1" s="13"/>
      <c r="VZT1" s="13"/>
      <c r="VZU1" s="13"/>
      <c r="VZV1" s="13"/>
      <c r="VZW1" s="13"/>
      <c r="VZX1" s="13"/>
      <c r="VZY1" s="13"/>
      <c r="VZZ1" s="13"/>
      <c r="WAA1" s="13"/>
      <c r="WAB1" s="13"/>
      <c r="WAC1" s="13"/>
      <c r="WAD1" s="13"/>
      <c r="WAE1" s="13"/>
      <c r="WAF1" s="13"/>
      <c r="WAG1" s="13"/>
      <c r="WAH1" s="13"/>
      <c r="WAI1" s="13"/>
      <c r="WAJ1" s="13"/>
      <c r="WAK1" s="13"/>
      <c r="WAL1" s="13"/>
      <c r="WAM1" s="13"/>
      <c r="WAN1" s="13"/>
      <c r="WAO1" s="13"/>
      <c r="WAP1" s="13"/>
      <c r="WAQ1" s="13"/>
      <c r="WAR1" s="13"/>
      <c r="WAS1" s="13"/>
      <c r="WAT1" s="13"/>
      <c r="WAU1" s="13"/>
      <c r="WAV1" s="13"/>
      <c r="WAW1" s="13"/>
      <c r="WAX1" s="13"/>
      <c r="WAY1" s="13"/>
      <c r="WAZ1" s="13"/>
      <c r="WBA1" s="13"/>
      <c r="WBB1" s="13"/>
      <c r="WBC1" s="13"/>
      <c r="WBD1" s="13"/>
      <c r="WBE1" s="13"/>
      <c r="WBF1" s="13"/>
      <c r="WBG1" s="13"/>
      <c r="WBH1" s="13"/>
      <c r="WBI1" s="13"/>
      <c r="WBJ1" s="13"/>
      <c r="WBK1" s="13"/>
      <c r="WBL1" s="13"/>
      <c r="WBM1" s="13"/>
      <c r="WBN1" s="13"/>
      <c r="WBO1" s="13"/>
      <c r="WBP1" s="13"/>
      <c r="WBQ1" s="13"/>
      <c r="WBR1" s="13"/>
      <c r="WBS1" s="13"/>
      <c r="WBT1" s="13"/>
      <c r="WBU1" s="13"/>
      <c r="WBV1" s="13"/>
      <c r="WBW1" s="13"/>
      <c r="WBX1" s="13"/>
      <c r="WBY1" s="13"/>
      <c r="WBZ1" s="13"/>
      <c r="WCA1" s="13"/>
      <c r="WCB1" s="13"/>
      <c r="WCC1" s="13"/>
      <c r="WCD1" s="13"/>
      <c r="WCE1" s="13"/>
      <c r="WCF1" s="317"/>
      <c r="WCG1" s="317"/>
      <c r="WCH1" s="317"/>
      <c r="WCI1" s="317"/>
      <c r="WCJ1" s="317"/>
      <c r="WCK1" s="317"/>
      <c r="WCL1" s="317"/>
      <c r="WCM1" s="317"/>
      <c r="WCN1" s="317"/>
      <c r="WCO1" s="317"/>
      <c r="WCP1" s="317"/>
      <c r="WCQ1" s="317"/>
      <c r="WCR1" s="317"/>
      <c r="WCS1" s="317"/>
      <c r="WCT1" s="317"/>
      <c r="WCU1" s="317"/>
      <c r="WCV1" s="317"/>
      <c r="WCW1" s="317"/>
      <c r="WCX1" s="317"/>
      <c r="WCY1" s="317"/>
      <c r="WCZ1" s="317"/>
      <c r="WDA1" s="317"/>
      <c r="WDB1" s="317"/>
      <c r="WDC1" s="317"/>
      <c r="WDD1" s="317"/>
      <c r="WDE1" s="317"/>
      <c r="WDF1" s="317"/>
      <c r="WDG1" s="317"/>
      <c r="WDH1" s="317"/>
      <c r="WDI1" s="317"/>
      <c r="WDJ1" s="317"/>
      <c r="WDK1" s="317"/>
      <c r="WDL1" s="317"/>
      <c r="WDM1" s="317"/>
      <c r="WDN1" s="317"/>
      <c r="WDO1" s="317"/>
      <c r="WDP1" s="317"/>
      <c r="WDQ1" s="317"/>
      <c r="WDR1" s="317"/>
      <c r="WDS1" s="317"/>
      <c r="WDT1" s="317"/>
      <c r="WDU1" s="317"/>
      <c r="WDV1" s="317"/>
      <c r="WDW1" s="317"/>
      <c r="WDX1" s="317"/>
      <c r="WDY1" s="317"/>
      <c r="WDZ1" s="317"/>
      <c r="WEA1" s="317"/>
      <c r="WEB1" s="317"/>
      <c r="WEC1" s="317"/>
      <c r="WED1" s="317"/>
      <c r="WEE1" s="317"/>
      <c r="WEF1" s="317"/>
      <c r="WEG1" s="317"/>
      <c r="WEH1" s="317"/>
      <c r="WEI1" s="317"/>
      <c r="WEJ1" s="317"/>
      <c r="WEK1" s="317"/>
      <c r="WEL1" s="317"/>
      <c r="WEM1" s="317"/>
      <c r="WEN1" s="317"/>
      <c r="WEO1" s="317"/>
      <c r="WEP1" s="317"/>
      <c r="WEQ1" s="317"/>
      <c r="WER1" s="317"/>
      <c r="WES1" s="317"/>
      <c r="WET1" s="317"/>
      <c r="WEU1" s="317"/>
      <c r="WEV1" s="317"/>
      <c r="WEW1" s="317"/>
      <c r="WEX1" s="317"/>
      <c r="WEY1" s="317"/>
      <c r="WEZ1" s="317"/>
      <c r="WFA1" s="317"/>
      <c r="WFB1" s="317"/>
      <c r="WFC1" s="317"/>
      <c r="WFD1" s="317"/>
      <c r="WFE1" s="317"/>
      <c r="WFF1" s="317"/>
      <c r="WFG1" s="317"/>
      <c r="WFH1" s="317"/>
      <c r="WFI1" s="317"/>
      <c r="WFJ1" s="317"/>
      <c r="WFK1" s="317"/>
      <c r="WFL1" s="317"/>
      <c r="WFM1" s="317"/>
      <c r="WFN1" s="317"/>
      <c r="WFO1" s="317"/>
      <c r="WFP1" s="317"/>
      <c r="WFQ1" s="317"/>
      <c r="WFR1" s="317"/>
      <c r="WFS1" s="317"/>
      <c r="WFT1" s="317"/>
      <c r="WFU1" s="317"/>
      <c r="WFV1" s="317"/>
      <c r="WFW1" s="317"/>
      <c r="WFX1" s="317"/>
      <c r="WFY1" s="317"/>
      <c r="WFZ1" s="317"/>
      <c r="WGA1" s="317"/>
      <c r="WGB1" s="317"/>
      <c r="WGC1" s="317"/>
      <c r="WGD1" s="317"/>
      <c r="WGE1" s="317"/>
      <c r="WGF1" s="317"/>
      <c r="WGG1" s="317"/>
      <c r="WGH1" s="317"/>
      <c r="WGI1" s="317"/>
      <c r="WGJ1" s="317"/>
      <c r="WGK1" s="317"/>
      <c r="WGL1" s="317"/>
      <c r="WGM1" s="317"/>
      <c r="WGN1" s="317"/>
      <c r="WGO1" s="317"/>
      <c r="WGP1" s="317"/>
      <c r="WGQ1" s="317"/>
      <c r="WGR1" s="317"/>
      <c r="WGS1" s="317"/>
      <c r="WGT1" s="317"/>
      <c r="WGU1" s="317"/>
      <c r="WGV1" s="317"/>
      <c r="WGW1" s="317"/>
      <c r="WGX1" s="317"/>
      <c r="WGY1" s="317"/>
      <c r="WGZ1" s="317"/>
      <c r="WHA1" s="317"/>
      <c r="WHB1" s="317"/>
      <c r="WHC1" s="317"/>
      <c r="WHD1" s="317"/>
      <c r="WHE1" s="317"/>
      <c r="WHF1" s="317"/>
      <c r="WHG1" s="317"/>
      <c r="WHH1" s="317"/>
      <c r="WHI1" s="317"/>
      <c r="WHJ1" s="317"/>
      <c r="WHK1" s="317"/>
      <c r="WHL1" s="317"/>
      <c r="WHM1" s="317"/>
      <c r="WHN1" s="317"/>
      <c r="WHO1" s="317"/>
      <c r="WHP1" s="317"/>
      <c r="WHQ1" s="317"/>
      <c r="WHR1" s="317"/>
      <c r="WHS1" s="317"/>
      <c r="WHT1" s="317"/>
      <c r="WHU1" s="317"/>
      <c r="WHV1" s="317"/>
      <c r="WHW1" s="317"/>
      <c r="WHX1" s="317"/>
      <c r="WHY1" s="317"/>
      <c r="WHZ1" s="317"/>
      <c r="WIA1" s="317"/>
      <c r="WIB1" s="317"/>
      <c r="WIC1" s="317"/>
      <c r="WID1" s="317"/>
      <c r="WIE1" s="317"/>
      <c r="WIF1" s="317"/>
      <c r="WIG1" s="317"/>
      <c r="WIH1" s="317"/>
      <c r="WII1" s="317"/>
      <c r="WIJ1" s="317"/>
      <c r="WIK1" s="317"/>
      <c r="WIL1" s="317"/>
      <c r="WIM1" s="317"/>
      <c r="WIN1" s="13"/>
      <c r="WIO1" s="13"/>
      <c r="WIP1" s="13"/>
      <c r="WIQ1" s="13"/>
      <c r="WIR1" s="13"/>
      <c r="WIS1" s="13"/>
      <c r="WIT1" s="13"/>
      <c r="WIU1" s="13"/>
      <c r="WIV1" s="13"/>
      <c r="WIW1" s="13"/>
      <c r="WIX1" s="13"/>
      <c r="WIY1" s="13"/>
      <c r="WIZ1" s="13"/>
      <c r="WJA1" s="13"/>
      <c r="WJB1" s="13"/>
      <c r="WJC1" s="13"/>
      <c r="WJD1" s="13"/>
      <c r="WJE1" s="13"/>
      <c r="WJF1" s="13"/>
      <c r="WJG1" s="13"/>
      <c r="WJH1" s="13"/>
      <c r="WJI1" s="13"/>
      <c r="WJJ1" s="13"/>
      <c r="WJK1" s="13"/>
      <c r="WJL1" s="13"/>
      <c r="WJM1" s="13"/>
      <c r="WJN1" s="13"/>
      <c r="WJO1" s="13"/>
      <c r="WJP1" s="13"/>
      <c r="WJQ1" s="13"/>
      <c r="WJR1" s="13"/>
      <c r="WJS1" s="13"/>
      <c r="WJT1" s="13"/>
      <c r="WJU1" s="13"/>
      <c r="WJV1" s="13"/>
      <c r="WJW1" s="13"/>
      <c r="WJX1" s="13"/>
      <c r="WJY1" s="13"/>
      <c r="WJZ1" s="13"/>
      <c r="WKA1" s="13"/>
      <c r="WKB1" s="13"/>
      <c r="WKC1" s="13"/>
      <c r="WKD1" s="13"/>
      <c r="WKE1" s="13"/>
      <c r="WKF1" s="13"/>
      <c r="WKG1" s="13"/>
      <c r="WKH1" s="13"/>
      <c r="WKI1" s="13"/>
      <c r="WKJ1" s="13"/>
      <c r="WKK1" s="13"/>
      <c r="WKL1" s="13"/>
      <c r="WKM1" s="13"/>
      <c r="WKN1" s="13"/>
      <c r="WKO1" s="13"/>
      <c r="WKP1" s="13"/>
      <c r="WKQ1" s="13"/>
      <c r="WKR1" s="13"/>
      <c r="WKS1" s="13"/>
      <c r="WKT1" s="13"/>
      <c r="WKU1" s="13"/>
      <c r="WKV1" s="13"/>
      <c r="WKW1" s="13"/>
      <c r="WKX1" s="13"/>
      <c r="WKY1" s="13"/>
      <c r="WKZ1" s="13"/>
      <c r="WLA1" s="13"/>
      <c r="WLB1" s="13"/>
      <c r="WLC1" s="13"/>
      <c r="WLD1" s="13"/>
      <c r="WLE1" s="13"/>
      <c r="WLF1" s="13"/>
      <c r="WLG1" s="13"/>
      <c r="WLH1" s="13"/>
      <c r="WLI1" s="13"/>
      <c r="WLJ1" s="13"/>
      <c r="WLK1" s="13"/>
      <c r="WLL1" s="13"/>
      <c r="WLM1" s="13"/>
      <c r="WLN1" s="13"/>
      <c r="WLO1" s="13"/>
      <c r="WLP1" s="13"/>
      <c r="WLQ1" s="13"/>
      <c r="WLR1" s="13"/>
      <c r="WLS1" s="13"/>
      <c r="WLT1" s="13"/>
      <c r="WLU1" s="13"/>
      <c r="WLV1" s="13"/>
      <c r="WLW1" s="13"/>
      <c r="WLX1" s="13"/>
      <c r="WLY1" s="13"/>
      <c r="WLZ1" s="13"/>
      <c r="WMA1" s="13"/>
      <c r="WMB1" s="317"/>
      <c r="WMC1" s="317"/>
      <c r="WMD1" s="317"/>
      <c r="WME1" s="317"/>
      <c r="WMF1" s="317"/>
      <c r="WMG1" s="317"/>
      <c r="WMH1" s="317"/>
      <c r="WMI1" s="317"/>
      <c r="WMJ1" s="317"/>
      <c r="WMK1" s="317"/>
      <c r="WML1" s="317"/>
      <c r="WMM1" s="317"/>
      <c r="WMN1" s="317"/>
      <c r="WMO1" s="317"/>
      <c r="WMP1" s="317"/>
      <c r="WMQ1" s="317"/>
      <c r="WMR1" s="317"/>
      <c r="WMS1" s="317"/>
      <c r="WMT1" s="317"/>
      <c r="WMU1" s="317"/>
      <c r="WMV1" s="317"/>
      <c r="WMW1" s="317"/>
      <c r="WMX1" s="317"/>
      <c r="WMY1" s="317"/>
      <c r="WMZ1" s="317"/>
      <c r="WNA1" s="317"/>
      <c r="WNB1" s="317"/>
      <c r="WNC1" s="317"/>
      <c r="WND1" s="317"/>
      <c r="WNE1" s="317"/>
      <c r="WNF1" s="317"/>
      <c r="WNG1" s="317"/>
      <c r="WNH1" s="317"/>
      <c r="WNI1" s="317"/>
      <c r="WNJ1" s="317"/>
      <c r="WNK1" s="317"/>
      <c r="WNL1" s="317"/>
      <c r="WNM1" s="317"/>
      <c r="WNN1" s="317"/>
      <c r="WNO1" s="317"/>
      <c r="WNP1" s="317"/>
      <c r="WNQ1" s="317"/>
      <c r="WNR1" s="317"/>
      <c r="WNS1" s="317"/>
      <c r="WNT1" s="317"/>
      <c r="WNU1" s="317"/>
      <c r="WNV1" s="317"/>
      <c r="WNW1" s="317"/>
      <c r="WNX1" s="317"/>
      <c r="WNY1" s="317"/>
      <c r="WNZ1" s="317"/>
      <c r="WOA1" s="317"/>
      <c r="WOB1" s="317"/>
      <c r="WOC1" s="317"/>
      <c r="WOD1" s="317"/>
      <c r="WOE1" s="317"/>
      <c r="WOF1" s="317"/>
      <c r="WOG1" s="317"/>
      <c r="WOH1" s="317"/>
      <c r="WOI1" s="317"/>
      <c r="WOJ1" s="317"/>
      <c r="WOK1" s="317"/>
      <c r="WOL1" s="317"/>
      <c r="WOM1" s="317"/>
      <c r="WON1" s="317"/>
      <c r="WOO1" s="317"/>
      <c r="WOP1" s="317"/>
      <c r="WOQ1" s="317"/>
      <c r="WOR1" s="317"/>
      <c r="WOS1" s="317"/>
      <c r="WOT1" s="317"/>
      <c r="WOU1" s="317"/>
      <c r="WOV1" s="317"/>
      <c r="WOW1" s="317"/>
      <c r="WOX1" s="317"/>
      <c r="WOY1" s="317"/>
      <c r="WOZ1" s="317"/>
      <c r="WPA1" s="317"/>
      <c r="WPB1" s="317"/>
      <c r="WPC1" s="317"/>
      <c r="WPD1" s="317"/>
      <c r="WPE1" s="317"/>
      <c r="WPF1" s="317"/>
      <c r="WPG1" s="317"/>
      <c r="WPH1" s="317"/>
      <c r="WPI1" s="317"/>
      <c r="WPJ1" s="317"/>
      <c r="WPK1" s="317"/>
      <c r="WPL1" s="317"/>
      <c r="WPM1" s="317"/>
      <c r="WPN1" s="317"/>
      <c r="WPO1" s="317"/>
      <c r="WPP1" s="317"/>
      <c r="WPQ1" s="317"/>
      <c r="WPR1" s="317"/>
      <c r="WPS1" s="317"/>
      <c r="WPT1" s="317"/>
      <c r="WPU1" s="317"/>
      <c r="WPV1" s="317"/>
      <c r="WPW1" s="317"/>
      <c r="WPX1" s="317"/>
      <c r="WPY1" s="317"/>
      <c r="WPZ1" s="317"/>
      <c r="WQA1" s="317"/>
      <c r="WQB1" s="317"/>
      <c r="WQC1" s="317"/>
      <c r="WQD1" s="317"/>
      <c r="WQE1" s="317"/>
      <c r="WQF1" s="317"/>
      <c r="WQG1" s="317"/>
      <c r="WQH1" s="317"/>
      <c r="WQI1" s="317"/>
      <c r="WQJ1" s="317"/>
      <c r="WQK1" s="317"/>
      <c r="WQL1" s="317"/>
      <c r="WQM1" s="317"/>
      <c r="WQN1" s="317"/>
      <c r="WQO1" s="317"/>
      <c r="WQP1" s="317"/>
      <c r="WQQ1" s="317"/>
      <c r="WQR1" s="317"/>
      <c r="WQS1" s="317"/>
      <c r="WQT1" s="317"/>
      <c r="WQU1" s="317"/>
      <c r="WQV1" s="317"/>
      <c r="WQW1" s="317"/>
      <c r="WQX1" s="317"/>
      <c r="WQY1" s="317"/>
      <c r="WQZ1" s="317"/>
      <c r="WRA1" s="317"/>
      <c r="WRB1" s="317"/>
      <c r="WRC1" s="317"/>
      <c r="WRD1" s="317"/>
      <c r="WRE1" s="317"/>
      <c r="WRF1" s="317"/>
      <c r="WRG1" s="317"/>
      <c r="WRH1" s="317"/>
      <c r="WRI1" s="317"/>
      <c r="WRJ1" s="317"/>
      <c r="WRK1" s="317"/>
      <c r="WRL1" s="317"/>
      <c r="WRM1" s="317"/>
      <c r="WRN1" s="317"/>
      <c r="WRO1" s="317"/>
      <c r="WRP1" s="317"/>
      <c r="WRQ1" s="317"/>
      <c r="WRR1" s="317"/>
      <c r="WRS1" s="317"/>
      <c r="WRT1" s="317"/>
      <c r="WRU1" s="317"/>
      <c r="WRV1" s="317"/>
      <c r="WRW1" s="317"/>
      <c r="WRX1" s="317"/>
      <c r="WRY1" s="317"/>
      <c r="WRZ1" s="317"/>
      <c r="WSA1" s="317"/>
      <c r="WSB1" s="317"/>
      <c r="WSC1" s="317"/>
      <c r="WSD1" s="317"/>
      <c r="WSE1" s="317"/>
      <c r="WSF1" s="317"/>
      <c r="WSG1" s="317"/>
      <c r="WSH1" s="317"/>
      <c r="WSI1" s="317"/>
      <c r="WSJ1" s="13"/>
      <c r="WSK1" s="13"/>
      <c r="WSL1" s="13"/>
      <c r="WSM1" s="13"/>
      <c r="WSN1" s="13"/>
      <c r="WSO1" s="13"/>
      <c r="WSP1" s="13"/>
      <c r="WSQ1" s="13"/>
      <c r="WSR1" s="13"/>
      <c r="WSS1" s="13"/>
      <c r="WST1" s="13"/>
      <c r="WSU1" s="13"/>
      <c r="WSV1" s="13"/>
      <c r="WSW1" s="13"/>
      <c r="WSX1" s="13"/>
      <c r="WSY1" s="13"/>
      <c r="WSZ1" s="13"/>
      <c r="WTA1" s="13"/>
      <c r="WTB1" s="13"/>
      <c r="WTC1" s="13"/>
      <c r="WTD1" s="13"/>
      <c r="WTE1" s="13"/>
      <c r="WTF1" s="13"/>
      <c r="WTG1" s="13"/>
      <c r="WTH1" s="13"/>
      <c r="WTI1" s="13"/>
      <c r="WTJ1" s="13"/>
      <c r="WTK1" s="13"/>
      <c r="WTL1" s="13"/>
      <c r="WTM1" s="13"/>
      <c r="WTN1" s="13"/>
      <c r="WTO1" s="13"/>
      <c r="WTP1" s="13"/>
      <c r="WTQ1" s="13"/>
      <c r="WTR1" s="13"/>
      <c r="WTS1" s="13"/>
      <c r="WTT1" s="13"/>
      <c r="WTU1" s="13"/>
      <c r="WTV1" s="13"/>
      <c r="WTW1" s="13"/>
      <c r="WTX1" s="13"/>
      <c r="WTY1" s="13"/>
      <c r="WTZ1" s="13"/>
      <c r="WUA1" s="13"/>
      <c r="WUB1" s="13"/>
      <c r="WUC1" s="13"/>
      <c r="WUD1" s="13"/>
      <c r="WUE1" s="13"/>
      <c r="WUF1" s="13"/>
      <c r="WUG1" s="13"/>
      <c r="WUH1" s="13"/>
      <c r="WUI1" s="13"/>
      <c r="WUJ1" s="13"/>
      <c r="WUK1" s="13"/>
      <c r="WUL1" s="13"/>
      <c r="WUM1" s="13"/>
      <c r="WUN1" s="13"/>
      <c r="WUO1" s="13"/>
      <c r="WUP1" s="13"/>
      <c r="WUQ1" s="13"/>
      <c r="WUR1" s="13"/>
      <c r="WUS1" s="13"/>
      <c r="WUT1" s="13"/>
      <c r="WUU1" s="13"/>
      <c r="WUV1" s="13"/>
      <c r="WUW1" s="13"/>
      <c r="WUX1" s="13"/>
      <c r="WUY1" s="13"/>
      <c r="WUZ1" s="13"/>
      <c r="WVA1" s="13"/>
      <c r="WVB1" s="13"/>
      <c r="WVC1" s="13"/>
      <c r="WVD1" s="13"/>
      <c r="WVE1" s="13"/>
      <c r="WVF1" s="13"/>
      <c r="WVG1" s="13"/>
      <c r="WVH1" s="13"/>
      <c r="WVI1" s="13"/>
      <c r="WVJ1" s="13"/>
      <c r="WVK1" s="13"/>
      <c r="WVL1" s="13"/>
      <c r="WVM1" s="13"/>
      <c r="WVN1" s="13"/>
      <c r="WVO1" s="13"/>
      <c r="WVP1" s="13"/>
      <c r="WVQ1" s="13"/>
      <c r="WVR1" s="13"/>
      <c r="WVS1" s="13"/>
      <c r="WVT1" s="13"/>
      <c r="WVU1" s="13"/>
      <c r="WVV1" s="13"/>
      <c r="WVW1" s="13"/>
      <c r="WVX1" s="13"/>
    </row>
    <row r="2" spans="1:16144" ht="16.149999999999999" thickBot="1">
      <c r="A2" s="11"/>
      <c r="B2" s="11" t="str">
        <f>+"AÑO: "&amp;F2</f>
        <v>AÑO: 2025</v>
      </c>
      <c r="C2" s="11"/>
      <c r="D2" s="15"/>
      <c r="E2" s="50">
        <v>2023</v>
      </c>
      <c r="F2" s="50">
        <v>2025</v>
      </c>
      <c r="G2" s="51"/>
      <c r="H2" s="51"/>
      <c r="I2" s="51"/>
      <c r="J2" s="51"/>
      <c r="K2" s="51"/>
      <c r="L2" s="51"/>
      <c r="M2" s="51"/>
      <c r="N2" s="51"/>
      <c r="O2" s="51"/>
      <c r="P2" s="52"/>
      <c r="Q2" s="53"/>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c r="PL2" s="16"/>
      <c r="PM2" s="16"/>
      <c r="PN2" s="16"/>
      <c r="PO2" s="16"/>
      <c r="PP2" s="16"/>
      <c r="PQ2" s="16"/>
      <c r="PR2" s="16"/>
      <c r="PS2" s="16"/>
      <c r="PT2" s="16"/>
      <c r="PU2" s="16"/>
      <c r="PV2" s="16"/>
      <c r="PW2" s="16"/>
      <c r="PX2" s="16"/>
      <c r="PY2" s="16"/>
      <c r="PZ2" s="16"/>
      <c r="QA2" s="16"/>
      <c r="QB2" s="16"/>
      <c r="QC2" s="16"/>
      <c r="QD2" s="16"/>
      <c r="QE2" s="16"/>
      <c r="QF2" s="16"/>
      <c r="QG2" s="16"/>
      <c r="QH2" s="16"/>
      <c r="QI2" s="16"/>
      <c r="QJ2" s="16"/>
      <c r="QK2" s="16"/>
      <c r="QL2" s="16"/>
      <c r="QM2" s="16"/>
      <c r="QN2" s="16"/>
      <c r="QO2" s="16"/>
      <c r="QP2" s="16"/>
      <c r="QQ2" s="16"/>
      <c r="QR2" s="16"/>
      <c r="QS2" s="16"/>
      <c r="QT2" s="16"/>
      <c r="QU2" s="16"/>
      <c r="QV2" s="16"/>
      <c r="QW2" s="16"/>
      <c r="QX2" s="16"/>
      <c r="QY2" s="16"/>
      <c r="QZ2" s="16"/>
      <c r="RA2" s="16"/>
      <c r="RB2" s="16"/>
      <c r="RC2" s="16"/>
      <c r="RD2" s="16"/>
      <c r="RE2" s="16"/>
      <c r="RF2" s="16"/>
      <c r="RG2" s="16"/>
      <c r="RH2" s="16"/>
      <c r="RI2" s="16"/>
      <c r="RJ2" s="16"/>
      <c r="RK2" s="16"/>
      <c r="RL2" s="16"/>
      <c r="RM2" s="16"/>
      <c r="RN2" s="16"/>
      <c r="RO2" s="16"/>
      <c r="RP2" s="16"/>
      <c r="RQ2" s="16"/>
      <c r="RR2" s="16"/>
      <c r="RS2" s="16"/>
      <c r="RT2" s="16"/>
      <c r="RU2" s="16"/>
      <c r="RV2" s="16"/>
      <c r="RW2" s="16"/>
      <c r="RX2" s="16"/>
      <c r="RY2" s="16"/>
      <c r="RZ2" s="16"/>
      <c r="SA2" s="16"/>
      <c r="SB2" s="16"/>
      <c r="SC2" s="16"/>
      <c r="SD2" s="16"/>
      <c r="SE2" s="16"/>
      <c r="SF2" s="16"/>
      <c r="SG2" s="16"/>
      <c r="SH2" s="16"/>
      <c r="SI2" s="16"/>
      <c r="SJ2" s="16"/>
      <c r="SK2" s="16"/>
      <c r="SL2" s="16"/>
      <c r="SM2" s="16"/>
      <c r="SN2" s="16"/>
      <c r="SO2" s="16"/>
      <c r="SP2" s="16"/>
      <c r="SQ2" s="16"/>
      <c r="SR2" s="16"/>
      <c r="SS2" s="16"/>
      <c r="ST2" s="16"/>
      <c r="SU2" s="16"/>
      <c r="SV2" s="16"/>
      <c r="SW2" s="16"/>
      <c r="SX2" s="16"/>
      <c r="SY2" s="16"/>
      <c r="SZ2" s="16"/>
      <c r="TA2" s="16"/>
      <c r="TB2" s="16"/>
      <c r="TC2" s="16"/>
      <c r="TD2" s="16"/>
      <c r="TE2" s="16"/>
      <c r="TF2" s="16"/>
      <c r="TG2" s="16"/>
      <c r="TH2" s="16"/>
      <c r="TI2" s="16"/>
      <c r="TJ2" s="16"/>
      <c r="TK2" s="16"/>
      <c r="TL2" s="16"/>
      <c r="TM2" s="16"/>
      <c r="TN2" s="16"/>
      <c r="TO2" s="16"/>
      <c r="TP2" s="16"/>
      <c r="TQ2" s="16"/>
      <c r="TR2" s="16"/>
      <c r="TS2" s="16"/>
      <c r="TT2" s="16"/>
      <c r="TU2" s="16"/>
      <c r="TV2" s="16"/>
      <c r="TW2" s="16"/>
      <c r="TX2" s="16"/>
      <c r="TY2" s="16"/>
      <c r="TZ2" s="16"/>
      <c r="UA2" s="16"/>
      <c r="UB2" s="16"/>
      <c r="UC2" s="16"/>
      <c r="UD2" s="16"/>
      <c r="UE2" s="16"/>
      <c r="UF2" s="16"/>
      <c r="UG2" s="16"/>
      <c r="UH2" s="16"/>
      <c r="UI2" s="16"/>
      <c r="UJ2" s="16"/>
      <c r="UK2" s="16"/>
      <c r="UL2" s="16"/>
      <c r="UM2" s="16"/>
      <c r="UN2" s="16"/>
      <c r="UO2" s="16"/>
      <c r="UP2" s="16"/>
      <c r="UQ2" s="16"/>
      <c r="UR2" s="16"/>
      <c r="US2" s="16"/>
      <c r="UT2" s="16"/>
      <c r="UU2" s="16"/>
      <c r="UV2" s="16"/>
      <c r="UW2" s="16"/>
      <c r="UX2" s="16"/>
      <c r="UY2" s="16"/>
      <c r="UZ2" s="16"/>
      <c r="VA2" s="16"/>
      <c r="VB2" s="16"/>
      <c r="VC2" s="16"/>
      <c r="VD2" s="16"/>
      <c r="VE2" s="16"/>
      <c r="VF2" s="16"/>
      <c r="VG2" s="16"/>
      <c r="VH2" s="16"/>
      <c r="VI2" s="16"/>
      <c r="VJ2" s="16"/>
      <c r="VK2" s="16"/>
      <c r="VL2" s="16"/>
      <c r="VM2" s="16"/>
      <c r="VN2" s="16"/>
      <c r="VO2" s="16"/>
      <c r="VP2" s="16"/>
      <c r="VQ2" s="16"/>
      <c r="VR2" s="16"/>
      <c r="VS2" s="16"/>
      <c r="VT2" s="16"/>
      <c r="VU2" s="16"/>
      <c r="VV2" s="16"/>
      <c r="VW2" s="16"/>
      <c r="VX2" s="16"/>
      <c r="VY2" s="16"/>
      <c r="VZ2" s="16"/>
      <c r="WA2" s="16"/>
      <c r="WB2" s="16"/>
      <c r="WC2" s="16"/>
      <c r="WD2" s="16"/>
      <c r="WE2" s="16"/>
      <c r="WF2" s="16"/>
      <c r="WG2" s="16"/>
      <c r="WH2" s="16"/>
      <c r="WI2" s="16"/>
      <c r="WJ2" s="16"/>
      <c r="WK2" s="16"/>
      <c r="WL2" s="16"/>
      <c r="WM2" s="16"/>
      <c r="WN2" s="16"/>
      <c r="WO2" s="16"/>
      <c r="WP2" s="16"/>
      <c r="WQ2" s="16"/>
      <c r="WR2" s="16"/>
      <c r="WS2" s="16"/>
      <c r="WT2" s="16"/>
      <c r="WU2" s="16"/>
      <c r="WV2" s="16"/>
      <c r="WW2" s="16"/>
      <c r="WX2" s="16"/>
      <c r="WY2" s="16"/>
      <c r="WZ2" s="16"/>
      <c r="XA2" s="16"/>
      <c r="XB2" s="16"/>
      <c r="XC2" s="16"/>
      <c r="XD2" s="16"/>
      <c r="XE2" s="16"/>
      <c r="XF2" s="16"/>
      <c r="XG2" s="16"/>
      <c r="XH2" s="16"/>
      <c r="XI2" s="16"/>
      <c r="XJ2" s="16"/>
      <c r="XK2" s="16"/>
      <c r="XL2" s="16"/>
      <c r="XM2" s="16"/>
      <c r="XN2" s="16"/>
      <c r="XO2" s="16"/>
      <c r="XP2" s="16"/>
      <c r="XQ2" s="16"/>
      <c r="XR2" s="16"/>
      <c r="XS2" s="16"/>
      <c r="XT2" s="16"/>
      <c r="XU2" s="16"/>
      <c r="XV2" s="16"/>
      <c r="XW2" s="16"/>
      <c r="XX2" s="16"/>
      <c r="XY2" s="16"/>
      <c r="XZ2" s="16"/>
      <c r="YA2" s="16"/>
      <c r="YB2" s="16"/>
      <c r="YC2" s="16"/>
      <c r="YD2" s="16"/>
      <c r="YE2" s="16"/>
      <c r="YF2" s="16"/>
      <c r="YG2" s="16"/>
      <c r="YH2" s="16"/>
      <c r="YI2" s="16"/>
      <c r="YJ2" s="16"/>
      <c r="YK2" s="16"/>
      <c r="YL2" s="16"/>
      <c r="YM2" s="16"/>
      <c r="YN2" s="16"/>
      <c r="YO2" s="16"/>
      <c r="YP2" s="16"/>
      <c r="YQ2" s="16"/>
      <c r="YR2" s="16"/>
      <c r="YS2" s="16"/>
      <c r="YT2" s="16"/>
      <c r="YU2" s="16"/>
      <c r="YV2" s="16"/>
      <c r="YW2" s="16"/>
      <c r="YX2" s="16"/>
      <c r="YY2" s="16"/>
      <c r="YZ2" s="16"/>
      <c r="ZA2" s="16"/>
      <c r="ZB2" s="16"/>
      <c r="ZC2" s="16"/>
      <c r="ZD2" s="16"/>
      <c r="ZE2" s="16"/>
      <c r="ZF2" s="16"/>
      <c r="ZG2" s="16"/>
      <c r="ZH2" s="16"/>
      <c r="ZI2" s="16"/>
      <c r="ZJ2" s="16"/>
      <c r="ZK2" s="16"/>
      <c r="ZL2" s="16"/>
      <c r="ZM2" s="16"/>
      <c r="ZN2" s="16"/>
      <c r="ZO2" s="16"/>
      <c r="ZP2" s="16"/>
      <c r="ZQ2" s="16"/>
      <c r="ZR2" s="16"/>
      <c r="ZS2" s="16"/>
      <c r="ZT2" s="16"/>
      <c r="ZU2" s="16"/>
      <c r="ZV2" s="16"/>
      <c r="ZW2" s="16"/>
      <c r="ZX2" s="16"/>
      <c r="ZY2" s="16"/>
      <c r="ZZ2" s="16"/>
      <c r="AAA2" s="16"/>
      <c r="AAB2" s="16"/>
      <c r="AAC2" s="16"/>
      <c r="AAD2" s="16"/>
      <c r="AAE2" s="16"/>
      <c r="AAF2" s="16"/>
      <c r="AAG2" s="16"/>
      <c r="AAH2" s="16"/>
      <c r="AAI2" s="16"/>
      <c r="AAJ2" s="16"/>
      <c r="AAK2" s="16"/>
      <c r="AAL2" s="16"/>
      <c r="AAM2" s="16"/>
      <c r="AAN2" s="16"/>
      <c r="AAO2" s="16"/>
      <c r="AAP2" s="16"/>
      <c r="AAQ2" s="16"/>
      <c r="AAR2" s="16"/>
      <c r="AAS2" s="16"/>
      <c r="AAT2" s="16"/>
      <c r="AAU2" s="16"/>
      <c r="AAV2" s="16"/>
      <c r="AAW2" s="16"/>
      <c r="AAX2" s="16"/>
      <c r="AAY2" s="16"/>
      <c r="AAZ2" s="16"/>
      <c r="ABA2" s="16"/>
      <c r="ABB2" s="16"/>
      <c r="ABC2" s="16"/>
      <c r="ABD2" s="16"/>
      <c r="ABE2" s="16"/>
      <c r="ABF2" s="16"/>
      <c r="ABG2" s="16"/>
      <c r="ABH2" s="16"/>
      <c r="ABI2" s="16"/>
      <c r="ABJ2" s="16"/>
      <c r="ABK2" s="16"/>
      <c r="ABL2" s="16"/>
      <c r="ABM2" s="16"/>
      <c r="ABN2" s="16"/>
      <c r="ABO2" s="16"/>
      <c r="ABP2" s="16"/>
      <c r="ABQ2" s="16"/>
      <c r="ABR2" s="16"/>
      <c r="ABS2" s="16"/>
      <c r="ABT2" s="16"/>
      <c r="ABU2" s="16"/>
      <c r="ABV2" s="16"/>
      <c r="ABW2" s="16"/>
      <c r="ABX2" s="16"/>
      <c r="ABY2" s="16"/>
      <c r="ABZ2" s="16"/>
      <c r="ACA2" s="16"/>
      <c r="ACB2" s="16"/>
      <c r="ACC2" s="16"/>
      <c r="ACD2" s="16"/>
      <c r="ACE2" s="16"/>
      <c r="ACF2" s="16"/>
      <c r="ACG2" s="16"/>
      <c r="ACH2" s="16"/>
      <c r="ACI2" s="16"/>
      <c r="ACJ2" s="16"/>
      <c r="ACK2" s="16"/>
      <c r="ACL2" s="16"/>
      <c r="ACM2" s="16"/>
      <c r="ACN2" s="16"/>
      <c r="ACO2" s="16"/>
      <c r="ACP2" s="16"/>
      <c r="ACQ2" s="16"/>
      <c r="ACR2" s="16"/>
      <c r="ACS2" s="16"/>
      <c r="ACT2" s="16"/>
      <c r="ACU2" s="16"/>
      <c r="ACV2" s="16"/>
      <c r="ACW2" s="16"/>
      <c r="ACX2" s="16"/>
      <c r="ACY2" s="16"/>
      <c r="ACZ2" s="16"/>
      <c r="ADA2" s="16"/>
      <c r="ADB2" s="16"/>
      <c r="ADC2" s="16"/>
      <c r="ADD2" s="16"/>
      <c r="ADE2" s="16"/>
      <c r="ADF2" s="16"/>
      <c r="ADG2" s="16"/>
      <c r="ADH2" s="16"/>
      <c r="ADI2" s="16"/>
      <c r="ADJ2" s="16"/>
      <c r="ADK2" s="16"/>
      <c r="ADL2" s="16"/>
      <c r="ADM2" s="16"/>
      <c r="ADN2" s="16"/>
      <c r="ADO2" s="16"/>
      <c r="ADP2" s="16"/>
      <c r="ADQ2" s="16"/>
      <c r="ADR2" s="16"/>
      <c r="ADS2" s="16"/>
      <c r="ADT2" s="16"/>
      <c r="ADU2" s="16"/>
      <c r="ADV2" s="16"/>
      <c r="ADW2" s="16"/>
      <c r="ADX2" s="16"/>
      <c r="ADY2" s="16"/>
      <c r="ADZ2" s="16"/>
      <c r="AEA2" s="16"/>
      <c r="AEB2" s="16"/>
      <c r="AEC2" s="16"/>
      <c r="AED2" s="16"/>
      <c r="AEE2" s="16"/>
      <c r="AEF2" s="16"/>
      <c r="AEG2" s="16"/>
      <c r="AEH2" s="16"/>
      <c r="AEI2" s="16"/>
      <c r="AEJ2" s="16"/>
      <c r="AEK2" s="16"/>
      <c r="AEL2" s="16"/>
      <c r="AEM2" s="16"/>
      <c r="AEN2" s="16"/>
      <c r="AEO2" s="16"/>
      <c r="AEP2" s="16"/>
      <c r="AEQ2" s="16"/>
      <c r="AER2" s="16"/>
      <c r="AES2" s="16"/>
      <c r="AET2" s="16"/>
      <c r="AEU2" s="16"/>
      <c r="AEV2" s="16"/>
      <c r="AEW2" s="16"/>
      <c r="AEX2" s="16"/>
      <c r="AEY2" s="16"/>
      <c r="AEZ2" s="16"/>
      <c r="AFA2" s="16"/>
      <c r="AFB2" s="16"/>
      <c r="AFC2" s="16"/>
      <c r="AFD2" s="16"/>
      <c r="AFE2" s="16"/>
      <c r="AFF2" s="16"/>
      <c r="AFG2" s="16"/>
      <c r="AFH2" s="16"/>
      <c r="AFI2" s="16"/>
      <c r="AFJ2" s="16"/>
      <c r="AFK2" s="16"/>
      <c r="AFL2" s="16"/>
      <c r="AFM2" s="16"/>
      <c r="AFN2" s="16"/>
      <c r="AFO2" s="16"/>
      <c r="AFP2" s="16"/>
      <c r="AFQ2" s="16"/>
      <c r="AFR2" s="16"/>
      <c r="AFS2" s="16"/>
      <c r="AFT2" s="16"/>
      <c r="AFU2" s="16"/>
      <c r="AFV2" s="16"/>
      <c r="AFW2" s="16"/>
      <c r="AFX2" s="16"/>
      <c r="AFY2" s="16"/>
      <c r="AFZ2" s="16"/>
      <c r="AGA2" s="16"/>
      <c r="AGB2" s="16"/>
      <c r="AGC2" s="16"/>
      <c r="AGD2" s="16"/>
      <c r="AGE2" s="16"/>
      <c r="AGF2" s="16"/>
      <c r="AGG2" s="16"/>
      <c r="AGH2" s="16"/>
      <c r="AGI2" s="16"/>
      <c r="AGJ2" s="16"/>
      <c r="AGK2" s="16"/>
      <c r="AGL2" s="16"/>
      <c r="AGM2" s="16"/>
      <c r="AGN2" s="16"/>
      <c r="AGO2" s="16"/>
      <c r="AGP2" s="16"/>
      <c r="AGQ2" s="16"/>
      <c r="AGR2" s="16"/>
      <c r="AGS2" s="16"/>
      <c r="AGT2" s="16"/>
      <c r="AGU2" s="16"/>
      <c r="AGV2" s="16"/>
      <c r="AGW2" s="16"/>
      <c r="AGX2" s="16"/>
      <c r="AGY2" s="16"/>
      <c r="AGZ2" s="16"/>
      <c r="AHA2" s="16"/>
      <c r="AHB2" s="16"/>
      <c r="AHC2" s="16"/>
      <c r="AHD2" s="16"/>
      <c r="AHE2" s="16"/>
      <c r="AHF2" s="16"/>
      <c r="AHG2" s="16"/>
      <c r="AHH2" s="16"/>
      <c r="AHI2" s="16"/>
      <c r="AHJ2" s="16"/>
      <c r="AHK2" s="16"/>
      <c r="AHL2" s="16"/>
      <c r="AHM2" s="16"/>
      <c r="AHN2" s="16"/>
      <c r="AHO2" s="16"/>
      <c r="AHP2" s="16"/>
      <c r="AHQ2" s="16"/>
      <c r="AHR2" s="16"/>
      <c r="AHS2" s="16"/>
      <c r="AHT2" s="16"/>
      <c r="AHU2" s="16"/>
      <c r="AHV2" s="16"/>
      <c r="AHW2" s="16"/>
      <c r="AHX2" s="16"/>
      <c r="AHY2" s="16"/>
      <c r="AHZ2" s="16"/>
      <c r="AIA2" s="16"/>
      <c r="AIB2" s="16"/>
      <c r="AIC2" s="16"/>
      <c r="AID2" s="16"/>
      <c r="AIE2" s="16"/>
      <c r="AIF2" s="16"/>
      <c r="AIG2" s="16"/>
      <c r="AIH2" s="16"/>
      <c r="AII2" s="16"/>
      <c r="AIJ2" s="16"/>
      <c r="AIK2" s="16"/>
      <c r="AIL2" s="16"/>
      <c r="AIM2" s="16"/>
      <c r="AIN2" s="16"/>
      <c r="AIO2" s="16"/>
      <c r="AIP2" s="16"/>
      <c r="AIQ2" s="16"/>
      <c r="AIR2" s="16"/>
      <c r="AIS2" s="16"/>
      <c r="AIT2" s="16"/>
      <c r="AIU2" s="16"/>
      <c r="AIV2" s="16"/>
      <c r="AIW2" s="16"/>
      <c r="AIX2" s="16"/>
      <c r="AIY2" s="16"/>
      <c r="AIZ2" s="16"/>
      <c r="AJA2" s="16"/>
      <c r="AJB2" s="16"/>
      <c r="AJC2" s="16"/>
      <c r="AJD2" s="16"/>
      <c r="AJE2" s="16"/>
      <c r="AJF2" s="16"/>
      <c r="AJG2" s="16"/>
      <c r="AJH2" s="16"/>
      <c r="AJI2" s="16"/>
      <c r="AJJ2" s="16"/>
      <c r="AJK2" s="16"/>
      <c r="AJL2" s="16"/>
      <c r="AJM2" s="16"/>
      <c r="AJN2" s="16"/>
      <c r="AJO2" s="16"/>
      <c r="AJP2" s="16"/>
      <c r="AJQ2" s="16"/>
      <c r="AJR2" s="16"/>
      <c r="AJS2" s="16"/>
      <c r="AJT2" s="16"/>
      <c r="AJU2" s="16"/>
      <c r="AJV2" s="16"/>
      <c r="AJW2" s="16"/>
      <c r="AJX2" s="16"/>
      <c r="AJY2" s="16"/>
      <c r="AJZ2" s="16"/>
      <c r="AKA2" s="16"/>
      <c r="AKB2" s="16"/>
      <c r="AKC2" s="16"/>
      <c r="AKD2" s="16"/>
      <c r="AKE2" s="16"/>
      <c r="AKF2" s="16"/>
      <c r="AKG2" s="16"/>
      <c r="AKH2" s="16"/>
      <c r="AKI2" s="16"/>
      <c r="AKJ2" s="16"/>
      <c r="AKK2" s="16"/>
      <c r="AKL2" s="16"/>
      <c r="AKM2" s="16"/>
      <c r="AKN2" s="16"/>
      <c r="AKO2" s="16"/>
      <c r="AKP2" s="16"/>
      <c r="AKQ2" s="16"/>
      <c r="AKR2" s="16"/>
      <c r="AKS2" s="16"/>
      <c r="AKT2" s="16"/>
      <c r="AKU2" s="16"/>
      <c r="AKV2" s="16"/>
      <c r="AKW2" s="16"/>
      <c r="AKX2" s="16"/>
      <c r="AKY2" s="16"/>
      <c r="AKZ2" s="16"/>
      <c r="ALA2" s="16"/>
      <c r="ALB2" s="16"/>
      <c r="ALC2" s="16"/>
      <c r="ALD2" s="16"/>
      <c r="ALE2" s="16"/>
      <c r="ALF2" s="16"/>
      <c r="ALG2" s="16"/>
      <c r="ALH2" s="16"/>
      <c r="ALI2" s="16"/>
      <c r="ALJ2" s="16"/>
      <c r="ALK2" s="16"/>
      <c r="ALL2" s="16"/>
      <c r="ALM2" s="16"/>
      <c r="ALN2" s="16"/>
      <c r="ALO2" s="16"/>
      <c r="ALP2" s="16"/>
      <c r="ALQ2" s="16"/>
      <c r="ALR2" s="16"/>
      <c r="ALS2" s="16"/>
      <c r="ALT2" s="16"/>
      <c r="ALU2" s="16"/>
      <c r="ALV2" s="16"/>
      <c r="ALW2" s="16"/>
      <c r="ALX2" s="16"/>
      <c r="ALY2" s="16"/>
      <c r="ALZ2" s="16"/>
      <c r="AMA2" s="16"/>
      <c r="AMB2" s="16"/>
      <c r="AMC2" s="16"/>
      <c r="AMD2" s="16"/>
      <c r="AME2" s="16"/>
      <c r="AMF2" s="16"/>
      <c r="AMG2" s="16"/>
      <c r="AMH2" s="16"/>
      <c r="AMI2" s="16"/>
      <c r="AMJ2" s="16"/>
      <c r="AMK2" s="16"/>
      <c r="AML2" s="16"/>
      <c r="AMM2" s="16"/>
      <c r="AMN2" s="16"/>
      <c r="AMO2" s="16"/>
      <c r="AMP2" s="16"/>
      <c r="AMQ2" s="16"/>
      <c r="AMR2" s="16"/>
      <c r="AMS2" s="16"/>
      <c r="AMT2" s="16"/>
      <c r="AMU2" s="16"/>
      <c r="AMV2" s="16"/>
      <c r="AMW2" s="16"/>
      <c r="AMX2" s="16"/>
      <c r="AMY2" s="16"/>
      <c r="AMZ2" s="16"/>
      <c r="ANA2" s="16"/>
      <c r="ANB2" s="16"/>
      <c r="ANC2" s="16"/>
      <c r="AND2" s="16"/>
      <c r="ANE2" s="16"/>
      <c r="ANF2" s="16"/>
      <c r="ANG2" s="16"/>
      <c r="ANH2" s="16"/>
      <c r="ANI2" s="16"/>
      <c r="ANJ2" s="16"/>
      <c r="ANK2" s="16"/>
      <c r="ANL2" s="16"/>
      <c r="ANM2" s="16"/>
      <c r="ANN2" s="16"/>
      <c r="ANO2" s="16"/>
      <c r="ANP2" s="16"/>
      <c r="ANQ2" s="16"/>
      <c r="ANR2" s="16"/>
      <c r="ANS2" s="16"/>
      <c r="ANT2" s="16"/>
      <c r="ANU2" s="16"/>
      <c r="ANV2" s="16"/>
      <c r="ANW2" s="16"/>
      <c r="ANX2" s="16"/>
      <c r="ANY2" s="16"/>
      <c r="ANZ2" s="16"/>
      <c r="AOA2" s="16"/>
      <c r="AOB2" s="16"/>
      <c r="AOC2" s="16"/>
      <c r="AOD2" s="16"/>
      <c r="AOE2" s="16"/>
      <c r="AOF2" s="16"/>
      <c r="AOG2" s="16"/>
      <c r="AOH2" s="16"/>
      <c r="AOI2" s="16"/>
      <c r="AOJ2" s="16"/>
      <c r="AOK2" s="16"/>
      <c r="AOL2" s="16"/>
      <c r="AOM2" s="16"/>
      <c r="AON2" s="16"/>
      <c r="AOO2" s="16"/>
      <c r="AOP2" s="16"/>
      <c r="AOQ2" s="16"/>
      <c r="AOR2" s="16"/>
      <c r="AOS2" s="16"/>
      <c r="AOT2" s="16"/>
      <c r="AOU2" s="16"/>
      <c r="AOV2" s="16"/>
      <c r="AOW2" s="16"/>
      <c r="AOX2" s="16"/>
      <c r="AOY2" s="16"/>
      <c r="AOZ2" s="16"/>
      <c r="APA2" s="16"/>
      <c r="APB2" s="16"/>
      <c r="APC2" s="16"/>
      <c r="APD2" s="16"/>
      <c r="APE2" s="16"/>
      <c r="APF2" s="16"/>
      <c r="APG2" s="16"/>
      <c r="APH2" s="16"/>
      <c r="API2" s="16"/>
      <c r="APJ2" s="16"/>
      <c r="APK2" s="16"/>
      <c r="APL2" s="16"/>
      <c r="APM2" s="16"/>
      <c r="APN2" s="16"/>
      <c r="APO2" s="16"/>
      <c r="APP2" s="16"/>
      <c r="APQ2" s="16"/>
      <c r="APR2" s="16"/>
      <c r="APS2" s="16"/>
      <c r="APT2" s="16"/>
      <c r="APU2" s="16"/>
      <c r="APV2" s="16"/>
      <c r="APW2" s="16"/>
      <c r="APX2" s="16"/>
      <c r="APY2" s="16"/>
      <c r="APZ2" s="16"/>
      <c r="AQA2" s="16"/>
      <c r="AQB2" s="16"/>
      <c r="AQC2" s="16"/>
      <c r="AQD2" s="16"/>
      <c r="AQE2" s="16"/>
      <c r="AQF2" s="16"/>
      <c r="AQG2" s="16"/>
      <c r="AQH2" s="16"/>
      <c r="AQI2" s="16"/>
      <c r="AQJ2" s="16"/>
      <c r="AQK2" s="16"/>
      <c r="AQL2" s="16"/>
      <c r="AQM2" s="16"/>
      <c r="AQN2" s="16"/>
      <c r="AQO2" s="16"/>
      <c r="AQP2" s="16"/>
      <c r="AQQ2" s="16"/>
      <c r="AQR2" s="16"/>
      <c r="AQS2" s="16"/>
      <c r="AQT2" s="16"/>
      <c r="AQU2" s="16"/>
      <c r="AQV2" s="16"/>
      <c r="AQW2" s="16"/>
      <c r="AQX2" s="16"/>
      <c r="AQY2" s="16"/>
      <c r="AQZ2" s="16"/>
      <c r="ARA2" s="16"/>
      <c r="ARB2" s="16"/>
      <c r="ARC2" s="16"/>
      <c r="ARD2" s="16"/>
      <c r="ARE2" s="16"/>
      <c r="ARF2" s="16"/>
      <c r="ARG2" s="16"/>
      <c r="ARH2" s="16"/>
      <c r="ARI2" s="16"/>
      <c r="ARJ2" s="16"/>
      <c r="ARK2" s="16"/>
      <c r="ARL2" s="16"/>
      <c r="ARM2" s="16"/>
      <c r="ARN2" s="16"/>
      <c r="ARO2" s="16"/>
      <c r="ARP2" s="16"/>
      <c r="ARQ2" s="16"/>
      <c r="ARR2" s="16"/>
      <c r="ARS2" s="16"/>
      <c r="ART2" s="16"/>
      <c r="ARU2" s="16"/>
      <c r="ARV2" s="16"/>
      <c r="ARW2" s="16"/>
      <c r="ARX2" s="16"/>
      <c r="ARY2" s="16"/>
      <c r="ARZ2" s="16"/>
      <c r="ASA2" s="16"/>
      <c r="ASB2" s="16"/>
      <c r="ASC2" s="16"/>
      <c r="ASD2" s="16"/>
      <c r="ASE2" s="16"/>
      <c r="ASF2" s="16"/>
      <c r="ASG2" s="16"/>
      <c r="ASH2" s="16"/>
      <c r="ASI2" s="16"/>
      <c r="ASJ2" s="16"/>
      <c r="ASK2" s="16"/>
      <c r="ASL2" s="16"/>
      <c r="ASM2" s="16"/>
      <c r="ASN2" s="16"/>
      <c r="ASO2" s="16"/>
      <c r="ASP2" s="16"/>
      <c r="ASQ2" s="16"/>
      <c r="ASR2" s="16"/>
      <c r="ASS2" s="16"/>
      <c r="AST2" s="16"/>
      <c r="ASU2" s="16"/>
      <c r="ASV2" s="16"/>
      <c r="ASW2" s="16"/>
      <c r="ASX2" s="16"/>
      <c r="ASY2" s="16"/>
      <c r="ASZ2" s="16"/>
      <c r="ATA2" s="16"/>
      <c r="ATB2" s="16"/>
      <c r="ATC2" s="16"/>
      <c r="ATD2" s="16"/>
      <c r="ATE2" s="16"/>
      <c r="ATF2" s="16"/>
      <c r="ATG2" s="16"/>
      <c r="ATH2" s="16"/>
      <c r="ATI2" s="16"/>
      <c r="ATJ2" s="16"/>
      <c r="ATK2" s="16"/>
      <c r="ATL2" s="16"/>
      <c r="ATM2" s="16"/>
      <c r="ATN2" s="16"/>
      <c r="ATO2" s="16"/>
      <c r="ATP2" s="16"/>
      <c r="ATQ2" s="16"/>
      <c r="ATR2" s="16"/>
      <c r="ATS2" s="16"/>
      <c r="ATT2" s="16"/>
      <c r="ATU2" s="16"/>
      <c r="ATV2" s="16"/>
      <c r="ATW2" s="16"/>
      <c r="ATX2" s="16"/>
      <c r="ATY2" s="16"/>
      <c r="ATZ2" s="16"/>
      <c r="AUA2" s="16"/>
      <c r="AUB2" s="16"/>
      <c r="AUC2" s="16"/>
      <c r="AUD2" s="16"/>
      <c r="AUE2" s="16"/>
      <c r="AUF2" s="16"/>
      <c r="AUG2" s="16"/>
      <c r="AUH2" s="16"/>
      <c r="AUI2" s="16"/>
      <c r="AUJ2" s="16"/>
      <c r="AUK2" s="16"/>
      <c r="AUL2" s="16"/>
      <c r="AUM2" s="16"/>
      <c r="AUN2" s="16"/>
      <c r="AUO2" s="16"/>
      <c r="AUP2" s="16"/>
      <c r="AUQ2" s="16"/>
      <c r="AUR2" s="16"/>
      <c r="AUS2" s="16"/>
      <c r="AUT2" s="16"/>
      <c r="AUU2" s="16"/>
      <c r="AUV2" s="16"/>
      <c r="AUW2" s="16"/>
      <c r="AUX2" s="16"/>
      <c r="AUY2" s="16"/>
      <c r="AUZ2" s="16"/>
      <c r="AVA2" s="16"/>
      <c r="AVB2" s="16"/>
      <c r="AVC2" s="16"/>
      <c r="AVD2" s="16"/>
      <c r="AVE2" s="16"/>
      <c r="AVF2" s="16"/>
      <c r="AVG2" s="16"/>
      <c r="AVH2" s="16"/>
      <c r="AVI2" s="16"/>
      <c r="AVJ2" s="16"/>
      <c r="AVK2" s="16"/>
      <c r="AVL2" s="16"/>
      <c r="AVM2" s="16"/>
      <c r="AVN2" s="16"/>
      <c r="AVO2" s="16"/>
      <c r="AVP2" s="16"/>
      <c r="AVQ2" s="16"/>
      <c r="AVR2" s="16"/>
      <c r="AVS2" s="16"/>
      <c r="AVT2" s="16"/>
      <c r="AVU2" s="16"/>
      <c r="AVV2" s="16"/>
      <c r="AVW2" s="16"/>
      <c r="AVX2" s="16"/>
      <c r="AVY2" s="16"/>
      <c r="AVZ2" s="16"/>
      <c r="AWA2" s="16"/>
      <c r="AWB2" s="16"/>
      <c r="AWC2" s="16"/>
      <c r="AWD2" s="16"/>
      <c r="AWE2" s="16"/>
      <c r="AWF2" s="16"/>
      <c r="AWG2" s="16"/>
      <c r="AWH2" s="16"/>
      <c r="AWI2" s="16"/>
      <c r="AWJ2" s="16"/>
      <c r="AWK2" s="16"/>
      <c r="AWL2" s="16"/>
      <c r="AWM2" s="16"/>
      <c r="AWN2" s="16"/>
      <c r="AWO2" s="16"/>
      <c r="AWP2" s="16"/>
      <c r="AWQ2" s="16"/>
      <c r="AWR2" s="16"/>
      <c r="AWS2" s="16"/>
      <c r="AWT2" s="16"/>
      <c r="AWU2" s="16"/>
      <c r="AWV2" s="16"/>
      <c r="AWW2" s="16"/>
      <c r="AWX2" s="16"/>
      <c r="AWY2" s="16"/>
      <c r="AWZ2" s="16"/>
      <c r="AXA2" s="16"/>
      <c r="AXB2" s="16"/>
      <c r="AXC2" s="16"/>
      <c r="AXD2" s="16"/>
      <c r="AXE2" s="16"/>
      <c r="AXF2" s="16"/>
      <c r="AXG2" s="16"/>
      <c r="AXH2" s="16"/>
      <c r="AXI2" s="16"/>
      <c r="AXJ2" s="16"/>
      <c r="AXK2" s="16"/>
      <c r="AXL2" s="16"/>
      <c r="AXM2" s="16"/>
      <c r="AXN2" s="16"/>
      <c r="AXO2" s="16"/>
      <c r="AXP2" s="16"/>
      <c r="AXQ2" s="16"/>
      <c r="AXR2" s="16"/>
      <c r="AXS2" s="16"/>
      <c r="AXT2" s="16"/>
      <c r="AXU2" s="16"/>
      <c r="AXV2" s="16"/>
      <c r="AXW2" s="16"/>
      <c r="AXX2" s="16"/>
      <c r="AXY2" s="16"/>
      <c r="AXZ2" s="16"/>
      <c r="AYA2" s="16"/>
      <c r="AYB2" s="16"/>
      <c r="AYC2" s="16"/>
      <c r="AYD2" s="16"/>
      <c r="AYE2" s="16"/>
      <c r="AYF2" s="16"/>
      <c r="AYG2" s="16"/>
      <c r="AYH2" s="16"/>
      <c r="AYI2" s="16"/>
      <c r="AYJ2" s="16"/>
      <c r="AYK2" s="16"/>
      <c r="AYL2" s="16"/>
      <c r="AYM2" s="16"/>
      <c r="AYN2" s="16"/>
      <c r="AYO2" s="16"/>
      <c r="AYP2" s="16"/>
      <c r="AYQ2" s="16"/>
      <c r="AYR2" s="16"/>
      <c r="AYS2" s="16"/>
      <c r="AYT2" s="16"/>
      <c r="AYU2" s="16"/>
      <c r="AYV2" s="16"/>
      <c r="AYW2" s="16"/>
      <c r="AYX2" s="16"/>
      <c r="AYY2" s="16"/>
      <c r="AYZ2" s="16"/>
      <c r="AZA2" s="16"/>
      <c r="AZB2" s="16"/>
      <c r="AZC2" s="16"/>
      <c r="AZD2" s="16"/>
      <c r="AZE2" s="16"/>
      <c r="AZF2" s="16"/>
      <c r="AZG2" s="16"/>
      <c r="AZH2" s="16"/>
      <c r="AZI2" s="16"/>
      <c r="AZJ2" s="16"/>
      <c r="AZK2" s="16"/>
      <c r="AZL2" s="16"/>
      <c r="AZM2" s="16"/>
      <c r="AZN2" s="16"/>
      <c r="AZO2" s="16"/>
      <c r="AZP2" s="16"/>
      <c r="AZQ2" s="16"/>
      <c r="AZR2" s="16"/>
      <c r="AZS2" s="16"/>
      <c r="AZT2" s="16"/>
      <c r="AZU2" s="16"/>
      <c r="AZV2" s="16"/>
      <c r="AZW2" s="16"/>
      <c r="AZX2" s="16"/>
      <c r="AZY2" s="16"/>
      <c r="AZZ2" s="16"/>
      <c r="BAA2" s="16"/>
      <c r="BAB2" s="16"/>
      <c r="BAC2" s="16"/>
      <c r="BAD2" s="16"/>
      <c r="BAE2" s="16"/>
      <c r="BAF2" s="16"/>
      <c r="BAG2" s="16"/>
      <c r="BAH2" s="16"/>
      <c r="BAI2" s="16"/>
      <c r="BAJ2" s="16"/>
      <c r="BAK2" s="16"/>
      <c r="BAL2" s="16"/>
      <c r="BAM2" s="16"/>
      <c r="BAN2" s="16"/>
      <c r="BAO2" s="16"/>
      <c r="BAP2" s="16"/>
      <c r="BAQ2" s="16"/>
      <c r="BAR2" s="16"/>
      <c r="BAS2" s="16"/>
      <c r="BAT2" s="16"/>
      <c r="BAU2" s="16"/>
      <c r="BAV2" s="16"/>
      <c r="BAW2" s="16"/>
      <c r="BAX2" s="16"/>
      <c r="BAY2" s="16"/>
      <c r="BAZ2" s="16"/>
      <c r="BBA2" s="16"/>
      <c r="BBB2" s="16"/>
      <c r="BBC2" s="16"/>
      <c r="BBD2" s="16"/>
      <c r="BBE2" s="16"/>
      <c r="BBF2" s="16"/>
      <c r="BBG2" s="16"/>
      <c r="BBH2" s="16"/>
      <c r="BBI2" s="16"/>
      <c r="BBJ2" s="16"/>
      <c r="BBK2" s="16"/>
      <c r="BBL2" s="16"/>
      <c r="BBM2" s="16"/>
      <c r="BBN2" s="16"/>
      <c r="BBO2" s="16"/>
      <c r="BBP2" s="16"/>
      <c r="BBQ2" s="16"/>
      <c r="BBR2" s="16"/>
      <c r="BBS2" s="16"/>
      <c r="BBT2" s="16"/>
      <c r="BBU2" s="16"/>
      <c r="BBV2" s="16"/>
      <c r="BBW2" s="16"/>
      <c r="BBX2" s="16"/>
      <c r="BBY2" s="16"/>
      <c r="BBZ2" s="16"/>
      <c r="BCA2" s="16"/>
      <c r="BCB2" s="16"/>
      <c r="BCC2" s="16"/>
      <c r="BCD2" s="16"/>
      <c r="BCE2" s="16"/>
      <c r="BCF2" s="16"/>
      <c r="BCG2" s="16"/>
      <c r="BCH2" s="16"/>
      <c r="BCI2" s="16"/>
      <c r="BCJ2" s="16"/>
      <c r="BCK2" s="16"/>
      <c r="BCL2" s="16"/>
      <c r="BCM2" s="16"/>
      <c r="BCN2" s="16"/>
      <c r="BCO2" s="16"/>
      <c r="BCP2" s="16"/>
      <c r="BCQ2" s="16"/>
      <c r="BCR2" s="16"/>
      <c r="BCS2" s="16"/>
      <c r="BCT2" s="16"/>
      <c r="BCU2" s="16"/>
      <c r="BCV2" s="16"/>
      <c r="BCW2" s="16"/>
      <c r="BCX2" s="16"/>
      <c r="BCY2" s="16"/>
      <c r="BCZ2" s="16"/>
      <c r="BDA2" s="16"/>
      <c r="BDB2" s="16"/>
      <c r="BDC2" s="16"/>
      <c r="BDD2" s="16"/>
      <c r="BDE2" s="16"/>
      <c r="BDF2" s="16"/>
      <c r="BDG2" s="16"/>
      <c r="BDH2" s="16"/>
      <c r="BDI2" s="16"/>
      <c r="BDJ2" s="16"/>
      <c r="BDK2" s="16"/>
      <c r="BDL2" s="16"/>
      <c r="BDM2" s="16"/>
      <c r="BDN2" s="16"/>
      <c r="BDO2" s="16"/>
      <c r="BDP2" s="16"/>
      <c r="BDQ2" s="16"/>
      <c r="BDR2" s="16"/>
      <c r="BDS2" s="16"/>
      <c r="BDT2" s="16"/>
      <c r="BDU2" s="16"/>
      <c r="BDV2" s="16"/>
      <c r="BDW2" s="16"/>
      <c r="BDX2" s="16"/>
      <c r="BDY2" s="16"/>
      <c r="BDZ2" s="16"/>
      <c r="BEA2" s="16"/>
      <c r="BEB2" s="16"/>
      <c r="BEC2" s="16"/>
      <c r="BED2" s="16"/>
      <c r="BEE2" s="16"/>
      <c r="BEF2" s="16"/>
      <c r="BEG2" s="16"/>
      <c r="BEH2" s="16"/>
      <c r="BEI2" s="16"/>
      <c r="BEJ2" s="16"/>
      <c r="BEK2" s="16"/>
      <c r="BEL2" s="16"/>
      <c r="BEM2" s="16"/>
      <c r="BEN2" s="16"/>
      <c r="BEO2" s="16"/>
      <c r="BEP2" s="16"/>
      <c r="BEQ2" s="16"/>
      <c r="BER2" s="16"/>
      <c r="BES2" s="16"/>
      <c r="BET2" s="16"/>
      <c r="BEU2" s="16"/>
      <c r="BEV2" s="16"/>
      <c r="BEW2" s="16"/>
      <c r="BEX2" s="16"/>
      <c r="BEY2" s="16"/>
      <c r="BEZ2" s="16"/>
      <c r="BFA2" s="16"/>
      <c r="BFB2" s="16"/>
      <c r="BFC2" s="16"/>
      <c r="BFD2" s="16"/>
      <c r="BFE2" s="16"/>
      <c r="BFF2" s="16"/>
      <c r="BFG2" s="16"/>
      <c r="BFH2" s="16"/>
      <c r="BFI2" s="16"/>
      <c r="BFJ2" s="16"/>
      <c r="BFK2" s="16"/>
      <c r="BFL2" s="16"/>
      <c r="BFM2" s="16"/>
      <c r="BFN2" s="16"/>
      <c r="BFO2" s="16"/>
      <c r="BFP2" s="16"/>
      <c r="BFQ2" s="16"/>
      <c r="BFR2" s="16"/>
      <c r="BFS2" s="16"/>
      <c r="BFT2" s="16"/>
      <c r="BFU2" s="16"/>
      <c r="BFV2" s="16"/>
      <c r="BFW2" s="16"/>
      <c r="BFX2" s="16"/>
      <c r="BFY2" s="16"/>
      <c r="BFZ2" s="16"/>
      <c r="BGA2" s="16"/>
      <c r="BGB2" s="16"/>
      <c r="BGC2" s="16"/>
      <c r="BGD2" s="16"/>
      <c r="BGE2" s="16"/>
      <c r="BGF2" s="16"/>
      <c r="BGG2" s="16"/>
      <c r="BGH2" s="16"/>
      <c r="BGI2" s="16"/>
      <c r="BGJ2" s="16"/>
      <c r="BGK2" s="16"/>
      <c r="BGL2" s="16"/>
      <c r="BGM2" s="16"/>
      <c r="BGN2" s="16"/>
      <c r="BGO2" s="16"/>
      <c r="BGP2" s="16"/>
      <c r="BGQ2" s="16"/>
      <c r="BGR2" s="16"/>
      <c r="BGS2" s="16"/>
      <c r="BGT2" s="16"/>
      <c r="BGU2" s="16"/>
      <c r="BGV2" s="16"/>
      <c r="BGW2" s="16"/>
      <c r="BGX2" s="16"/>
      <c r="BGY2" s="16"/>
      <c r="BGZ2" s="16"/>
      <c r="BHA2" s="16"/>
      <c r="BHB2" s="16"/>
      <c r="BHC2" s="16"/>
      <c r="BHD2" s="16"/>
      <c r="BHE2" s="16"/>
      <c r="BHF2" s="16"/>
      <c r="BHG2" s="16"/>
      <c r="BHH2" s="16"/>
      <c r="BHI2" s="16"/>
      <c r="BHJ2" s="16"/>
      <c r="BHK2" s="16"/>
      <c r="BHL2" s="16"/>
      <c r="BHM2" s="16"/>
      <c r="BHN2" s="16"/>
      <c r="BHO2" s="16"/>
      <c r="BHP2" s="16"/>
      <c r="BHQ2" s="16"/>
      <c r="BHR2" s="16"/>
      <c r="BHS2" s="16"/>
      <c r="BHT2" s="16"/>
      <c r="BHU2" s="16"/>
      <c r="BHV2" s="16"/>
      <c r="BHW2" s="16"/>
      <c r="BHX2" s="16"/>
      <c r="BHY2" s="16"/>
      <c r="BHZ2" s="16"/>
      <c r="BIA2" s="16"/>
      <c r="BIB2" s="16"/>
      <c r="BIC2" s="16"/>
      <c r="BID2" s="16"/>
      <c r="BIE2" s="16"/>
      <c r="BIF2" s="16"/>
      <c r="BIG2" s="16"/>
      <c r="BIH2" s="16"/>
      <c r="BII2" s="16"/>
      <c r="BIJ2" s="16"/>
      <c r="BIK2" s="16"/>
      <c r="BIL2" s="16"/>
      <c r="BIM2" s="16"/>
      <c r="BIN2" s="16"/>
      <c r="BIO2" s="16"/>
      <c r="BIP2" s="16"/>
      <c r="BIQ2" s="16"/>
      <c r="BIR2" s="16"/>
      <c r="BIS2" s="16"/>
      <c r="BIT2" s="16"/>
      <c r="BIU2" s="16"/>
      <c r="BIV2" s="16"/>
      <c r="BIW2" s="16"/>
      <c r="BIX2" s="16"/>
      <c r="BIY2" s="16"/>
      <c r="BIZ2" s="16"/>
      <c r="BJA2" s="16"/>
      <c r="BJB2" s="16"/>
      <c r="BJC2" s="16"/>
      <c r="BJD2" s="16"/>
      <c r="BJE2" s="16"/>
      <c r="BJF2" s="16"/>
      <c r="BJG2" s="16"/>
      <c r="BJH2" s="16"/>
      <c r="BJI2" s="16"/>
      <c r="BJJ2" s="16"/>
      <c r="BJK2" s="16"/>
      <c r="BJL2" s="16"/>
      <c r="BJM2" s="16"/>
      <c r="BJN2" s="16"/>
      <c r="BJO2" s="16"/>
      <c r="BJP2" s="16"/>
      <c r="BJQ2" s="16"/>
      <c r="BJR2" s="16"/>
      <c r="BJS2" s="16"/>
      <c r="BJT2" s="16"/>
      <c r="BJU2" s="16"/>
      <c r="BJV2" s="16"/>
      <c r="BJW2" s="16"/>
      <c r="BJX2" s="16"/>
      <c r="BJY2" s="16"/>
      <c r="BJZ2" s="16"/>
      <c r="BKA2" s="16"/>
      <c r="BKB2" s="16"/>
      <c r="BKC2" s="16"/>
      <c r="BKD2" s="16"/>
      <c r="BKE2" s="16"/>
      <c r="BKF2" s="16"/>
      <c r="BKG2" s="16"/>
      <c r="BKH2" s="16"/>
      <c r="BKI2" s="16"/>
      <c r="BKJ2" s="16"/>
      <c r="BKK2" s="16"/>
      <c r="BKL2" s="16"/>
      <c r="BKM2" s="16"/>
      <c r="BKN2" s="16"/>
      <c r="BKO2" s="16"/>
      <c r="BKP2" s="16"/>
      <c r="BKQ2" s="16"/>
      <c r="BKR2" s="16"/>
      <c r="BKS2" s="16"/>
      <c r="BKT2" s="16"/>
      <c r="BKU2" s="16"/>
      <c r="BKV2" s="16"/>
      <c r="BKW2" s="16"/>
      <c r="BKX2" s="16"/>
      <c r="BKY2" s="16"/>
      <c r="BKZ2" s="16"/>
      <c r="BLA2" s="16"/>
      <c r="BLB2" s="16"/>
      <c r="BLC2" s="16"/>
      <c r="BLD2" s="16"/>
      <c r="BLE2" s="16"/>
      <c r="BLF2" s="16"/>
      <c r="BLG2" s="16"/>
      <c r="BLH2" s="16"/>
      <c r="BLI2" s="16"/>
      <c r="BLJ2" s="16"/>
      <c r="BLK2" s="16"/>
      <c r="BLL2" s="16"/>
      <c r="BLM2" s="16"/>
      <c r="BLN2" s="16"/>
      <c r="BLO2" s="16"/>
      <c r="BLP2" s="16"/>
      <c r="BLQ2" s="16"/>
      <c r="BLR2" s="16"/>
      <c r="BLS2" s="16"/>
      <c r="BLT2" s="16"/>
      <c r="BLU2" s="16"/>
      <c r="BLV2" s="16"/>
      <c r="BLW2" s="16"/>
      <c r="BLX2" s="16"/>
      <c r="BLY2" s="16"/>
      <c r="BLZ2" s="16"/>
      <c r="BMA2" s="16"/>
      <c r="BMB2" s="16"/>
      <c r="BMC2" s="16"/>
      <c r="BMD2" s="16"/>
      <c r="BME2" s="16"/>
      <c r="BMF2" s="16"/>
      <c r="BMG2" s="16"/>
      <c r="BMH2" s="16"/>
      <c r="BMI2" s="16"/>
      <c r="BMJ2" s="16"/>
      <c r="BMK2" s="16"/>
      <c r="BML2" s="16"/>
      <c r="BMM2" s="16"/>
      <c r="BMN2" s="16"/>
      <c r="BMO2" s="16"/>
      <c r="BMP2" s="16"/>
      <c r="BMQ2" s="16"/>
      <c r="BMR2" s="16"/>
      <c r="BMS2" s="16"/>
      <c r="BMT2" s="16"/>
      <c r="BMU2" s="16"/>
      <c r="BMV2" s="16"/>
      <c r="BMW2" s="16"/>
      <c r="BMX2" s="16"/>
      <c r="BMY2" s="16"/>
      <c r="BMZ2" s="16"/>
      <c r="BNA2" s="16"/>
      <c r="BNB2" s="16"/>
      <c r="BNC2" s="16"/>
      <c r="BND2" s="16"/>
      <c r="BNE2" s="16"/>
      <c r="BNF2" s="16"/>
      <c r="BNG2" s="16"/>
      <c r="BNH2" s="16"/>
      <c r="BNI2" s="16"/>
      <c r="BNJ2" s="16"/>
      <c r="BNK2" s="16"/>
      <c r="BNL2" s="16"/>
      <c r="BNM2" s="16"/>
      <c r="BNN2" s="16"/>
      <c r="BNO2" s="16"/>
      <c r="BNP2" s="16"/>
      <c r="BNQ2" s="16"/>
      <c r="BNR2" s="16"/>
      <c r="BNS2" s="16"/>
      <c r="BNT2" s="16"/>
      <c r="BNU2" s="16"/>
      <c r="BNV2" s="16"/>
      <c r="BNW2" s="16"/>
      <c r="BNX2" s="16"/>
      <c r="BNY2" s="16"/>
      <c r="BNZ2" s="16"/>
      <c r="BOA2" s="16"/>
      <c r="BOB2" s="16"/>
      <c r="BOC2" s="16"/>
      <c r="BOD2" s="16"/>
      <c r="BOE2" s="16"/>
      <c r="BOF2" s="16"/>
      <c r="BOG2" s="16"/>
      <c r="BOH2" s="16"/>
      <c r="BOI2" s="16"/>
      <c r="BOJ2" s="16"/>
      <c r="BOK2" s="16"/>
      <c r="BOL2" s="16"/>
      <c r="BOM2" s="16"/>
      <c r="BON2" s="16"/>
      <c r="BOO2" s="16"/>
      <c r="BOP2" s="16"/>
      <c r="BOQ2" s="16"/>
      <c r="BOR2" s="16"/>
      <c r="BOS2" s="16"/>
      <c r="BOT2" s="16"/>
      <c r="BOU2" s="16"/>
      <c r="BOV2" s="16"/>
      <c r="BOW2" s="16"/>
      <c r="BOX2" s="16"/>
      <c r="BOY2" s="16"/>
      <c r="BOZ2" s="16"/>
      <c r="BPA2" s="16"/>
      <c r="BPB2" s="16"/>
      <c r="BPC2" s="16"/>
      <c r="BPD2" s="16"/>
      <c r="BPE2" s="16"/>
      <c r="BPF2" s="16"/>
      <c r="BPG2" s="16"/>
      <c r="BPH2" s="16"/>
      <c r="BPI2" s="16"/>
      <c r="BPJ2" s="16"/>
      <c r="BPK2" s="16"/>
      <c r="BPL2" s="16"/>
      <c r="BPM2" s="16"/>
      <c r="BPN2" s="16"/>
      <c r="BPO2" s="16"/>
      <c r="BPP2" s="16"/>
      <c r="BPQ2" s="16"/>
      <c r="BPR2" s="16"/>
      <c r="BPS2" s="16"/>
      <c r="BPT2" s="16"/>
      <c r="BPU2" s="16"/>
      <c r="BPV2" s="16"/>
      <c r="BPW2" s="16"/>
      <c r="BPX2" s="16"/>
      <c r="BPY2" s="16"/>
      <c r="BPZ2" s="16"/>
      <c r="BQA2" s="16"/>
      <c r="BQB2" s="16"/>
      <c r="BQC2" s="16"/>
      <c r="BQD2" s="16"/>
      <c r="BQE2" s="16"/>
      <c r="BQF2" s="16"/>
      <c r="BQG2" s="16"/>
      <c r="BQH2" s="16"/>
      <c r="BQI2" s="16"/>
      <c r="BQJ2" s="16"/>
      <c r="BQK2" s="16"/>
      <c r="BQL2" s="16"/>
      <c r="BQM2" s="16"/>
      <c r="BQN2" s="16"/>
      <c r="BQO2" s="16"/>
      <c r="BQP2" s="16"/>
      <c r="BQQ2" s="16"/>
      <c r="BQR2" s="16"/>
      <c r="BQS2" s="16"/>
      <c r="BQT2" s="16"/>
      <c r="BQU2" s="16"/>
      <c r="BQV2" s="16"/>
      <c r="BQW2" s="16"/>
      <c r="BQX2" s="16"/>
      <c r="BQY2" s="16"/>
      <c r="BQZ2" s="16"/>
      <c r="BRA2" s="16"/>
      <c r="BRB2" s="16"/>
      <c r="BRC2" s="16"/>
      <c r="BRD2" s="16"/>
      <c r="BRE2" s="16"/>
      <c r="BRF2" s="16"/>
      <c r="BRG2" s="16"/>
      <c r="BRH2" s="16"/>
      <c r="BRI2" s="16"/>
      <c r="BRJ2" s="16"/>
      <c r="BRK2" s="16"/>
      <c r="BRL2" s="16"/>
      <c r="BRM2" s="16"/>
      <c r="BRN2" s="16"/>
      <c r="BRO2" s="16"/>
      <c r="BRP2" s="16"/>
      <c r="BRQ2" s="16"/>
      <c r="BRR2" s="16"/>
      <c r="BRS2" s="16"/>
      <c r="BRT2" s="16"/>
      <c r="BRU2" s="16"/>
      <c r="BRV2" s="16"/>
      <c r="BRW2" s="16"/>
      <c r="BRX2" s="16"/>
      <c r="BRY2" s="16"/>
      <c r="BRZ2" s="16"/>
      <c r="BSA2" s="16"/>
      <c r="BSB2" s="16"/>
      <c r="BSC2" s="16"/>
      <c r="BSD2" s="16"/>
      <c r="BSE2" s="16"/>
      <c r="BSF2" s="16"/>
      <c r="BSG2" s="16"/>
      <c r="BSH2" s="16"/>
      <c r="BSI2" s="16"/>
      <c r="BSJ2" s="16"/>
      <c r="BSK2" s="16"/>
      <c r="BSL2" s="16"/>
      <c r="BSM2" s="16"/>
      <c r="BSN2" s="16"/>
      <c r="BSO2" s="16"/>
      <c r="BSP2" s="16"/>
      <c r="BSQ2" s="16"/>
      <c r="BSR2" s="16"/>
      <c r="BSS2" s="16"/>
      <c r="BST2" s="16"/>
      <c r="BSU2" s="16"/>
      <c r="BSV2" s="16"/>
      <c r="BSW2" s="16"/>
      <c r="BSX2" s="16"/>
      <c r="BSY2" s="16"/>
      <c r="BSZ2" s="16"/>
      <c r="BTA2" s="16"/>
      <c r="BTB2" s="16"/>
      <c r="BTC2" s="16"/>
      <c r="BTD2" s="16"/>
      <c r="BTE2" s="16"/>
      <c r="BTF2" s="16"/>
      <c r="BTG2" s="16"/>
      <c r="BTH2" s="16"/>
      <c r="BTI2" s="16"/>
      <c r="BTJ2" s="16"/>
      <c r="BTK2" s="16"/>
      <c r="BTL2" s="16"/>
      <c r="BTM2" s="16"/>
      <c r="BTN2" s="16"/>
      <c r="BTO2" s="16"/>
      <c r="BTP2" s="16"/>
      <c r="BTQ2" s="16"/>
      <c r="BTR2" s="16"/>
      <c r="BTS2" s="16"/>
      <c r="BTT2" s="16"/>
      <c r="BTU2" s="16"/>
      <c r="BTV2" s="16"/>
      <c r="BTW2" s="16"/>
      <c r="BTX2" s="16"/>
      <c r="BTY2" s="16"/>
      <c r="BTZ2" s="16"/>
      <c r="BUA2" s="16"/>
      <c r="BUB2" s="16"/>
      <c r="BUC2" s="16"/>
      <c r="BUD2" s="16"/>
      <c r="BUE2" s="16"/>
      <c r="BUF2" s="16"/>
      <c r="BUG2" s="16"/>
      <c r="BUH2" s="16"/>
      <c r="BUI2" s="16"/>
      <c r="BUJ2" s="16"/>
      <c r="BUK2" s="16"/>
      <c r="BUL2" s="16"/>
      <c r="BUM2" s="16"/>
      <c r="BUN2" s="16"/>
      <c r="BUO2" s="16"/>
      <c r="BUP2" s="16"/>
      <c r="BUQ2" s="16"/>
      <c r="BUR2" s="16"/>
      <c r="BUS2" s="16"/>
      <c r="BUT2" s="16"/>
      <c r="BUU2" s="16"/>
      <c r="BUV2" s="16"/>
      <c r="BUW2" s="16"/>
      <c r="BUX2" s="16"/>
      <c r="BUY2" s="16"/>
      <c r="BUZ2" s="16"/>
      <c r="BVA2" s="16"/>
      <c r="BVB2" s="16"/>
      <c r="BVC2" s="16"/>
      <c r="BVD2" s="16"/>
      <c r="BVE2" s="16"/>
      <c r="BVF2" s="16"/>
      <c r="BVG2" s="16"/>
      <c r="BVH2" s="16"/>
      <c r="BVI2" s="16"/>
      <c r="BVJ2" s="16"/>
      <c r="BVK2" s="16"/>
      <c r="BVL2" s="16"/>
      <c r="BVM2" s="16"/>
      <c r="BVN2" s="16"/>
      <c r="BVO2" s="16"/>
      <c r="BVP2" s="16"/>
      <c r="BVQ2" s="16"/>
      <c r="BVR2" s="16"/>
      <c r="BVS2" s="16"/>
      <c r="BVT2" s="16"/>
      <c r="BVU2" s="16"/>
      <c r="BVV2" s="16"/>
      <c r="BVW2" s="16"/>
      <c r="BVX2" s="16"/>
      <c r="BVY2" s="16"/>
      <c r="BVZ2" s="16"/>
      <c r="BWA2" s="16"/>
      <c r="BWB2" s="16"/>
      <c r="BWC2" s="16"/>
      <c r="BWD2" s="16"/>
      <c r="BWE2" s="16"/>
      <c r="BWF2" s="16"/>
      <c r="BWG2" s="16"/>
      <c r="BWH2" s="16"/>
      <c r="BWI2" s="16"/>
      <c r="BWJ2" s="16"/>
      <c r="BWK2" s="16"/>
      <c r="BWL2" s="16"/>
      <c r="BWM2" s="16"/>
      <c r="BWN2" s="16"/>
      <c r="BWO2" s="16"/>
      <c r="BWP2" s="16"/>
      <c r="BWQ2" s="16"/>
      <c r="BWR2" s="16"/>
      <c r="BWS2" s="16"/>
      <c r="BWT2" s="16"/>
      <c r="BWU2" s="16"/>
      <c r="BWV2" s="16"/>
      <c r="BWW2" s="16"/>
      <c r="BWX2" s="16"/>
      <c r="BWY2" s="16"/>
      <c r="BWZ2" s="16"/>
      <c r="BXA2" s="16"/>
      <c r="BXB2" s="16"/>
      <c r="BXC2" s="16"/>
      <c r="BXD2" s="16"/>
      <c r="BXE2" s="16"/>
      <c r="BXF2" s="16"/>
      <c r="BXG2" s="16"/>
      <c r="BXH2" s="16"/>
      <c r="BXI2" s="16"/>
      <c r="BXJ2" s="16"/>
      <c r="BXK2" s="16"/>
      <c r="BXL2" s="16"/>
      <c r="BXM2" s="16"/>
      <c r="BXN2" s="16"/>
      <c r="BXO2" s="16"/>
      <c r="BXP2" s="16"/>
      <c r="BXQ2" s="16"/>
      <c r="BXR2" s="16"/>
      <c r="BXS2" s="16"/>
      <c r="BXT2" s="16"/>
      <c r="BXU2" s="16"/>
      <c r="BXV2" s="16"/>
      <c r="BXW2" s="16"/>
      <c r="BXX2" s="16"/>
      <c r="BXY2" s="16"/>
      <c r="BXZ2" s="16"/>
      <c r="BYA2" s="16"/>
      <c r="BYB2" s="16"/>
      <c r="BYC2" s="16"/>
      <c r="BYD2" s="16"/>
      <c r="BYE2" s="16"/>
      <c r="BYF2" s="16"/>
      <c r="BYG2" s="16"/>
      <c r="BYH2" s="16"/>
      <c r="BYI2" s="16"/>
      <c r="BYJ2" s="16"/>
      <c r="BYK2" s="16"/>
      <c r="BYL2" s="16"/>
      <c r="BYM2" s="16"/>
      <c r="BYN2" s="16"/>
      <c r="BYO2" s="16"/>
      <c r="BYP2" s="16"/>
      <c r="BYQ2" s="16"/>
      <c r="BYR2" s="16"/>
      <c r="BYS2" s="16"/>
      <c r="BYT2" s="16"/>
      <c r="BYU2" s="16"/>
      <c r="BYV2" s="16"/>
      <c r="BYW2" s="16"/>
      <c r="BYX2" s="16"/>
      <c r="BYY2" s="16"/>
      <c r="BYZ2" s="16"/>
      <c r="BZA2" s="16"/>
      <c r="BZB2" s="16"/>
      <c r="BZC2" s="16"/>
      <c r="BZD2" s="16"/>
      <c r="BZE2" s="16"/>
      <c r="BZF2" s="16"/>
      <c r="BZG2" s="16"/>
      <c r="BZH2" s="16"/>
      <c r="BZI2" s="16"/>
      <c r="BZJ2" s="16"/>
      <c r="BZK2" s="16"/>
      <c r="BZL2" s="16"/>
      <c r="BZM2" s="16"/>
      <c r="BZN2" s="16"/>
      <c r="BZO2" s="16"/>
      <c r="BZP2" s="16"/>
      <c r="BZQ2" s="16"/>
      <c r="BZR2" s="16"/>
      <c r="BZS2" s="16"/>
      <c r="BZT2" s="16"/>
      <c r="BZU2" s="16"/>
      <c r="BZV2" s="16"/>
      <c r="BZW2" s="16"/>
      <c r="BZX2" s="16"/>
      <c r="BZY2" s="16"/>
      <c r="BZZ2" s="16"/>
      <c r="CAA2" s="16"/>
      <c r="CAB2" s="16"/>
      <c r="CAC2" s="16"/>
      <c r="CAD2" s="16"/>
      <c r="CAE2" s="16"/>
      <c r="CAF2" s="16"/>
      <c r="CAG2" s="16"/>
      <c r="CAH2" s="16"/>
      <c r="CAI2" s="16"/>
      <c r="CAJ2" s="16"/>
      <c r="CAK2" s="16"/>
      <c r="CAL2" s="16"/>
      <c r="CAM2" s="16"/>
      <c r="CAN2" s="16"/>
      <c r="CAO2" s="16"/>
      <c r="CAP2" s="16"/>
      <c r="CAQ2" s="16"/>
      <c r="CAR2" s="16"/>
      <c r="CAS2" s="16"/>
      <c r="CAT2" s="16"/>
      <c r="CAU2" s="16"/>
      <c r="CAV2" s="16"/>
      <c r="CAW2" s="16"/>
      <c r="CAX2" s="16"/>
      <c r="CAY2" s="16"/>
      <c r="CAZ2" s="16"/>
      <c r="CBA2" s="16"/>
      <c r="CBB2" s="16"/>
      <c r="CBC2" s="16"/>
      <c r="CBD2" s="16"/>
      <c r="CBE2" s="16"/>
      <c r="CBF2" s="16"/>
      <c r="CBG2" s="16"/>
      <c r="CBH2" s="16"/>
      <c r="CBI2" s="16"/>
      <c r="CBJ2" s="16"/>
      <c r="CBK2" s="16"/>
      <c r="CBL2" s="16"/>
      <c r="CBM2" s="16"/>
      <c r="CBN2" s="16"/>
      <c r="CBO2" s="16"/>
      <c r="CBP2" s="16"/>
      <c r="CBQ2" s="16"/>
      <c r="CBR2" s="16"/>
      <c r="CBS2" s="16"/>
      <c r="CBT2" s="16"/>
      <c r="CBU2" s="16"/>
      <c r="CBV2" s="16"/>
      <c r="CBW2" s="16"/>
      <c r="CBX2" s="16"/>
      <c r="CBY2" s="16"/>
      <c r="CBZ2" s="16"/>
      <c r="CCA2" s="16"/>
      <c r="CCB2" s="16"/>
      <c r="CCC2" s="16"/>
      <c r="CCD2" s="16"/>
      <c r="CCE2" s="16"/>
      <c r="CCF2" s="16"/>
      <c r="CCG2" s="16"/>
      <c r="CCH2" s="16"/>
      <c r="CCI2" s="16"/>
      <c r="CCJ2" s="16"/>
      <c r="CCK2" s="16"/>
      <c r="CCL2" s="16"/>
      <c r="CCM2" s="16"/>
      <c r="CCN2" s="16"/>
      <c r="CCO2" s="16"/>
      <c r="CCP2" s="16"/>
      <c r="CCQ2" s="16"/>
      <c r="CCR2" s="16"/>
      <c r="CCS2" s="16"/>
      <c r="CCT2" s="16"/>
      <c r="CCU2" s="16"/>
      <c r="CCV2" s="16"/>
      <c r="CCW2" s="16"/>
      <c r="CCX2" s="16"/>
      <c r="CCY2" s="16"/>
      <c r="CCZ2" s="16"/>
      <c r="CDA2" s="16"/>
      <c r="CDB2" s="16"/>
      <c r="CDC2" s="16"/>
      <c r="CDD2" s="16"/>
      <c r="CDE2" s="16"/>
      <c r="CDF2" s="16"/>
      <c r="CDG2" s="16"/>
      <c r="CDH2" s="16"/>
      <c r="CDI2" s="16"/>
      <c r="CDJ2" s="16"/>
      <c r="CDK2" s="16"/>
      <c r="CDL2" s="16"/>
      <c r="CDM2" s="16"/>
      <c r="CDN2" s="16"/>
      <c r="CDO2" s="16"/>
      <c r="CDP2" s="16"/>
      <c r="CDQ2" s="16"/>
      <c r="CDR2" s="16"/>
      <c r="CDS2" s="16"/>
      <c r="CDT2" s="16"/>
      <c r="CDU2" s="16"/>
      <c r="CDV2" s="16"/>
      <c r="CDW2" s="16"/>
      <c r="CDX2" s="16"/>
      <c r="CDY2" s="16"/>
      <c r="CDZ2" s="16"/>
      <c r="CEA2" s="16"/>
      <c r="CEB2" s="16"/>
      <c r="CEC2" s="16"/>
      <c r="CED2" s="16"/>
      <c r="CEE2" s="16"/>
      <c r="CEF2" s="16"/>
      <c r="CEG2" s="16"/>
      <c r="CEH2" s="16"/>
      <c r="CEI2" s="16"/>
      <c r="CEJ2" s="16"/>
      <c r="CEK2" s="16"/>
      <c r="CEL2" s="16"/>
      <c r="CEM2" s="16"/>
      <c r="CEN2" s="16"/>
      <c r="CEO2" s="16"/>
      <c r="CEP2" s="16"/>
      <c r="CEQ2" s="16"/>
      <c r="CER2" s="16"/>
      <c r="CES2" s="16"/>
      <c r="CET2" s="16"/>
      <c r="CEU2" s="16"/>
      <c r="CEV2" s="16"/>
      <c r="CEW2" s="16"/>
      <c r="CEX2" s="16"/>
      <c r="CEY2" s="16"/>
      <c r="CEZ2" s="16"/>
      <c r="CFA2" s="16"/>
      <c r="CFB2" s="16"/>
      <c r="CFC2" s="16"/>
      <c r="CFD2" s="16"/>
      <c r="CFE2" s="16"/>
      <c r="CFF2" s="16"/>
      <c r="CFG2" s="16"/>
      <c r="CFH2" s="16"/>
      <c r="CFI2" s="16"/>
      <c r="CFJ2" s="16"/>
      <c r="CFK2" s="16"/>
      <c r="CFL2" s="16"/>
      <c r="CFM2" s="16"/>
      <c r="CFN2" s="16"/>
      <c r="CFO2" s="16"/>
      <c r="CFP2" s="16"/>
      <c r="CFQ2" s="16"/>
      <c r="CFR2" s="16"/>
      <c r="CFS2" s="16"/>
      <c r="CFT2" s="16"/>
      <c r="CFU2" s="16"/>
      <c r="CFV2" s="16"/>
      <c r="CFW2" s="16"/>
      <c r="CFX2" s="16"/>
      <c r="CFY2" s="16"/>
      <c r="CFZ2" s="16"/>
      <c r="CGA2" s="16"/>
      <c r="CGB2" s="16"/>
      <c r="CGC2" s="16"/>
      <c r="CGD2" s="16"/>
      <c r="CGE2" s="16"/>
      <c r="CGF2" s="16"/>
      <c r="CGG2" s="16"/>
      <c r="CGH2" s="16"/>
      <c r="CGI2" s="16"/>
      <c r="CGJ2" s="16"/>
      <c r="CGK2" s="16"/>
      <c r="CGL2" s="16"/>
      <c r="CGM2" s="16"/>
      <c r="CGN2" s="16"/>
      <c r="CGO2" s="16"/>
      <c r="CGP2" s="16"/>
      <c r="CGQ2" s="16"/>
      <c r="CGR2" s="16"/>
      <c r="CGS2" s="16"/>
      <c r="CGT2" s="16"/>
      <c r="CGU2" s="16"/>
      <c r="CGV2" s="16"/>
      <c r="CGW2" s="16"/>
      <c r="CGX2" s="16"/>
      <c r="CGY2" s="16"/>
      <c r="CGZ2" s="16"/>
      <c r="CHA2" s="16"/>
      <c r="CHB2" s="16"/>
      <c r="CHC2" s="16"/>
      <c r="CHD2" s="16"/>
      <c r="CHE2" s="16"/>
      <c r="CHF2" s="16"/>
      <c r="CHG2" s="16"/>
      <c r="CHH2" s="16"/>
      <c r="CHI2" s="16"/>
      <c r="CHJ2" s="16"/>
      <c r="CHK2" s="16"/>
      <c r="CHL2" s="16"/>
      <c r="CHM2" s="16"/>
      <c r="CHN2" s="16"/>
      <c r="CHO2" s="16"/>
      <c r="CHP2" s="16"/>
      <c r="CHQ2" s="16"/>
      <c r="CHR2" s="16"/>
      <c r="CHS2" s="16"/>
      <c r="CHT2" s="16"/>
      <c r="CHU2" s="16"/>
      <c r="CHV2" s="16"/>
      <c r="CHW2" s="16"/>
      <c r="CHX2" s="16"/>
      <c r="CHY2" s="16"/>
      <c r="CHZ2" s="16"/>
      <c r="CIA2" s="16"/>
      <c r="CIB2" s="16"/>
      <c r="CIC2" s="16"/>
      <c r="CID2" s="16"/>
      <c r="CIE2" s="16"/>
      <c r="CIF2" s="16"/>
      <c r="CIG2" s="16"/>
      <c r="CIH2" s="16"/>
      <c r="CII2" s="16"/>
      <c r="CIJ2" s="16"/>
      <c r="CIK2" s="16"/>
      <c r="CIL2" s="16"/>
      <c r="CIM2" s="16"/>
      <c r="CIN2" s="16"/>
      <c r="CIO2" s="16"/>
      <c r="CIP2" s="16"/>
      <c r="CIQ2" s="16"/>
      <c r="CIR2" s="16"/>
      <c r="CIS2" s="16"/>
      <c r="CIT2" s="16"/>
      <c r="CIU2" s="16"/>
      <c r="CIV2" s="16"/>
      <c r="CIW2" s="16"/>
      <c r="CIX2" s="16"/>
      <c r="CIY2" s="16"/>
      <c r="CIZ2" s="16"/>
      <c r="CJA2" s="16"/>
      <c r="CJB2" s="16"/>
      <c r="CJC2" s="16"/>
      <c r="CJD2" s="16"/>
      <c r="CJE2" s="16"/>
      <c r="CJF2" s="16"/>
      <c r="CJG2" s="16"/>
      <c r="CJH2" s="16"/>
      <c r="CJI2" s="16"/>
      <c r="CJJ2" s="16"/>
      <c r="CJK2" s="16"/>
      <c r="CJL2" s="16"/>
      <c r="CJM2" s="16"/>
      <c r="CJN2" s="16"/>
      <c r="CJO2" s="16"/>
      <c r="CJP2" s="16"/>
      <c r="CJQ2" s="16"/>
      <c r="CJR2" s="16"/>
      <c r="CJS2" s="16"/>
      <c r="CJT2" s="16"/>
      <c r="CJU2" s="16"/>
      <c r="CJV2" s="16"/>
      <c r="CJW2" s="16"/>
      <c r="CJX2" s="16"/>
      <c r="CJY2" s="16"/>
      <c r="CJZ2" s="16"/>
      <c r="CKA2" s="16"/>
      <c r="CKB2" s="16"/>
      <c r="CKC2" s="16"/>
      <c r="CKD2" s="16"/>
      <c r="CKE2" s="16"/>
      <c r="CKF2" s="16"/>
      <c r="CKG2" s="16"/>
      <c r="CKH2" s="16"/>
      <c r="CKI2" s="16"/>
      <c r="CKJ2" s="16"/>
      <c r="CKK2" s="16"/>
      <c r="CKL2" s="16"/>
      <c r="CKM2" s="16"/>
      <c r="CKN2" s="16"/>
      <c r="CKO2" s="16"/>
      <c r="CKP2" s="16"/>
      <c r="CKQ2" s="16"/>
      <c r="CKR2" s="16"/>
      <c r="CKS2" s="16"/>
      <c r="CKT2" s="16"/>
      <c r="CKU2" s="16"/>
      <c r="CKV2" s="16"/>
      <c r="CKW2" s="16"/>
      <c r="CKX2" s="16"/>
      <c r="CKY2" s="16"/>
      <c r="CKZ2" s="16"/>
      <c r="CLA2" s="16"/>
      <c r="CLB2" s="16"/>
      <c r="CLC2" s="16"/>
      <c r="CLD2" s="16"/>
      <c r="CLE2" s="16"/>
      <c r="CLF2" s="16"/>
      <c r="CLG2" s="16"/>
      <c r="CLH2" s="16"/>
      <c r="CLI2" s="16"/>
      <c r="CLJ2" s="16"/>
      <c r="CLK2" s="16"/>
      <c r="CLL2" s="16"/>
      <c r="CLM2" s="16"/>
      <c r="CLN2" s="16"/>
      <c r="CLO2" s="16"/>
      <c r="CLP2" s="16"/>
      <c r="CLQ2" s="16"/>
      <c r="CLR2" s="16"/>
      <c r="CLS2" s="16"/>
      <c r="CLT2" s="16"/>
      <c r="CLU2" s="16"/>
      <c r="CLV2" s="16"/>
      <c r="CLW2" s="16"/>
      <c r="CLX2" s="16"/>
      <c r="CLY2" s="16"/>
      <c r="CLZ2" s="16"/>
      <c r="CMA2" s="16"/>
      <c r="CMB2" s="16"/>
      <c r="CMC2" s="16"/>
      <c r="CMD2" s="16"/>
      <c r="CME2" s="16"/>
      <c r="CMF2" s="16"/>
      <c r="CMG2" s="16"/>
      <c r="CMH2" s="16"/>
      <c r="CMI2" s="16"/>
      <c r="CMJ2" s="16"/>
      <c r="CMK2" s="16"/>
      <c r="CML2" s="16"/>
      <c r="CMM2" s="16"/>
      <c r="CMN2" s="16"/>
      <c r="CMO2" s="16"/>
      <c r="CMP2" s="16"/>
      <c r="CMQ2" s="16"/>
      <c r="CMR2" s="16"/>
      <c r="CMS2" s="16"/>
      <c r="CMT2" s="16"/>
      <c r="CMU2" s="16"/>
      <c r="CMV2" s="16"/>
      <c r="CMW2" s="16"/>
      <c r="CMX2" s="16"/>
      <c r="CMY2" s="16"/>
      <c r="CMZ2" s="16"/>
      <c r="CNA2" s="16"/>
      <c r="CNB2" s="16"/>
      <c r="CNC2" s="16"/>
      <c r="CND2" s="16"/>
      <c r="CNE2" s="16"/>
      <c r="CNF2" s="16"/>
      <c r="CNG2" s="16"/>
      <c r="CNH2" s="16"/>
      <c r="CNI2" s="16"/>
      <c r="CNJ2" s="16"/>
      <c r="CNK2" s="16"/>
      <c r="CNL2" s="16"/>
      <c r="CNM2" s="16"/>
      <c r="CNN2" s="16"/>
      <c r="CNO2" s="16"/>
      <c r="CNP2" s="16"/>
      <c r="CNQ2" s="16"/>
      <c r="CNR2" s="16"/>
      <c r="CNS2" s="16"/>
      <c r="CNT2" s="16"/>
      <c r="CNU2" s="16"/>
      <c r="CNV2" s="16"/>
      <c r="CNW2" s="16"/>
      <c r="CNX2" s="16"/>
      <c r="CNY2" s="16"/>
      <c r="CNZ2" s="16"/>
      <c r="COA2" s="16"/>
      <c r="COB2" s="16"/>
      <c r="COC2" s="16"/>
      <c r="COD2" s="16"/>
      <c r="COE2" s="16"/>
      <c r="COF2" s="16"/>
      <c r="COG2" s="16"/>
      <c r="COH2" s="16"/>
      <c r="COI2" s="16"/>
      <c r="COJ2" s="16"/>
      <c r="COK2" s="16"/>
      <c r="COL2" s="16"/>
      <c r="COM2" s="16"/>
      <c r="CON2" s="16"/>
      <c r="COO2" s="16"/>
      <c r="COP2" s="16"/>
      <c r="COQ2" s="16"/>
      <c r="COR2" s="16"/>
      <c r="COS2" s="16"/>
      <c r="COT2" s="16"/>
      <c r="COU2" s="16"/>
      <c r="COV2" s="16"/>
      <c r="COW2" s="16"/>
      <c r="COX2" s="16"/>
      <c r="COY2" s="16"/>
      <c r="COZ2" s="16"/>
      <c r="CPA2" s="16"/>
      <c r="CPB2" s="16"/>
      <c r="CPC2" s="16"/>
      <c r="CPD2" s="16"/>
      <c r="CPE2" s="16"/>
      <c r="CPF2" s="16"/>
      <c r="CPG2" s="16"/>
      <c r="CPH2" s="16"/>
      <c r="CPI2" s="16"/>
      <c r="CPJ2" s="16"/>
      <c r="CPK2" s="16"/>
      <c r="CPL2" s="16"/>
      <c r="CPM2" s="16"/>
      <c r="CPN2" s="16"/>
      <c r="CPO2" s="16"/>
      <c r="CPP2" s="16"/>
      <c r="CPQ2" s="16"/>
      <c r="CPR2" s="16"/>
      <c r="CPS2" s="16"/>
      <c r="CPT2" s="16"/>
      <c r="CPU2" s="16"/>
      <c r="CPV2" s="16"/>
      <c r="CPW2" s="16"/>
      <c r="CPX2" s="16"/>
      <c r="CPY2" s="16"/>
      <c r="CPZ2" s="16"/>
      <c r="CQA2" s="16"/>
      <c r="CQB2" s="16"/>
      <c r="CQC2" s="16"/>
      <c r="CQD2" s="16"/>
      <c r="CQE2" s="16"/>
      <c r="CQF2" s="16"/>
      <c r="CQG2" s="16"/>
      <c r="CQH2" s="16"/>
      <c r="CQI2" s="16"/>
      <c r="CQJ2" s="16"/>
      <c r="CQK2" s="16"/>
      <c r="CQL2" s="16"/>
      <c r="CQM2" s="16"/>
      <c r="CQN2" s="16"/>
      <c r="CQO2" s="16"/>
      <c r="CQP2" s="16"/>
      <c r="CQQ2" s="16"/>
      <c r="CQR2" s="16"/>
      <c r="CQS2" s="16"/>
      <c r="CQT2" s="16"/>
      <c r="CQU2" s="16"/>
      <c r="CQV2" s="16"/>
      <c r="CQW2" s="16"/>
      <c r="CQX2" s="16"/>
      <c r="CQY2" s="16"/>
      <c r="CQZ2" s="16"/>
      <c r="CRA2" s="16"/>
      <c r="CRB2" s="16"/>
      <c r="CRC2" s="16"/>
      <c r="CRD2" s="16"/>
      <c r="CRE2" s="16"/>
      <c r="CRF2" s="16"/>
      <c r="CRG2" s="16"/>
      <c r="CRH2" s="16"/>
      <c r="CRI2" s="16"/>
      <c r="CRJ2" s="16"/>
      <c r="CRK2" s="16"/>
      <c r="CRL2" s="16"/>
      <c r="CRM2" s="16"/>
      <c r="CRN2" s="16"/>
      <c r="CRO2" s="16"/>
      <c r="CRP2" s="16"/>
      <c r="CRQ2" s="16"/>
      <c r="CRR2" s="16"/>
      <c r="CRS2" s="16"/>
      <c r="CRT2" s="16"/>
      <c r="CRU2" s="16"/>
      <c r="CRV2" s="16"/>
      <c r="CRW2" s="16"/>
      <c r="CRX2" s="16"/>
      <c r="CRY2" s="16"/>
      <c r="CRZ2" s="16"/>
      <c r="CSA2" s="16"/>
      <c r="CSB2" s="16"/>
      <c r="CSC2" s="16"/>
      <c r="CSD2" s="16"/>
      <c r="CSE2" s="16"/>
      <c r="CSF2" s="16"/>
      <c r="CSG2" s="16"/>
      <c r="CSH2" s="16"/>
      <c r="CSI2" s="16"/>
      <c r="CSJ2" s="16"/>
      <c r="CSK2" s="16"/>
      <c r="CSL2" s="16"/>
      <c r="CSM2" s="16"/>
      <c r="CSN2" s="16"/>
      <c r="CSO2" s="16"/>
      <c r="CSP2" s="16"/>
      <c r="CSQ2" s="16"/>
      <c r="CSR2" s="16"/>
      <c r="CSS2" s="16"/>
      <c r="CST2" s="16"/>
      <c r="CSU2" s="16"/>
      <c r="CSV2" s="16"/>
      <c r="CSW2" s="16"/>
      <c r="CSX2" s="16"/>
      <c r="CSY2" s="16"/>
      <c r="CSZ2" s="16"/>
      <c r="CTA2" s="16"/>
      <c r="CTB2" s="16"/>
      <c r="CTC2" s="16"/>
      <c r="CTD2" s="16"/>
      <c r="CTE2" s="16"/>
      <c r="CTF2" s="16"/>
      <c r="CTG2" s="16"/>
      <c r="CTH2" s="16"/>
      <c r="CTI2" s="16"/>
      <c r="CTJ2" s="16"/>
      <c r="CTK2" s="16"/>
      <c r="CTL2" s="16"/>
      <c r="CTM2" s="16"/>
      <c r="CTN2" s="16"/>
      <c r="CTO2" s="16"/>
      <c r="CTP2" s="16"/>
      <c r="CTQ2" s="16"/>
      <c r="CTR2" s="16"/>
      <c r="CTS2" s="16"/>
      <c r="CTT2" s="16"/>
      <c r="CTU2" s="16"/>
      <c r="CTV2" s="16"/>
      <c r="CTW2" s="16"/>
      <c r="CTX2" s="16"/>
      <c r="CTY2" s="16"/>
      <c r="CTZ2" s="16"/>
      <c r="CUA2" s="16"/>
      <c r="CUB2" s="16"/>
      <c r="CUC2" s="16"/>
      <c r="CUD2" s="16"/>
      <c r="CUE2" s="16"/>
      <c r="CUF2" s="16"/>
      <c r="CUG2" s="16"/>
      <c r="CUH2" s="16"/>
      <c r="CUI2" s="16"/>
      <c r="CUJ2" s="16"/>
      <c r="CUK2" s="16"/>
      <c r="CUL2" s="16"/>
      <c r="CUM2" s="16"/>
      <c r="CUN2" s="16"/>
      <c r="CUO2" s="16"/>
      <c r="CUP2" s="16"/>
      <c r="CUQ2" s="16"/>
      <c r="CUR2" s="16"/>
      <c r="CUS2" s="16"/>
      <c r="CUT2" s="16"/>
      <c r="CUU2" s="16"/>
      <c r="CUV2" s="16"/>
      <c r="CUW2" s="16"/>
      <c r="CUX2" s="16"/>
      <c r="CUY2" s="16"/>
      <c r="CUZ2" s="16"/>
      <c r="CVA2" s="16"/>
      <c r="CVB2" s="16"/>
      <c r="CVC2" s="16"/>
      <c r="CVD2" s="16"/>
      <c r="CVE2" s="16"/>
      <c r="CVF2" s="16"/>
      <c r="CVG2" s="16"/>
      <c r="CVH2" s="16"/>
      <c r="CVI2" s="16"/>
      <c r="CVJ2" s="16"/>
      <c r="CVK2" s="16"/>
      <c r="CVL2" s="16"/>
      <c r="CVM2" s="16"/>
      <c r="CVN2" s="16"/>
      <c r="CVO2" s="16"/>
      <c r="CVP2" s="16"/>
      <c r="CVQ2" s="16"/>
      <c r="CVR2" s="16"/>
      <c r="CVS2" s="16"/>
      <c r="CVT2" s="16"/>
      <c r="CVU2" s="16"/>
      <c r="CVV2" s="16"/>
      <c r="CVW2" s="16"/>
      <c r="CVX2" s="16"/>
      <c r="CVY2" s="16"/>
      <c r="CVZ2" s="16"/>
      <c r="CWA2" s="16"/>
      <c r="CWB2" s="16"/>
      <c r="CWC2" s="16"/>
      <c r="CWD2" s="16"/>
      <c r="CWE2" s="16"/>
      <c r="CWF2" s="16"/>
      <c r="CWG2" s="16"/>
      <c r="CWH2" s="16"/>
      <c r="CWI2" s="16"/>
      <c r="CWJ2" s="16"/>
      <c r="CWK2" s="16"/>
      <c r="CWL2" s="16"/>
      <c r="CWM2" s="16"/>
      <c r="CWN2" s="16"/>
      <c r="CWO2" s="16"/>
      <c r="CWP2" s="16"/>
      <c r="CWQ2" s="16"/>
      <c r="CWR2" s="16"/>
      <c r="CWS2" s="16"/>
      <c r="CWT2" s="16"/>
      <c r="CWU2" s="16"/>
      <c r="CWV2" s="16"/>
      <c r="CWW2" s="16"/>
      <c r="CWX2" s="16"/>
      <c r="CWY2" s="16"/>
      <c r="CWZ2" s="16"/>
      <c r="CXA2" s="16"/>
      <c r="CXB2" s="16"/>
      <c r="CXC2" s="16"/>
      <c r="CXD2" s="16"/>
      <c r="CXE2" s="16"/>
      <c r="CXF2" s="16"/>
      <c r="CXG2" s="16"/>
      <c r="CXH2" s="16"/>
      <c r="CXI2" s="16"/>
      <c r="CXJ2" s="16"/>
      <c r="CXK2" s="16"/>
      <c r="CXL2" s="16"/>
      <c r="CXM2" s="16"/>
      <c r="CXN2" s="16"/>
      <c r="CXO2" s="16"/>
      <c r="CXP2" s="16"/>
      <c r="CXQ2" s="16"/>
      <c r="CXR2" s="16"/>
      <c r="CXS2" s="16"/>
      <c r="CXT2" s="16"/>
      <c r="CXU2" s="16"/>
      <c r="CXV2" s="16"/>
      <c r="CXW2" s="16"/>
      <c r="CXX2" s="16"/>
      <c r="CXY2" s="16"/>
      <c r="CXZ2" s="16"/>
      <c r="CYA2" s="16"/>
      <c r="CYB2" s="16"/>
      <c r="CYC2" s="16"/>
      <c r="CYD2" s="16"/>
      <c r="CYE2" s="16"/>
      <c r="CYF2" s="16"/>
      <c r="CYG2" s="16"/>
      <c r="CYH2" s="16"/>
      <c r="CYI2" s="16"/>
      <c r="CYJ2" s="16"/>
      <c r="CYK2" s="16"/>
      <c r="CYL2" s="16"/>
      <c r="CYM2" s="16"/>
      <c r="CYN2" s="16"/>
      <c r="CYO2" s="16"/>
      <c r="CYP2" s="16"/>
      <c r="CYQ2" s="16"/>
      <c r="CYR2" s="16"/>
      <c r="CYS2" s="16"/>
      <c r="CYT2" s="16"/>
      <c r="CYU2" s="16"/>
      <c r="CYV2" s="16"/>
      <c r="CYW2" s="16"/>
      <c r="CYX2" s="16"/>
      <c r="CYY2" s="16"/>
      <c r="CYZ2" s="16"/>
      <c r="CZA2" s="16"/>
      <c r="CZB2" s="16"/>
      <c r="CZC2" s="16"/>
      <c r="CZD2" s="16"/>
      <c r="CZE2" s="16"/>
      <c r="CZF2" s="16"/>
      <c r="CZG2" s="16"/>
      <c r="CZH2" s="16"/>
      <c r="CZI2" s="16"/>
      <c r="CZJ2" s="16"/>
      <c r="CZK2" s="16"/>
      <c r="CZL2" s="16"/>
      <c r="CZM2" s="16"/>
      <c r="CZN2" s="16"/>
      <c r="CZO2" s="16"/>
      <c r="CZP2" s="16"/>
      <c r="CZQ2" s="16"/>
      <c r="CZR2" s="16"/>
      <c r="CZS2" s="16"/>
      <c r="CZT2" s="16"/>
      <c r="CZU2" s="16"/>
      <c r="CZV2" s="16"/>
      <c r="CZW2" s="16"/>
      <c r="CZX2" s="16"/>
      <c r="CZY2" s="16"/>
      <c r="CZZ2" s="16"/>
      <c r="DAA2" s="16"/>
      <c r="DAB2" s="16"/>
      <c r="DAC2" s="16"/>
      <c r="DAD2" s="16"/>
      <c r="DAE2" s="16"/>
      <c r="DAF2" s="16"/>
      <c r="DAG2" s="16"/>
      <c r="DAH2" s="16"/>
      <c r="DAI2" s="16"/>
      <c r="DAJ2" s="16"/>
      <c r="DAK2" s="16"/>
      <c r="DAL2" s="16"/>
      <c r="DAM2" s="16"/>
      <c r="DAN2" s="16"/>
      <c r="DAO2" s="16"/>
      <c r="DAP2" s="16"/>
      <c r="DAQ2" s="16"/>
      <c r="DAR2" s="16"/>
      <c r="DAS2" s="16"/>
      <c r="DAT2" s="16"/>
      <c r="DAU2" s="16"/>
      <c r="DAV2" s="16"/>
      <c r="DAW2" s="16"/>
      <c r="DAX2" s="16"/>
      <c r="DAY2" s="16"/>
      <c r="DAZ2" s="16"/>
      <c r="DBA2" s="16"/>
      <c r="DBB2" s="16"/>
      <c r="DBC2" s="16"/>
      <c r="DBD2" s="16"/>
      <c r="DBE2" s="16"/>
      <c r="DBF2" s="16"/>
      <c r="DBG2" s="16"/>
      <c r="DBH2" s="16"/>
      <c r="DBI2" s="16"/>
      <c r="DBJ2" s="16"/>
      <c r="DBK2" s="16"/>
      <c r="DBL2" s="16"/>
      <c r="DBM2" s="16"/>
      <c r="DBN2" s="16"/>
      <c r="DBO2" s="16"/>
      <c r="DBP2" s="16"/>
      <c r="DBQ2" s="16"/>
      <c r="DBR2" s="16"/>
      <c r="DBS2" s="16"/>
      <c r="DBT2" s="16"/>
      <c r="DBU2" s="16"/>
      <c r="DBV2" s="16"/>
      <c r="DBW2" s="16"/>
      <c r="DBX2" s="16"/>
      <c r="DBY2" s="16"/>
      <c r="DBZ2" s="16"/>
      <c r="DCA2" s="16"/>
      <c r="DCB2" s="16"/>
      <c r="DCC2" s="16"/>
      <c r="DCD2" s="16"/>
      <c r="DCE2" s="16"/>
      <c r="DCF2" s="16"/>
      <c r="DCG2" s="16"/>
      <c r="DCH2" s="16"/>
      <c r="DCI2" s="16"/>
      <c r="DCJ2" s="16"/>
      <c r="DCK2" s="16"/>
      <c r="DCL2" s="16"/>
      <c r="DCM2" s="16"/>
      <c r="DCN2" s="16"/>
      <c r="DCO2" s="16"/>
      <c r="DCP2" s="16"/>
      <c r="DCQ2" s="16"/>
      <c r="DCR2" s="16"/>
      <c r="DCS2" s="16"/>
      <c r="DCT2" s="16"/>
      <c r="DCU2" s="16"/>
      <c r="DCV2" s="16"/>
      <c r="DCW2" s="16"/>
      <c r="DCX2" s="16"/>
      <c r="DCY2" s="16"/>
      <c r="DCZ2" s="16"/>
      <c r="DDA2" s="16"/>
      <c r="DDB2" s="16"/>
      <c r="DDC2" s="16"/>
      <c r="DDD2" s="16"/>
      <c r="DDE2" s="16"/>
      <c r="DDF2" s="16"/>
      <c r="DDG2" s="16"/>
      <c r="DDH2" s="16"/>
      <c r="DDI2" s="16"/>
      <c r="DDJ2" s="16"/>
      <c r="DDK2" s="16"/>
      <c r="DDL2" s="16"/>
      <c r="DDM2" s="16"/>
      <c r="DDN2" s="16"/>
      <c r="DDO2" s="16"/>
      <c r="DDP2" s="16"/>
      <c r="DDQ2" s="16"/>
      <c r="DDR2" s="16"/>
      <c r="DDS2" s="16"/>
      <c r="DDT2" s="16"/>
      <c r="DDU2" s="16"/>
      <c r="DDV2" s="16"/>
      <c r="DDW2" s="16"/>
      <c r="DDX2" s="16"/>
      <c r="DDY2" s="16"/>
      <c r="DDZ2" s="16"/>
      <c r="DEA2" s="16"/>
      <c r="DEB2" s="16"/>
      <c r="DEC2" s="16"/>
      <c r="DED2" s="16"/>
      <c r="DEE2" s="16"/>
      <c r="DEF2" s="16"/>
      <c r="DEG2" s="16"/>
      <c r="DEH2" s="16"/>
      <c r="DEI2" s="16"/>
      <c r="DEJ2" s="16"/>
      <c r="DEK2" s="16"/>
      <c r="DEL2" s="16"/>
      <c r="DEM2" s="16"/>
      <c r="DEN2" s="16"/>
      <c r="DEO2" s="16"/>
      <c r="DEP2" s="16"/>
      <c r="DEQ2" s="16"/>
      <c r="DER2" s="16"/>
      <c r="DES2" s="16"/>
      <c r="DET2" s="16"/>
      <c r="DEU2" s="16"/>
      <c r="DEV2" s="16"/>
      <c r="DEW2" s="16"/>
      <c r="DEX2" s="16"/>
      <c r="DEY2" s="16"/>
      <c r="DEZ2" s="16"/>
      <c r="DFA2" s="16"/>
      <c r="DFB2" s="16"/>
      <c r="DFC2" s="16"/>
      <c r="DFD2" s="16"/>
      <c r="DFE2" s="16"/>
      <c r="DFF2" s="16"/>
      <c r="DFG2" s="16"/>
      <c r="DFH2" s="16"/>
      <c r="DFI2" s="16"/>
      <c r="DFJ2" s="16"/>
      <c r="DFK2" s="16"/>
      <c r="DFL2" s="16"/>
      <c r="DFM2" s="16"/>
      <c r="DFN2" s="16"/>
      <c r="DFO2" s="16"/>
      <c r="DFP2" s="16"/>
      <c r="DFQ2" s="16"/>
      <c r="DFR2" s="16"/>
      <c r="DFS2" s="16"/>
      <c r="DFT2" s="16"/>
      <c r="DFU2" s="16"/>
      <c r="DFV2" s="16"/>
      <c r="DFW2" s="16"/>
      <c r="DFX2" s="16"/>
      <c r="DFY2" s="16"/>
      <c r="DFZ2" s="16"/>
      <c r="DGA2" s="16"/>
      <c r="DGB2" s="16"/>
      <c r="DGC2" s="16"/>
      <c r="DGD2" s="16"/>
      <c r="DGE2" s="16"/>
      <c r="DGF2" s="16"/>
      <c r="DGG2" s="16"/>
      <c r="DGH2" s="16"/>
      <c r="DGI2" s="16"/>
      <c r="DGJ2" s="16"/>
      <c r="DGK2" s="16"/>
      <c r="DGL2" s="16"/>
      <c r="DGM2" s="16"/>
      <c r="DGN2" s="16"/>
      <c r="DGO2" s="16"/>
      <c r="DGP2" s="16"/>
      <c r="DGQ2" s="16"/>
      <c r="DGR2" s="16"/>
      <c r="DGS2" s="16"/>
      <c r="DGT2" s="16"/>
      <c r="DGU2" s="16"/>
      <c r="DGV2" s="16"/>
      <c r="DGW2" s="16"/>
      <c r="DGX2" s="16"/>
      <c r="DGY2" s="16"/>
      <c r="DGZ2" s="16"/>
      <c r="DHA2" s="16"/>
      <c r="DHB2" s="16"/>
      <c r="DHC2" s="16"/>
      <c r="DHD2" s="16"/>
      <c r="DHE2" s="16"/>
      <c r="DHF2" s="16"/>
      <c r="DHG2" s="16"/>
      <c r="DHH2" s="16"/>
      <c r="DHI2" s="16"/>
      <c r="DHJ2" s="16"/>
      <c r="DHK2" s="16"/>
      <c r="DHL2" s="16"/>
      <c r="DHM2" s="16"/>
      <c r="DHN2" s="16"/>
      <c r="DHO2" s="16"/>
      <c r="DHP2" s="16"/>
      <c r="DHQ2" s="16"/>
      <c r="DHR2" s="16"/>
      <c r="DHS2" s="16"/>
      <c r="DHT2" s="16"/>
      <c r="DHU2" s="16"/>
      <c r="DHV2" s="16"/>
      <c r="DHW2" s="16"/>
      <c r="DHX2" s="16"/>
      <c r="DHY2" s="16"/>
      <c r="DHZ2" s="16"/>
      <c r="DIA2" s="16"/>
      <c r="DIB2" s="16"/>
      <c r="DIC2" s="16"/>
      <c r="DID2" s="16"/>
      <c r="DIE2" s="16"/>
      <c r="DIF2" s="16"/>
      <c r="DIG2" s="16"/>
      <c r="DIH2" s="16"/>
      <c r="DII2" s="16"/>
      <c r="DIJ2" s="16"/>
      <c r="DIK2" s="16"/>
      <c r="DIL2" s="16"/>
      <c r="DIM2" s="16"/>
      <c r="DIN2" s="16"/>
      <c r="DIO2" s="16"/>
      <c r="DIP2" s="16"/>
      <c r="DIQ2" s="16"/>
      <c r="DIR2" s="16"/>
      <c r="DIS2" s="16"/>
      <c r="DIT2" s="16"/>
      <c r="DIU2" s="16"/>
      <c r="DIV2" s="16"/>
      <c r="DIW2" s="16"/>
      <c r="DIX2" s="16"/>
      <c r="DIY2" s="16"/>
      <c r="DIZ2" s="16"/>
      <c r="DJA2" s="16"/>
      <c r="DJB2" s="16"/>
      <c r="DJC2" s="16"/>
      <c r="DJD2" s="16"/>
      <c r="DJE2" s="16"/>
      <c r="DJF2" s="16"/>
      <c r="DJG2" s="16"/>
      <c r="DJH2" s="16"/>
      <c r="DJI2" s="16"/>
      <c r="DJJ2" s="16"/>
      <c r="DJK2" s="16"/>
      <c r="DJL2" s="16"/>
      <c r="DJM2" s="16"/>
      <c r="DJN2" s="16"/>
      <c r="DJO2" s="16"/>
      <c r="DJP2" s="16"/>
      <c r="DJQ2" s="16"/>
      <c r="DJR2" s="16"/>
      <c r="DJS2" s="16"/>
      <c r="DJT2" s="16"/>
      <c r="DJU2" s="16"/>
      <c r="DJV2" s="16"/>
      <c r="DJW2" s="16"/>
      <c r="DJX2" s="16"/>
      <c r="DJY2" s="16"/>
      <c r="DJZ2" s="16"/>
      <c r="DKA2" s="16"/>
      <c r="DKB2" s="16"/>
      <c r="DKC2" s="16"/>
      <c r="DKD2" s="16"/>
      <c r="DKE2" s="16"/>
      <c r="DKF2" s="16"/>
      <c r="DKG2" s="16"/>
      <c r="DKH2" s="16"/>
      <c r="DKI2" s="16"/>
      <c r="DKJ2" s="16"/>
      <c r="DKK2" s="16"/>
      <c r="DKL2" s="16"/>
      <c r="DKM2" s="16"/>
      <c r="DKN2" s="16"/>
      <c r="DKO2" s="16"/>
      <c r="DKP2" s="16"/>
      <c r="DKQ2" s="16"/>
      <c r="DKR2" s="16"/>
      <c r="DKS2" s="16"/>
      <c r="DKT2" s="16"/>
      <c r="DKU2" s="16"/>
      <c r="DKV2" s="16"/>
      <c r="DKW2" s="16"/>
      <c r="DKX2" s="16"/>
      <c r="DKY2" s="16"/>
      <c r="DKZ2" s="16"/>
      <c r="DLA2" s="16"/>
      <c r="DLB2" s="16"/>
      <c r="DLC2" s="16"/>
      <c r="DLD2" s="16"/>
      <c r="DLE2" s="16"/>
      <c r="DLF2" s="16"/>
      <c r="DLG2" s="16"/>
      <c r="DLH2" s="16"/>
      <c r="DLI2" s="16"/>
      <c r="DLJ2" s="16"/>
      <c r="DLK2" s="16"/>
      <c r="DLL2" s="16"/>
      <c r="DLM2" s="16"/>
      <c r="DLN2" s="16"/>
      <c r="DLO2" s="16"/>
      <c r="DLP2" s="16"/>
      <c r="DLQ2" s="16"/>
      <c r="DLR2" s="16"/>
      <c r="DLS2" s="16"/>
      <c r="DLT2" s="16"/>
      <c r="DLU2" s="16"/>
      <c r="DLV2" s="16"/>
      <c r="DLW2" s="16"/>
      <c r="DLX2" s="16"/>
      <c r="DLY2" s="16"/>
      <c r="DLZ2" s="16"/>
      <c r="DMA2" s="16"/>
      <c r="DMB2" s="16"/>
      <c r="DMC2" s="16"/>
      <c r="DMD2" s="16"/>
      <c r="DME2" s="16"/>
      <c r="DMF2" s="16"/>
      <c r="DMG2" s="16"/>
      <c r="DMH2" s="16"/>
      <c r="DMI2" s="16"/>
      <c r="DMJ2" s="16"/>
      <c r="DMK2" s="16"/>
      <c r="DML2" s="16"/>
      <c r="DMM2" s="16"/>
      <c r="DMN2" s="16"/>
      <c r="DMO2" s="16"/>
      <c r="DMP2" s="16"/>
      <c r="DMQ2" s="16"/>
      <c r="DMR2" s="16"/>
      <c r="DMS2" s="16"/>
      <c r="DMT2" s="16"/>
      <c r="DMU2" s="16"/>
      <c r="DMV2" s="16"/>
      <c r="DMW2" s="16"/>
      <c r="DMX2" s="16"/>
      <c r="DMY2" s="16"/>
      <c r="DMZ2" s="16"/>
      <c r="DNA2" s="16"/>
      <c r="DNB2" s="16"/>
      <c r="DNC2" s="16"/>
      <c r="DND2" s="16"/>
      <c r="DNE2" s="16"/>
      <c r="DNF2" s="16"/>
      <c r="DNG2" s="16"/>
      <c r="DNH2" s="16"/>
      <c r="DNI2" s="16"/>
      <c r="DNJ2" s="16"/>
      <c r="DNK2" s="16"/>
      <c r="DNL2" s="16"/>
      <c r="DNM2" s="16"/>
      <c r="DNN2" s="16"/>
      <c r="DNO2" s="16"/>
      <c r="DNP2" s="16"/>
      <c r="DNQ2" s="16"/>
      <c r="DNR2" s="16"/>
      <c r="DNS2" s="16"/>
      <c r="DNT2" s="16"/>
      <c r="DNU2" s="16"/>
      <c r="DNV2" s="16"/>
      <c r="DNW2" s="16"/>
      <c r="DNX2" s="16"/>
      <c r="DNY2" s="16"/>
      <c r="DNZ2" s="16"/>
      <c r="DOA2" s="16"/>
      <c r="DOB2" s="16"/>
      <c r="DOC2" s="16"/>
      <c r="DOD2" s="16"/>
      <c r="DOE2" s="16"/>
      <c r="DOF2" s="16"/>
      <c r="DOG2" s="16"/>
      <c r="DOH2" s="16"/>
      <c r="DOI2" s="16"/>
      <c r="DOJ2" s="16"/>
      <c r="DOK2" s="16"/>
      <c r="DOL2" s="16"/>
      <c r="DOM2" s="16"/>
      <c r="DON2" s="16"/>
      <c r="DOO2" s="16"/>
      <c r="DOP2" s="16"/>
      <c r="DOQ2" s="16"/>
      <c r="DOR2" s="16"/>
      <c r="DOS2" s="16"/>
      <c r="DOT2" s="16"/>
      <c r="DOU2" s="16"/>
      <c r="DOV2" s="16"/>
      <c r="DOW2" s="16"/>
      <c r="DOX2" s="16"/>
      <c r="DOY2" s="16"/>
      <c r="DOZ2" s="16"/>
      <c r="DPA2" s="16"/>
      <c r="DPB2" s="16"/>
      <c r="DPC2" s="16"/>
      <c r="DPD2" s="16"/>
      <c r="DPE2" s="16"/>
      <c r="DPF2" s="16"/>
      <c r="DPG2" s="16"/>
      <c r="DPH2" s="16"/>
      <c r="DPI2" s="16"/>
      <c r="DPJ2" s="16"/>
      <c r="DPK2" s="16"/>
      <c r="DPL2" s="16"/>
      <c r="DPM2" s="16"/>
      <c r="DPN2" s="16"/>
      <c r="DPO2" s="16"/>
      <c r="DPP2" s="16"/>
      <c r="DPQ2" s="16"/>
      <c r="DPR2" s="16"/>
      <c r="DPS2" s="16"/>
      <c r="DPT2" s="16"/>
      <c r="DPU2" s="16"/>
      <c r="DPV2" s="16"/>
      <c r="DPW2" s="16"/>
      <c r="DPX2" s="16"/>
      <c r="DPY2" s="16"/>
      <c r="DPZ2" s="16"/>
      <c r="DQA2" s="16"/>
      <c r="DQB2" s="16"/>
      <c r="DQC2" s="16"/>
      <c r="DQD2" s="16"/>
      <c r="DQE2" s="16"/>
      <c r="DQF2" s="16"/>
      <c r="DQG2" s="16"/>
      <c r="DQH2" s="16"/>
      <c r="DQI2" s="16"/>
      <c r="DQJ2" s="16"/>
      <c r="DQK2" s="16"/>
      <c r="DQL2" s="16"/>
      <c r="DQM2" s="16"/>
      <c r="DQN2" s="16"/>
      <c r="DQO2" s="16"/>
      <c r="DQP2" s="16"/>
      <c r="DQQ2" s="16"/>
      <c r="DQR2" s="16"/>
      <c r="DQS2" s="16"/>
      <c r="DQT2" s="16"/>
      <c r="DQU2" s="16"/>
      <c r="DQV2" s="16"/>
      <c r="DQW2" s="16"/>
      <c r="DQX2" s="16"/>
      <c r="DQY2" s="16"/>
      <c r="DQZ2" s="16"/>
      <c r="DRA2" s="16"/>
      <c r="DRB2" s="16"/>
      <c r="DRC2" s="16"/>
      <c r="DRD2" s="16"/>
      <c r="DRE2" s="16"/>
      <c r="DRF2" s="16"/>
      <c r="DRG2" s="16"/>
      <c r="DRH2" s="16"/>
      <c r="DRI2" s="16"/>
      <c r="DRJ2" s="16"/>
      <c r="DRK2" s="16"/>
      <c r="DRL2" s="16"/>
      <c r="DRM2" s="16"/>
      <c r="DRN2" s="16"/>
      <c r="DRO2" s="16"/>
      <c r="DRP2" s="16"/>
      <c r="DRQ2" s="16"/>
      <c r="DRR2" s="16"/>
      <c r="DRS2" s="16"/>
      <c r="DRT2" s="16"/>
      <c r="DRU2" s="16"/>
      <c r="DRV2" s="16"/>
      <c r="DRW2" s="16"/>
      <c r="DRX2" s="16"/>
      <c r="DRY2" s="16"/>
      <c r="DRZ2" s="16"/>
      <c r="DSA2" s="16"/>
      <c r="DSB2" s="16"/>
      <c r="DSC2" s="16"/>
      <c r="DSD2" s="16"/>
      <c r="DSE2" s="16"/>
      <c r="DSF2" s="16"/>
      <c r="DSG2" s="16"/>
      <c r="DSH2" s="16"/>
      <c r="DSI2" s="16"/>
      <c r="DSJ2" s="16"/>
      <c r="DSK2" s="16"/>
      <c r="DSL2" s="16"/>
      <c r="DSM2" s="16"/>
      <c r="DSN2" s="16"/>
      <c r="DSO2" s="16"/>
      <c r="DSP2" s="16"/>
      <c r="DSQ2" s="16"/>
      <c r="DSR2" s="16"/>
      <c r="DSS2" s="16"/>
      <c r="DST2" s="16"/>
      <c r="DSU2" s="16"/>
      <c r="DSV2" s="16"/>
      <c r="DSW2" s="16"/>
      <c r="DSX2" s="16"/>
      <c r="DSY2" s="16"/>
      <c r="DSZ2" s="16"/>
      <c r="DTA2" s="16"/>
      <c r="DTB2" s="16"/>
      <c r="DTC2" s="16"/>
      <c r="DTD2" s="16"/>
      <c r="DTE2" s="16"/>
      <c r="DTF2" s="16"/>
      <c r="DTG2" s="16"/>
      <c r="DTH2" s="16"/>
      <c r="DTI2" s="16"/>
      <c r="DTJ2" s="16"/>
      <c r="DTK2" s="16"/>
      <c r="DTL2" s="16"/>
      <c r="DTM2" s="16"/>
      <c r="DTN2" s="16"/>
      <c r="DTO2" s="16"/>
      <c r="DTP2" s="16"/>
      <c r="DTQ2" s="16"/>
      <c r="DTR2" s="16"/>
      <c r="DTS2" s="16"/>
      <c r="DTT2" s="16"/>
      <c r="DTU2" s="16"/>
      <c r="DTV2" s="16"/>
      <c r="DTW2" s="16"/>
      <c r="DTX2" s="16"/>
      <c r="DTY2" s="16"/>
      <c r="DTZ2" s="16"/>
      <c r="DUA2" s="16"/>
      <c r="DUB2" s="16"/>
      <c r="DUC2" s="16"/>
      <c r="DUD2" s="16"/>
      <c r="DUE2" s="16"/>
      <c r="DUF2" s="16"/>
      <c r="DUG2" s="16"/>
      <c r="DUH2" s="16"/>
      <c r="DUI2" s="16"/>
      <c r="DUJ2" s="16"/>
      <c r="DUK2" s="16"/>
      <c r="DUL2" s="16"/>
      <c r="DUM2" s="16"/>
      <c r="DUN2" s="16"/>
      <c r="DUO2" s="16"/>
      <c r="DUP2" s="16"/>
      <c r="DUQ2" s="16"/>
      <c r="DUR2" s="16"/>
      <c r="DUS2" s="16"/>
      <c r="DUT2" s="16"/>
      <c r="DUU2" s="16"/>
      <c r="DUV2" s="16"/>
      <c r="DUW2" s="16"/>
      <c r="DUX2" s="16"/>
      <c r="DUY2" s="16"/>
      <c r="DUZ2" s="16"/>
      <c r="DVA2" s="16"/>
      <c r="DVB2" s="16"/>
      <c r="DVC2" s="16"/>
      <c r="DVD2" s="16"/>
      <c r="DVE2" s="16"/>
      <c r="DVF2" s="16"/>
      <c r="DVG2" s="16"/>
      <c r="DVH2" s="16"/>
      <c r="DVI2" s="16"/>
      <c r="DVJ2" s="16"/>
      <c r="DVK2" s="16"/>
      <c r="DVL2" s="16"/>
      <c r="DVM2" s="16"/>
      <c r="DVN2" s="16"/>
      <c r="DVO2" s="16"/>
      <c r="DVP2" s="16"/>
      <c r="DVQ2" s="16"/>
      <c r="DVR2" s="16"/>
      <c r="DVS2" s="16"/>
      <c r="DVT2" s="16"/>
      <c r="DVU2" s="16"/>
      <c r="DVV2" s="16"/>
      <c r="DVW2" s="16"/>
      <c r="DVX2" s="16"/>
      <c r="DVY2" s="16"/>
      <c r="DVZ2" s="16"/>
      <c r="DWA2" s="16"/>
      <c r="DWB2" s="16"/>
      <c r="DWC2" s="16"/>
      <c r="DWD2" s="16"/>
      <c r="DWE2" s="16"/>
      <c r="DWF2" s="16"/>
      <c r="DWG2" s="16"/>
      <c r="DWH2" s="16"/>
      <c r="DWI2" s="16"/>
      <c r="DWJ2" s="16"/>
      <c r="DWK2" s="16"/>
      <c r="DWL2" s="16"/>
      <c r="DWM2" s="16"/>
      <c r="DWN2" s="16"/>
      <c r="DWO2" s="16"/>
      <c r="DWP2" s="16"/>
      <c r="DWQ2" s="16"/>
      <c r="DWR2" s="16"/>
      <c r="DWS2" s="16"/>
      <c r="DWT2" s="16"/>
      <c r="DWU2" s="16"/>
      <c r="DWV2" s="16"/>
      <c r="DWW2" s="16"/>
      <c r="DWX2" s="16"/>
      <c r="DWY2" s="16"/>
      <c r="DWZ2" s="16"/>
      <c r="DXA2" s="16"/>
      <c r="DXB2" s="16"/>
      <c r="DXC2" s="16"/>
      <c r="DXD2" s="16"/>
      <c r="DXE2" s="16"/>
      <c r="DXF2" s="16"/>
      <c r="DXG2" s="16"/>
      <c r="DXH2" s="16"/>
      <c r="DXI2" s="16"/>
      <c r="DXJ2" s="16"/>
      <c r="DXK2" s="16"/>
      <c r="DXL2" s="16"/>
      <c r="DXM2" s="16"/>
      <c r="DXN2" s="16"/>
      <c r="DXO2" s="16"/>
      <c r="DXP2" s="16"/>
      <c r="DXQ2" s="16"/>
      <c r="DXR2" s="16"/>
      <c r="DXS2" s="16"/>
      <c r="DXT2" s="16"/>
      <c r="DXU2" s="16"/>
      <c r="DXV2" s="16"/>
      <c r="DXW2" s="16"/>
      <c r="DXX2" s="16"/>
      <c r="DXY2" s="16"/>
      <c r="DXZ2" s="16"/>
      <c r="DYA2" s="16"/>
      <c r="DYB2" s="16"/>
      <c r="DYC2" s="16"/>
      <c r="DYD2" s="16"/>
      <c r="DYE2" s="16"/>
      <c r="DYF2" s="16"/>
      <c r="DYG2" s="16"/>
      <c r="DYH2" s="16"/>
      <c r="DYI2" s="16"/>
      <c r="DYJ2" s="16"/>
      <c r="DYK2" s="16"/>
      <c r="DYL2" s="16"/>
      <c r="DYM2" s="16"/>
      <c r="DYN2" s="16"/>
      <c r="DYO2" s="16"/>
      <c r="DYP2" s="16"/>
      <c r="DYQ2" s="16"/>
      <c r="DYR2" s="16"/>
      <c r="DYS2" s="16"/>
      <c r="DYT2" s="16"/>
      <c r="DYU2" s="16"/>
      <c r="DYV2" s="16"/>
      <c r="DYW2" s="16"/>
      <c r="DYX2" s="16"/>
      <c r="DYY2" s="16"/>
      <c r="DYZ2" s="16"/>
      <c r="DZA2" s="16"/>
      <c r="DZB2" s="16"/>
      <c r="DZC2" s="16"/>
      <c r="DZD2" s="16"/>
      <c r="DZE2" s="16"/>
      <c r="DZF2" s="16"/>
      <c r="DZG2" s="16"/>
      <c r="DZH2" s="16"/>
      <c r="DZI2" s="16"/>
      <c r="DZJ2" s="16"/>
      <c r="DZK2" s="16"/>
      <c r="DZL2" s="16"/>
      <c r="DZM2" s="16"/>
      <c r="DZN2" s="16"/>
      <c r="DZO2" s="16"/>
      <c r="DZP2" s="16"/>
      <c r="DZQ2" s="16"/>
      <c r="DZR2" s="16"/>
      <c r="DZS2" s="16"/>
      <c r="DZT2" s="16"/>
      <c r="DZU2" s="16"/>
      <c r="DZV2" s="16"/>
      <c r="DZW2" s="16"/>
      <c r="DZX2" s="16"/>
      <c r="DZY2" s="16"/>
      <c r="DZZ2" s="16"/>
      <c r="EAA2" s="16"/>
      <c r="EAB2" s="16"/>
      <c r="EAC2" s="16"/>
      <c r="EAD2" s="16"/>
      <c r="EAE2" s="16"/>
      <c r="EAF2" s="16"/>
      <c r="EAG2" s="16"/>
      <c r="EAH2" s="16"/>
      <c r="EAI2" s="16"/>
      <c r="EAJ2" s="16"/>
      <c r="EAK2" s="16"/>
      <c r="EAL2" s="16"/>
      <c r="EAM2" s="16"/>
      <c r="EAN2" s="16"/>
      <c r="EAO2" s="16"/>
      <c r="EAP2" s="16"/>
      <c r="EAQ2" s="16"/>
      <c r="EAR2" s="16"/>
      <c r="EAS2" s="16"/>
      <c r="EAT2" s="16"/>
      <c r="EAU2" s="16"/>
      <c r="EAV2" s="16"/>
      <c r="EAW2" s="16"/>
      <c r="EAX2" s="16"/>
      <c r="EAY2" s="16"/>
      <c r="EAZ2" s="16"/>
      <c r="EBA2" s="16"/>
      <c r="EBB2" s="16"/>
      <c r="EBC2" s="16"/>
      <c r="EBD2" s="16"/>
      <c r="EBE2" s="16"/>
      <c r="EBF2" s="16"/>
      <c r="EBG2" s="16"/>
      <c r="EBH2" s="16"/>
      <c r="EBI2" s="16"/>
      <c r="EBJ2" s="16"/>
      <c r="EBK2" s="16"/>
      <c r="EBL2" s="16"/>
      <c r="EBM2" s="16"/>
      <c r="EBN2" s="16"/>
      <c r="EBO2" s="16"/>
      <c r="EBP2" s="16"/>
      <c r="EBQ2" s="16"/>
      <c r="EBR2" s="16"/>
      <c r="EBS2" s="16"/>
      <c r="EBT2" s="16"/>
      <c r="EBU2" s="16"/>
      <c r="EBV2" s="16"/>
      <c r="EBW2" s="16"/>
      <c r="EBX2" s="16"/>
      <c r="EBY2" s="16"/>
      <c r="EBZ2" s="16"/>
      <c r="ECA2" s="16"/>
      <c r="ECB2" s="16"/>
      <c r="ECC2" s="16"/>
      <c r="ECD2" s="16"/>
      <c r="ECE2" s="16"/>
      <c r="ECF2" s="16"/>
      <c r="ECG2" s="16"/>
      <c r="ECH2" s="16"/>
      <c r="ECI2" s="16"/>
      <c r="ECJ2" s="16"/>
      <c r="ECK2" s="16"/>
      <c r="ECL2" s="16"/>
      <c r="ECM2" s="16"/>
      <c r="ECN2" s="16"/>
      <c r="ECO2" s="16"/>
      <c r="ECP2" s="16"/>
      <c r="ECQ2" s="16"/>
      <c r="ECR2" s="16"/>
      <c r="ECS2" s="16"/>
      <c r="ECT2" s="16"/>
      <c r="ECU2" s="16"/>
      <c r="ECV2" s="16"/>
      <c r="ECW2" s="16"/>
      <c r="ECX2" s="16"/>
      <c r="ECY2" s="16"/>
      <c r="ECZ2" s="16"/>
      <c r="EDA2" s="16"/>
      <c r="EDB2" s="16"/>
      <c r="EDC2" s="16"/>
      <c r="EDD2" s="16"/>
      <c r="EDE2" s="16"/>
      <c r="EDF2" s="16"/>
      <c r="EDG2" s="16"/>
      <c r="EDH2" s="16"/>
      <c r="EDI2" s="16"/>
      <c r="EDJ2" s="16"/>
      <c r="EDK2" s="16"/>
      <c r="EDL2" s="16"/>
      <c r="EDM2" s="16"/>
      <c r="EDN2" s="16"/>
      <c r="EDO2" s="16"/>
      <c r="EDP2" s="16"/>
      <c r="EDQ2" s="16"/>
      <c r="EDR2" s="16"/>
      <c r="EDS2" s="16"/>
      <c r="EDT2" s="16"/>
      <c r="EDU2" s="16"/>
      <c r="EDV2" s="16"/>
      <c r="EDW2" s="16"/>
      <c r="EDX2" s="16"/>
      <c r="EDY2" s="16"/>
      <c r="EDZ2" s="16"/>
      <c r="EEA2" s="16"/>
      <c r="EEB2" s="16"/>
      <c r="EEC2" s="16"/>
      <c r="EED2" s="16"/>
      <c r="EEE2" s="16"/>
      <c r="EEF2" s="16"/>
      <c r="EEG2" s="16"/>
      <c r="EEH2" s="16"/>
      <c r="EEI2" s="16"/>
      <c r="EEJ2" s="16"/>
      <c r="EEK2" s="16"/>
      <c r="EEL2" s="16"/>
      <c r="EEM2" s="16"/>
      <c r="EEN2" s="16"/>
      <c r="EEO2" s="16"/>
      <c r="EEP2" s="16"/>
      <c r="EEQ2" s="16"/>
      <c r="EER2" s="16"/>
      <c r="EES2" s="16"/>
      <c r="EET2" s="16"/>
      <c r="EEU2" s="16"/>
      <c r="EEV2" s="16"/>
      <c r="EEW2" s="16"/>
      <c r="EEX2" s="16"/>
      <c r="EEY2" s="16"/>
      <c r="EEZ2" s="16"/>
      <c r="EFA2" s="16"/>
      <c r="EFB2" s="16"/>
      <c r="EFC2" s="16"/>
      <c r="EFD2" s="16"/>
      <c r="EFE2" s="16"/>
      <c r="EFF2" s="16"/>
      <c r="EFG2" s="16"/>
      <c r="EFH2" s="16"/>
      <c r="EFI2" s="16"/>
      <c r="EFJ2" s="16"/>
      <c r="EFK2" s="16"/>
      <c r="EFL2" s="16"/>
      <c r="EFM2" s="16"/>
      <c r="EFN2" s="16"/>
      <c r="EFO2" s="16"/>
      <c r="EFP2" s="16"/>
      <c r="EFQ2" s="16"/>
      <c r="EFR2" s="16"/>
      <c r="EFS2" s="16"/>
      <c r="EFT2" s="16"/>
      <c r="EFU2" s="16"/>
      <c r="EFV2" s="16"/>
      <c r="EFW2" s="16"/>
      <c r="EFX2" s="16"/>
      <c r="EFY2" s="16"/>
      <c r="EFZ2" s="16"/>
      <c r="EGA2" s="16"/>
      <c r="EGB2" s="16"/>
      <c r="EGC2" s="16"/>
      <c r="EGD2" s="16"/>
      <c r="EGE2" s="16"/>
      <c r="EGF2" s="16"/>
      <c r="EGG2" s="16"/>
      <c r="EGH2" s="16"/>
      <c r="EGI2" s="16"/>
      <c r="EGJ2" s="16"/>
      <c r="EGK2" s="16"/>
      <c r="EGL2" s="16"/>
      <c r="EGM2" s="16"/>
      <c r="EGN2" s="16"/>
      <c r="EGO2" s="16"/>
      <c r="EGP2" s="16"/>
      <c r="EGQ2" s="16"/>
      <c r="EGR2" s="16"/>
      <c r="EGS2" s="16"/>
      <c r="EGT2" s="16"/>
      <c r="EGU2" s="16"/>
      <c r="EGV2" s="16"/>
      <c r="EGW2" s="16"/>
      <c r="EGX2" s="16"/>
      <c r="EGY2" s="16"/>
      <c r="EGZ2" s="16"/>
      <c r="EHA2" s="16"/>
      <c r="EHB2" s="16"/>
      <c r="EHC2" s="16"/>
      <c r="EHD2" s="16"/>
      <c r="EHE2" s="16"/>
      <c r="EHF2" s="16"/>
      <c r="EHG2" s="16"/>
      <c r="EHH2" s="16"/>
      <c r="EHI2" s="16"/>
      <c r="EHJ2" s="16"/>
      <c r="EHK2" s="16"/>
      <c r="EHL2" s="16"/>
      <c r="EHM2" s="16"/>
      <c r="EHN2" s="16"/>
      <c r="EHO2" s="16"/>
      <c r="EHP2" s="16"/>
      <c r="EHQ2" s="16"/>
      <c r="EHR2" s="16"/>
      <c r="EHS2" s="16"/>
      <c r="EHT2" s="16"/>
      <c r="EHU2" s="16"/>
      <c r="EHV2" s="16"/>
      <c r="EHW2" s="16"/>
      <c r="EHX2" s="16"/>
      <c r="EHY2" s="16"/>
      <c r="EHZ2" s="16"/>
      <c r="EIA2" s="16"/>
      <c r="EIB2" s="16"/>
      <c r="EIC2" s="16"/>
      <c r="EID2" s="16"/>
      <c r="EIE2" s="16"/>
      <c r="EIF2" s="16"/>
      <c r="EIG2" s="16"/>
      <c r="EIH2" s="16"/>
      <c r="EII2" s="16"/>
      <c r="EIJ2" s="16"/>
      <c r="EIK2" s="16"/>
      <c r="EIL2" s="16"/>
      <c r="EIM2" s="16"/>
      <c r="EIN2" s="16"/>
      <c r="EIO2" s="16"/>
      <c r="EIP2" s="16"/>
      <c r="EIQ2" s="16"/>
      <c r="EIR2" s="16"/>
      <c r="EIS2" s="16"/>
      <c r="EIT2" s="16"/>
      <c r="EIU2" s="16"/>
      <c r="EIV2" s="16"/>
      <c r="EIW2" s="16"/>
      <c r="EIX2" s="16"/>
      <c r="EIY2" s="16"/>
      <c r="EIZ2" s="16"/>
      <c r="EJA2" s="16"/>
      <c r="EJB2" s="16"/>
      <c r="EJC2" s="16"/>
      <c r="EJD2" s="16"/>
      <c r="EJE2" s="16"/>
      <c r="EJF2" s="16"/>
      <c r="EJG2" s="16"/>
      <c r="EJH2" s="16"/>
      <c r="EJI2" s="16"/>
      <c r="EJJ2" s="16"/>
      <c r="EJK2" s="16"/>
      <c r="EJL2" s="16"/>
      <c r="EJM2" s="16"/>
      <c r="EJN2" s="16"/>
      <c r="EJO2" s="16"/>
      <c r="EJP2" s="16"/>
      <c r="EJQ2" s="16"/>
      <c r="EJR2" s="16"/>
      <c r="EJS2" s="16"/>
      <c r="EJT2" s="16"/>
      <c r="EJU2" s="16"/>
      <c r="EJV2" s="16"/>
      <c r="EJW2" s="16"/>
      <c r="EJX2" s="16"/>
      <c r="EJY2" s="16"/>
      <c r="EJZ2" s="16"/>
      <c r="EKA2" s="16"/>
      <c r="EKB2" s="16"/>
      <c r="EKC2" s="16"/>
      <c r="EKD2" s="16"/>
      <c r="EKE2" s="16"/>
      <c r="EKF2" s="16"/>
      <c r="EKG2" s="16"/>
      <c r="EKH2" s="16"/>
      <c r="EKI2" s="16"/>
      <c r="EKJ2" s="16"/>
      <c r="EKK2" s="16"/>
      <c r="EKL2" s="16"/>
      <c r="EKM2" s="16"/>
      <c r="EKN2" s="16"/>
      <c r="EKO2" s="16"/>
      <c r="EKP2" s="16"/>
      <c r="EKQ2" s="16"/>
      <c r="EKR2" s="16"/>
      <c r="EKS2" s="16"/>
      <c r="EKT2" s="16"/>
      <c r="EKU2" s="16"/>
      <c r="EKV2" s="16"/>
      <c r="EKW2" s="16"/>
      <c r="EKX2" s="16"/>
      <c r="EKY2" s="16"/>
      <c r="EKZ2" s="16"/>
      <c r="ELA2" s="16"/>
      <c r="ELB2" s="16"/>
      <c r="ELC2" s="16"/>
      <c r="ELD2" s="16"/>
      <c r="ELE2" s="16"/>
      <c r="ELF2" s="16"/>
      <c r="ELG2" s="16"/>
      <c r="ELH2" s="16"/>
      <c r="ELI2" s="16"/>
      <c r="ELJ2" s="16"/>
      <c r="ELK2" s="16"/>
      <c r="ELL2" s="16"/>
      <c r="ELM2" s="16"/>
      <c r="ELN2" s="16"/>
      <c r="ELO2" s="16"/>
      <c r="ELP2" s="16"/>
      <c r="ELQ2" s="16"/>
      <c r="ELR2" s="16"/>
      <c r="ELS2" s="16"/>
      <c r="ELT2" s="16"/>
      <c r="ELU2" s="16"/>
      <c r="ELV2" s="16"/>
      <c r="ELW2" s="16"/>
      <c r="ELX2" s="16"/>
      <c r="ELY2" s="16"/>
      <c r="ELZ2" s="16"/>
      <c r="EMA2" s="16"/>
      <c r="EMB2" s="16"/>
      <c r="EMC2" s="16"/>
      <c r="EMD2" s="16"/>
      <c r="EME2" s="16"/>
      <c r="EMF2" s="16"/>
      <c r="EMG2" s="16"/>
      <c r="EMH2" s="16"/>
      <c r="EMI2" s="16"/>
      <c r="EMJ2" s="16"/>
      <c r="EMK2" s="16"/>
      <c r="EML2" s="16"/>
      <c r="EMM2" s="16"/>
      <c r="EMN2" s="16"/>
      <c r="EMO2" s="16"/>
      <c r="EMP2" s="16"/>
      <c r="EMQ2" s="16"/>
      <c r="EMR2" s="16"/>
      <c r="EMS2" s="16"/>
      <c r="EMT2" s="16"/>
      <c r="EMU2" s="16"/>
      <c r="EMV2" s="16"/>
      <c r="EMW2" s="16"/>
      <c r="EMX2" s="16"/>
      <c r="EMY2" s="16"/>
      <c r="EMZ2" s="16"/>
      <c r="ENA2" s="16"/>
      <c r="ENB2" s="16"/>
      <c r="ENC2" s="16"/>
      <c r="END2" s="16"/>
      <c r="ENE2" s="16"/>
      <c r="ENF2" s="16"/>
      <c r="ENG2" s="16"/>
      <c r="ENH2" s="16"/>
      <c r="ENI2" s="16"/>
      <c r="ENJ2" s="16"/>
      <c r="ENK2" s="16"/>
      <c r="ENL2" s="16"/>
      <c r="ENM2" s="16"/>
      <c r="ENN2" s="16"/>
      <c r="ENO2" s="16"/>
      <c r="ENP2" s="16"/>
      <c r="ENQ2" s="16"/>
      <c r="ENR2" s="16"/>
      <c r="ENS2" s="16"/>
      <c r="ENT2" s="16"/>
      <c r="ENU2" s="16"/>
      <c r="ENV2" s="16"/>
      <c r="ENW2" s="16"/>
      <c r="ENX2" s="16"/>
      <c r="ENY2" s="16"/>
      <c r="ENZ2" s="16"/>
      <c r="EOA2" s="16"/>
      <c r="EOB2" s="16"/>
      <c r="EOC2" s="16"/>
      <c r="EOD2" s="16"/>
      <c r="EOE2" s="16"/>
      <c r="EOF2" s="16"/>
      <c r="EOG2" s="16"/>
      <c r="EOH2" s="16"/>
      <c r="EOI2" s="16"/>
      <c r="EOJ2" s="16"/>
      <c r="EOK2" s="16"/>
      <c r="EOL2" s="16"/>
      <c r="EOM2" s="16"/>
      <c r="EON2" s="16"/>
      <c r="EOO2" s="16"/>
      <c r="EOP2" s="16"/>
      <c r="EOQ2" s="16"/>
      <c r="EOR2" s="16"/>
      <c r="EOS2" s="16"/>
      <c r="EOT2" s="16"/>
      <c r="EOU2" s="16"/>
      <c r="EOV2" s="16"/>
      <c r="EOW2" s="16"/>
      <c r="EOX2" s="16"/>
      <c r="EOY2" s="16"/>
      <c r="EOZ2" s="16"/>
      <c r="EPA2" s="16"/>
      <c r="EPB2" s="16"/>
      <c r="EPC2" s="16"/>
      <c r="EPD2" s="16"/>
      <c r="EPE2" s="16"/>
      <c r="EPF2" s="16"/>
      <c r="EPG2" s="16"/>
      <c r="EPH2" s="16"/>
      <c r="EPI2" s="16"/>
      <c r="EPJ2" s="16"/>
      <c r="EPK2" s="16"/>
      <c r="EPL2" s="16"/>
      <c r="EPM2" s="16"/>
      <c r="EPN2" s="16"/>
      <c r="EPO2" s="16"/>
      <c r="EPP2" s="16"/>
      <c r="EPQ2" s="16"/>
      <c r="EPR2" s="16"/>
      <c r="EPS2" s="16"/>
      <c r="EPT2" s="16"/>
      <c r="EPU2" s="16"/>
      <c r="EPV2" s="16"/>
      <c r="EPW2" s="16"/>
      <c r="EPX2" s="16"/>
      <c r="EPY2" s="16"/>
      <c r="EPZ2" s="16"/>
      <c r="EQA2" s="16"/>
      <c r="EQB2" s="16"/>
      <c r="EQC2" s="16"/>
      <c r="EQD2" s="16"/>
      <c r="EQE2" s="16"/>
      <c r="EQF2" s="16"/>
      <c r="EQG2" s="16"/>
      <c r="EQH2" s="16"/>
      <c r="EQI2" s="16"/>
      <c r="EQJ2" s="16"/>
      <c r="EQK2" s="16"/>
      <c r="EQL2" s="16"/>
      <c r="EQM2" s="16"/>
      <c r="EQN2" s="16"/>
      <c r="EQO2" s="16"/>
      <c r="EQP2" s="16"/>
      <c r="EQQ2" s="16"/>
      <c r="EQR2" s="16"/>
      <c r="EQS2" s="16"/>
      <c r="EQT2" s="16"/>
      <c r="EQU2" s="16"/>
      <c r="EQV2" s="16"/>
      <c r="EQW2" s="16"/>
      <c r="EQX2" s="16"/>
      <c r="EQY2" s="16"/>
      <c r="EQZ2" s="16"/>
      <c r="ERA2" s="16"/>
      <c r="ERB2" s="16"/>
      <c r="ERC2" s="16"/>
      <c r="ERD2" s="16"/>
      <c r="ERE2" s="16"/>
      <c r="ERF2" s="16"/>
      <c r="ERG2" s="16"/>
      <c r="ERH2" s="16"/>
      <c r="ERI2" s="16"/>
      <c r="ERJ2" s="16"/>
      <c r="ERK2" s="16"/>
      <c r="ERL2" s="16"/>
      <c r="ERM2" s="16"/>
      <c r="ERN2" s="16"/>
      <c r="ERO2" s="16"/>
      <c r="ERP2" s="16"/>
      <c r="ERQ2" s="16"/>
      <c r="ERR2" s="16"/>
      <c r="ERS2" s="16"/>
      <c r="ERT2" s="16"/>
      <c r="ERU2" s="16"/>
      <c r="ERV2" s="16"/>
      <c r="ERW2" s="16"/>
      <c r="ERX2" s="16"/>
      <c r="ERY2" s="16"/>
      <c r="ERZ2" s="16"/>
      <c r="ESA2" s="16"/>
      <c r="ESB2" s="16"/>
      <c r="ESC2" s="16"/>
      <c r="ESD2" s="16"/>
      <c r="ESE2" s="16"/>
      <c r="ESF2" s="16"/>
      <c r="ESG2" s="16"/>
      <c r="ESH2" s="16"/>
      <c r="ESI2" s="16"/>
      <c r="ESJ2" s="16"/>
      <c r="ESK2" s="16"/>
      <c r="ESL2" s="16"/>
      <c r="ESM2" s="16"/>
      <c r="ESN2" s="16"/>
      <c r="ESO2" s="16"/>
      <c r="ESP2" s="16"/>
      <c r="ESQ2" s="16"/>
      <c r="ESR2" s="16"/>
      <c r="ESS2" s="16"/>
      <c r="EST2" s="16"/>
      <c r="ESU2" s="16"/>
      <c r="ESV2" s="16"/>
      <c r="ESW2" s="16"/>
      <c r="ESX2" s="16"/>
      <c r="ESY2" s="16"/>
      <c r="ESZ2" s="16"/>
      <c r="ETA2" s="16"/>
      <c r="ETB2" s="16"/>
      <c r="ETC2" s="16"/>
      <c r="ETD2" s="16"/>
      <c r="ETE2" s="16"/>
      <c r="ETF2" s="16"/>
      <c r="ETG2" s="16"/>
      <c r="ETH2" s="16"/>
      <c r="ETI2" s="16"/>
      <c r="ETJ2" s="16"/>
      <c r="ETK2" s="16"/>
      <c r="ETL2" s="16"/>
      <c r="ETM2" s="16"/>
      <c r="ETN2" s="16"/>
      <c r="ETO2" s="16"/>
      <c r="ETP2" s="16"/>
      <c r="ETQ2" s="16"/>
      <c r="ETR2" s="16"/>
      <c r="ETS2" s="16"/>
      <c r="ETT2" s="16"/>
      <c r="ETU2" s="16"/>
      <c r="ETV2" s="16"/>
      <c r="ETW2" s="16"/>
      <c r="ETX2" s="16"/>
      <c r="ETY2" s="16"/>
      <c r="ETZ2" s="16"/>
      <c r="EUA2" s="16"/>
      <c r="EUB2" s="16"/>
      <c r="EUC2" s="16"/>
      <c r="EUD2" s="16"/>
      <c r="EUE2" s="16"/>
      <c r="EUF2" s="16"/>
      <c r="EUG2" s="16"/>
      <c r="EUH2" s="16"/>
      <c r="EUI2" s="16"/>
      <c r="EUJ2" s="16"/>
      <c r="EUK2" s="16"/>
      <c r="EUL2" s="16"/>
      <c r="EUM2" s="16"/>
      <c r="EUN2" s="16"/>
      <c r="EUO2" s="16"/>
      <c r="EUP2" s="16"/>
      <c r="EUQ2" s="16"/>
      <c r="EUR2" s="16"/>
      <c r="EUS2" s="16"/>
      <c r="EUT2" s="16"/>
      <c r="EUU2" s="16"/>
      <c r="EUV2" s="16"/>
      <c r="EUW2" s="16"/>
      <c r="EUX2" s="16"/>
      <c r="EUY2" s="16"/>
      <c r="EUZ2" s="16"/>
      <c r="EVA2" s="16"/>
      <c r="EVB2" s="16"/>
      <c r="EVC2" s="16"/>
      <c r="EVD2" s="16"/>
      <c r="EVE2" s="16"/>
      <c r="EVF2" s="16"/>
      <c r="EVG2" s="16"/>
      <c r="EVH2" s="16"/>
      <c r="EVI2" s="16"/>
      <c r="EVJ2" s="16"/>
      <c r="EVK2" s="16"/>
      <c r="EVL2" s="16"/>
      <c r="EVM2" s="16"/>
      <c r="EVN2" s="16"/>
      <c r="EVO2" s="16"/>
      <c r="EVP2" s="16"/>
      <c r="EVQ2" s="16"/>
      <c r="EVR2" s="16"/>
      <c r="EVS2" s="16"/>
      <c r="EVT2" s="16"/>
      <c r="EVU2" s="16"/>
      <c r="EVV2" s="16"/>
      <c r="EVW2" s="16"/>
      <c r="EVX2" s="16"/>
      <c r="EVY2" s="16"/>
      <c r="EVZ2" s="16"/>
      <c r="EWA2" s="16"/>
      <c r="EWB2" s="16"/>
      <c r="EWC2" s="16"/>
      <c r="EWD2" s="16"/>
      <c r="EWE2" s="16"/>
      <c r="EWF2" s="16"/>
      <c r="EWG2" s="16"/>
      <c r="EWH2" s="16"/>
      <c r="EWI2" s="16"/>
      <c r="EWJ2" s="16"/>
      <c r="EWK2" s="16"/>
      <c r="EWL2" s="16"/>
      <c r="EWM2" s="16"/>
      <c r="EWN2" s="16"/>
      <c r="EWO2" s="16"/>
      <c r="EWP2" s="16"/>
      <c r="EWQ2" s="16"/>
      <c r="EWR2" s="16"/>
      <c r="EWS2" s="16"/>
      <c r="EWT2" s="16"/>
      <c r="EWU2" s="16"/>
      <c r="EWV2" s="16"/>
      <c r="EWW2" s="16"/>
      <c r="EWX2" s="16"/>
      <c r="EWY2" s="16"/>
      <c r="EWZ2" s="16"/>
      <c r="EXA2" s="16"/>
      <c r="EXB2" s="16"/>
      <c r="EXC2" s="16"/>
      <c r="EXD2" s="16"/>
      <c r="EXE2" s="16"/>
      <c r="EXF2" s="16"/>
      <c r="EXG2" s="16"/>
      <c r="EXH2" s="16"/>
      <c r="EXI2" s="16"/>
      <c r="EXJ2" s="16"/>
      <c r="EXK2" s="16"/>
      <c r="EXL2" s="16"/>
      <c r="EXM2" s="16"/>
      <c r="EXN2" s="16"/>
      <c r="EXO2" s="16"/>
      <c r="EXP2" s="16"/>
      <c r="EXQ2" s="16"/>
      <c r="EXR2" s="16"/>
      <c r="EXS2" s="16"/>
      <c r="EXT2" s="16"/>
      <c r="EXU2" s="16"/>
      <c r="EXV2" s="16"/>
      <c r="EXW2" s="16"/>
      <c r="EXX2" s="16"/>
      <c r="EXY2" s="16"/>
      <c r="EXZ2" s="16"/>
      <c r="EYA2" s="16"/>
      <c r="EYB2" s="16"/>
      <c r="EYC2" s="16"/>
      <c r="EYD2" s="16"/>
      <c r="EYE2" s="16"/>
      <c r="EYF2" s="16"/>
      <c r="EYG2" s="16"/>
      <c r="EYH2" s="16"/>
      <c r="EYI2" s="16"/>
      <c r="EYJ2" s="16"/>
      <c r="EYK2" s="16"/>
      <c r="EYL2" s="16"/>
      <c r="EYM2" s="16"/>
      <c r="EYN2" s="16"/>
      <c r="EYO2" s="16"/>
      <c r="EYP2" s="16"/>
      <c r="EYQ2" s="16"/>
      <c r="EYR2" s="16"/>
      <c r="EYS2" s="16"/>
      <c r="EYT2" s="16"/>
      <c r="EYU2" s="16"/>
      <c r="EYV2" s="16"/>
      <c r="EYW2" s="16"/>
      <c r="EYX2" s="16"/>
      <c r="EYY2" s="16"/>
      <c r="EYZ2" s="16"/>
      <c r="EZA2" s="16"/>
      <c r="EZB2" s="16"/>
      <c r="EZC2" s="16"/>
      <c r="EZD2" s="16"/>
      <c r="EZE2" s="16"/>
      <c r="EZF2" s="16"/>
      <c r="EZG2" s="16"/>
      <c r="EZH2" s="16"/>
      <c r="EZI2" s="16"/>
      <c r="EZJ2" s="16"/>
      <c r="EZK2" s="16"/>
      <c r="EZL2" s="16"/>
      <c r="EZM2" s="16"/>
      <c r="EZN2" s="16"/>
      <c r="EZO2" s="16"/>
      <c r="EZP2" s="16"/>
      <c r="EZQ2" s="16"/>
      <c r="EZR2" s="16"/>
      <c r="EZS2" s="16"/>
      <c r="EZT2" s="16"/>
      <c r="EZU2" s="16"/>
      <c r="EZV2" s="16"/>
      <c r="EZW2" s="16"/>
      <c r="EZX2" s="16"/>
      <c r="EZY2" s="16"/>
      <c r="EZZ2" s="16"/>
      <c r="FAA2" s="16"/>
      <c r="FAB2" s="16"/>
      <c r="FAC2" s="16"/>
      <c r="FAD2" s="16"/>
      <c r="FAE2" s="16"/>
      <c r="FAF2" s="16"/>
      <c r="FAG2" s="16"/>
      <c r="FAH2" s="16"/>
      <c r="FAI2" s="16"/>
      <c r="FAJ2" s="16"/>
      <c r="FAK2" s="16"/>
      <c r="FAL2" s="16"/>
      <c r="FAM2" s="16"/>
      <c r="FAN2" s="16"/>
      <c r="FAO2" s="16"/>
      <c r="FAP2" s="16"/>
      <c r="FAQ2" s="16"/>
      <c r="FAR2" s="16"/>
      <c r="FAS2" s="16"/>
      <c r="FAT2" s="16"/>
      <c r="FAU2" s="16"/>
      <c r="FAV2" s="16"/>
      <c r="FAW2" s="16"/>
      <c r="FAX2" s="16"/>
      <c r="FAY2" s="16"/>
      <c r="FAZ2" s="16"/>
      <c r="FBA2" s="16"/>
      <c r="FBB2" s="16"/>
      <c r="FBC2" s="16"/>
      <c r="FBD2" s="16"/>
      <c r="FBE2" s="16"/>
      <c r="FBF2" s="16"/>
      <c r="FBG2" s="16"/>
      <c r="FBH2" s="16"/>
      <c r="FBI2" s="16"/>
      <c r="FBJ2" s="16"/>
      <c r="FBK2" s="16"/>
      <c r="FBL2" s="16"/>
      <c r="FBM2" s="16"/>
      <c r="FBN2" s="16"/>
      <c r="FBO2" s="16"/>
      <c r="FBP2" s="16"/>
      <c r="FBQ2" s="16"/>
      <c r="FBR2" s="16"/>
      <c r="FBS2" s="16"/>
      <c r="FBT2" s="16"/>
      <c r="FBU2" s="16"/>
      <c r="FBV2" s="16"/>
      <c r="FBW2" s="16"/>
      <c r="FBX2" s="16"/>
      <c r="FBY2" s="16"/>
      <c r="FBZ2" s="16"/>
      <c r="FCA2" s="16"/>
      <c r="FCB2" s="16"/>
      <c r="FCC2" s="16"/>
      <c r="FCD2" s="16"/>
      <c r="FCE2" s="16"/>
      <c r="FCF2" s="16"/>
      <c r="FCG2" s="16"/>
      <c r="FCH2" s="16"/>
      <c r="FCI2" s="16"/>
      <c r="FCJ2" s="16"/>
      <c r="FCK2" s="16"/>
      <c r="FCL2" s="16"/>
      <c r="FCM2" s="16"/>
      <c r="FCN2" s="16"/>
      <c r="FCO2" s="16"/>
      <c r="FCP2" s="16"/>
      <c r="FCQ2" s="16"/>
      <c r="FCR2" s="16"/>
      <c r="FCS2" s="16"/>
      <c r="FCT2" s="16"/>
      <c r="FCU2" s="16"/>
      <c r="FCV2" s="16"/>
      <c r="FCW2" s="16"/>
      <c r="FCX2" s="16"/>
      <c r="FCY2" s="16"/>
      <c r="FCZ2" s="16"/>
      <c r="FDA2" s="16"/>
      <c r="FDB2" s="16"/>
      <c r="FDC2" s="16"/>
      <c r="FDD2" s="16"/>
      <c r="FDE2" s="16"/>
      <c r="FDF2" s="16"/>
      <c r="FDG2" s="16"/>
      <c r="FDH2" s="16"/>
      <c r="FDI2" s="16"/>
      <c r="FDJ2" s="16"/>
      <c r="FDK2" s="16"/>
      <c r="FDL2" s="16"/>
      <c r="FDM2" s="16"/>
      <c r="FDN2" s="16"/>
      <c r="FDO2" s="16"/>
      <c r="FDP2" s="16"/>
      <c r="FDQ2" s="16"/>
      <c r="FDR2" s="16"/>
      <c r="FDS2" s="16"/>
      <c r="FDT2" s="16"/>
      <c r="FDU2" s="16"/>
      <c r="FDV2" s="16"/>
      <c r="FDW2" s="16"/>
      <c r="FDX2" s="16"/>
      <c r="FDY2" s="16"/>
      <c r="FDZ2" s="16"/>
      <c r="FEA2" s="16"/>
      <c r="FEB2" s="16"/>
      <c r="FEC2" s="16"/>
      <c r="FED2" s="16"/>
      <c r="FEE2" s="16"/>
      <c r="FEF2" s="16"/>
      <c r="FEG2" s="16"/>
      <c r="FEH2" s="16"/>
      <c r="FEI2" s="16"/>
      <c r="FEJ2" s="16"/>
      <c r="FEK2" s="16"/>
      <c r="FEL2" s="16"/>
      <c r="FEM2" s="16"/>
      <c r="FEN2" s="16"/>
      <c r="FEO2" s="16"/>
      <c r="FEP2" s="16"/>
      <c r="FEQ2" s="16"/>
      <c r="FER2" s="16"/>
      <c r="FES2" s="16"/>
      <c r="FET2" s="16"/>
      <c r="FEU2" s="16"/>
      <c r="FEV2" s="16"/>
      <c r="FEW2" s="16"/>
      <c r="FEX2" s="16"/>
      <c r="FEY2" s="16"/>
      <c r="FEZ2" s="16"/>
      <c r="FFA2" s="16"/>
      <c r="FFB2" s="16"/>
      <c r="FFC2" s="16"/>
      <c r="FFD2" s="16"/>
      <c r="FFE2" s="16"/>
      <c r="FFF2" s="16"/>
      <c r="FFG2" s="16"/>
      <c r="FFH2" s="16"/>
      <c r="FFI2" s="16"/>
      <c r="FFJ2" s="16"/>
      <c r="FFK2" s="16"/>
      <c r="FFL2" s="16"/>
      <c r="FFM2" s="16"/>
      <c r="FFN2" s="16"/>
      <c r="FFO2" s="16"/>
      <c r="FFP2" s="16"/>
      <c r="FFQ2" s="16"/>
      <c r="FFR2" s="16"/>
      <c r="FFS2" s="16"/>
      <c r="FFT2" s="16"/>
      <c r="FFU2" s="16"/>
      <c r="FFV2" s="16"/>
      <c r="FFW2" s="16"/>
      <c r="FFX2" s="16"/>
      <c r="FFY2" s="16"/>
      <c r="FFZ2" s="16"/>
      <c r="FGA2" s="16"/>
      <c r="FGB2" s="16"/>
      <c r="FGC2" s="16"/>
      <c r="FGD2" s="16"/>
      <c r="FGE2" s="16"/>
      <c r="FGF2" s="16"/>
      <c r="FGG2" s="16"/>
      <c r="FGH2" s="16"/>
      <c r="FGI2" s="16"/>
      <c r="FGJ2" s="16"/>
      <c r="FGK2" s="16"/>
      <c r="FGL2" s="16"/>
      <c r="FGM2" s="16"/>
      <c r="FGN2" s="16"/>
      <c r="FGO2" s="16"/>
      <c r="FGP2" s="16"/>
      <c r="FGQ2" s="16"/>
      <c r="FGR2" s="16"/>
      <c r="FGS2" s="16"/>
      <c r="FGT2" s="16"/>
      <c r="FGU2" s="16"/>
      <c r="FGV2" s="16"/>
      <c r="FGW2" s="16"/>
      <c r="FGX2" s="16"/>
      <c r="FGY2" s="16"/>
      <c r="FGZ2" s="16"/>
      <c r="FHA2" s="16"/>
      <c r="FHB2" s="16"/>
      <c r="FHC2" s="16"/>
      <c r="FHD2" s="16"/>
      <c r="FHE2" s="16"/>
      <c r="FHF2" s="16"/>
      <c r="FHG2" s="16"/>
      <c r="FHH2" s="16"/>
      <c r="FHI2" s="16"/>
      <c r="FHJ2" s="16"/>
      <c r="FHK2" s="16"/>
      <c r="FHL2" s="16"/>
      <c r="FHM2" s="16"/>
      <c r="FHN2" s="16"/>
      <c r="FHO2" s="16"/>
      <c r="FHP2" s="16"/>
      <c r="FHQ2" s="16"/>
      <c r="FHR2" s="16"/>
      <c r="FHS2" s="16"/>
      <c r="FHT2" s="16"/>
      <c r="FHU2" s="16"/>
      <c r="FHV2" s="16"/>
      <c r="FHW2" s="16"/>
      <c r="FHX2" s="16"/>
      <c r="FHY2" s="16"/>
      <c r="FHZ2" s="16"/>
      <c r="FIA2" s="16"/>
      <c r="FIB2" s="16"/>
      <c r="FIC2" s="16"/>
      <c r="FID2" s="16"/>
      <c r="FIE2" s="16"/>
      <c r="FIF2" s="16"/>
      <c r="FIG2" s="16"/>
      <c r="FIH2" s="16"/>
      <c r="FII2" s="16"/>
      <c r="FIJ2" s="16"/>
      <c r="FIK2" s="16"/>
      <c r="FIL2" s="16"/>
      <c r="FIM2" s="16"/>
      <c r="FIN2" s="16"/>
      <c r="FIO2" s="16"/>
      <c r="FIP2" s="16"/>
      <c r="FIQ2" s="16"/>
      <c r="FIR2" s="16"/>
      <c r="FIS2" s="16"/>
      <c r="FIT2" s="16"/>
      <c r="FIU2" s="16"/>
      <c r="FIV2" s="16"/>
      <c r="FIW2" s="16"/>
      <c r="FIX2" s="16"/>
      <c r="FIY2" s="16"/>
      <c r="FIZ2" s="16"/>
      <c r="FJA2" s="16"/>
      <c r="FJB2" s="16"/>
      <c r="FJC2" s="16"/>
      <c r="FJD2" s="16"/>
      <c r="FJE2" s="16"/>
      <c r="FJF2" s="16"/>
      <c r="FJG2" s="16"/>
      <c r="FJH2" s="16"/>
      <c r="FJI2" s="16"/>
      <c r="FJJ2" s="16"/>
      <c r="FJK2" s="16"/>
      <c r="FJL2" s="16"/>
      <c r="FJM2" s="16"/>
      <c r="FJN2" s="16"/>
      <c r="FJO2" s="16"/>
      <c r="FJP2" s="16"/>
      <c r="FJQ2" s="16"/>
      <c r="FJR2" s="16"/>
      <c r="FJS2" s="16"/>
      <c r="FJT2" s="16"/>
      <c r="FJU2" s="16"/>
      <c r="FJV2" s="16"/>
      <c r="FJW2" s="16"/>
      <c r="FJX2" s="16"/>
      <c r="FJY2" s="16"/>
      <c r="FJZ2" s="16"/>
      <c r="FKA2" s="16"/>
      <c r="FKB2" s="16"/>
      <c r="FKC2" s="16"/>
      <c r="FKD2" s="16"/>
      <c r="FKE2" s="16"/>
      <c r="FKF2" s="16"/>
      <c r="FKG2" s="16"/>
      <c r="FKH2" s="16"/>
      <c r="FKI2" s="16"/>
      <c r="FKJ2" s="16"/>
      <c r="FKK2" s="16"/>
      <c r="FKL2" s="16"/>
      <c r="FKM2" s="16"/>
      <c r="FKN2" s="16"/>
      <c r="FKO2" s="16"/>
      <c r="FKP2" s="16"/>
      <c r="FKQ2" s="16"/>
      <c r="FKR2" s="16"/>
      <c r="FKS2" s="16"/>
      <c r="FKT2" s="16"/>
      <c r="FKU2" s="16"/>
      <c r="FKV2" s="16"/>
      <c r="FKW2" s="16"/>
      <c r="FKX2" s="16"/>
      <c r="FKY2" s="16"/>
      <c r="FKZ2" s="16"/>
      <c r="FLA2" s="16"/>
      <c r="FLB2" s="16"/>
      <c r="FLC2" s="16"/>
      <c r="FLD2" s="16"/>
      <c r="FLE2" s="16"/>
      <c r="FLF2" s="16"/>
      <c r="FLG2" s="16"/>
      <c r="FLH2" s="16"/>
      <c r="FLI2" s="16"/>
      <c r="FLJ2" s="16"/>
      <c r="FLK2" s="16"/>
      <c r="FLL2" s="16"/>
      <c r="FLM2" s="16"/>
      <c r="FLN2" s="16"/>
      <c r="FLO2" s="16"/>
      <c r="FLP2" s="16"/>
      <c r="FLQ2" s="16"/>
      <c r="FLR2" s="16"/>
      <c r="FLS2" s="16"/>
      <c r="FLT2" s="16"/>
      <c r="FLU2" s="16"/>
      <c r="FLV2" s="16"/>
      <c r="FLW2" s="16"/>
      <c r="FLX2" s="16"/>
      <c r="FLY2" s="16"/>
      <c r="FLZ2" s="16"/>
      <c r="FMA2" s="16"/>
      <c r="FMB2" s="16"/>
      <c r="FMC2" s="16"/>
      <c r="FMD2" s="16"/>
      <c r="FME2" s="16"/>
      <c r="FMF2" s="16"/>
      <c r="FMG2" s="16"/>
      <c r="FMH2" s="16"/>
      <c r="FMI2" s="16"/>
      <c r="FMJ2" s="16"/>
      <c r="FMK2" s="16"/>
      <c r="FML2" s="16"/>
      <c r="FMM2" s="16"/>
      <c r="FMN2" s="16"/>
      <c r="FMO2" s="16"/>
      <c r="FMP2" s="16"/>
      <c r="FMQ2" s="16"/>
      <c r="FMR2" s="16"/>
      <c r="FMS2" s="16"/>
      <c r="FMT2" s="16"/>
      <c r="FMU2" s="16"/>
      <c r="FMV2" s="16"/>
      <c r="FMW2" s="16"/>
      <c r="FMX2" s="16"/>
      <c r="FMY2" s="16"/>
      <c r="FMZ2" s="16"/>
      <c r="FNA2" s="16"/>
      <c r="FNB2" s="16"/>
      <c r="FNC2" s="16"/>
      <c r="FND2" s="16"/>
      <c r="FNE2" s="16"/>
      <c r="FNF2" s="16"/>
      <c r="FNG2" s="16"/>
      <c r="FNH2" s="16"/>
      <c r="FNI2" s="16"/>
      <c r="FNJ2" s="16"/>
      <c r="FNK2" s="16"/>
      <c r="FNL2" s="16"/>
      <c r="FNM2" s="16"/>
      <c r="FNN2" s="16"/>
      <c r="FNO2" s="16"/>
      <c r="FNP2" s="16"/>
      <c r="FNQ2" s="16"/>
      <c r="FNR2" s="16"/>
      <c r="FNS2" s="16"/>
      <c r="FNT2" s="16"/>
      <c r="FNU2" s="16"/>
      <c r="FNV2" s="16"/>
      <c r="FNW2" s="16"/>
      <c r="FNX2" s="16"/>
      <c r="FNY2" s="16"/>
      <c r="FNZ2" s="16"/>
      <c r="FOA2" s="16"/>
      <c r="FOB2" s="16"/>
      <c r="FOC2" s="16"/>
      <c r="FOD2" s="16"/>
      <c r="FOE2" s="16"/>
      <c r="FOF2" s="16"/>
      <c r="FOG2" s="16"/>
      <c r="FOH2" s="16"/>
      <c r="FOI2" s="16"/>
      <c r="FOJ2" s="16"/>
      <c r="FOK2" s="16"/>
      <c r="FOL2" s="16"/>
      <c r="FOM2" s="16"/>
      <c r="FON2" s="16"/>
      <c r="FOO2" s="16"/>
      <c r="FOP2" s="16"/>
      <c r="FOQ2" s="16"/>
      <c r="FOR2" s="16"/>
      <c r="FOS2" s="16"/>
      <c r="FOT2" s="16"/>
      <c r="FOU2" s="16"/>
      <c r="FOV2" s="16"/>
      <c r="FOW2" s="16"/>
      <c r="FOX2" s="16"/>
      <c r="FOY2" s="16"/>
      <c r="FOZ2" s="16"/>
      <c r="FPA2" s="16"/>
      <c r="FPB2" s="16"/>
      <c r="FPC2" s="16"/>
      <c r="FPD2" s="16"/>
      <c r="FPE2" s="16"/>
      <c r="FPF2" s="16"/>
      <c r="FPG2" s="16"/>
      <c r="FPH2" s="16"/>
      <c r="FPI2" s="16"/>
      <c r="FPJ2" s="16"/>
      <c r="FPK2" s="16"/>
      <c r="FPL2" s="16"/>
      <c r="FPM2" s="16"/>
      <c r="FPN2" s="16"/>
      <c r="FPO2" s="16"/>
      <c r="FPP2" s="16"/>
      <c r="FPQ2" s="16"/>
      <c r="FPR2" s="16"/>
      <c r="FPS2" s="16"/>
      <c r="FPT2" s="16"/>
      <c r="FPU2" s="16"/>
      <c r="FPV2" s="16"/>
      <c r="FPW2" s="16"/>
      <c r="FPX2" s="16"/>
      <c r="FPY2" s="16"/>
      <c r="FPZ2" s="16"/>
      <c r="FQA2" s="16"/>
      <c r="FQB2" s="16"/>
      <c r="FQC2" s="16"/>
      <c r="FQD2" s="16"/>
      <c r="FQE2" s="16"/>
      <c r="FQF2" s="16"/>
      <c r="FQG2" s="16"/>
      <c r="FQH2" s="16"/>
      <c r="FQI2" s="16"/>
      <c r="FQJ2" s="16"/>
      <c r="FQK2" s="16"/>
      <c r="FQL2" s="16"/>
      <c r="FQM2" s="16"/>
      <c r="FQN2" s="16"/>
      <c r="FQO2" s="16"/>
      <c r="FQP2" s="16"/>
      <c r="FQQ2" s="16"/>
      <c r="FQR2" s="16"/>
      <c r="FQS2" s="16"/>
      <c r="FQT2" s="16"/>
      <c r="FQU2" s="16"/>
      <c r="FQV2" s="16"/>
      <c r="FQW2" s="16"/>
      <c r="FQX2" s="16"/>
      <c r="FQY2" s="16"/>
      <c r="FQZ2" s="16"/>
      <c r="FRA2" s="16"/>
      <c r="FRB2" s="16"/>
      <c r="FRC2" s="16"/>
      <c r="FRD2" s="16"/>
      <c r="FRE2" s="16"/>
      <c r="FRF2" s="16"/>
      <c r="FRG2" s="16"/>
      <c r="FRH2" s="16"/>
      <c r="FRI2" s="16"/>
      <c r="FRJ2" s="16"/>
      <c r="FRK2" s="16"/>
      <c r="FRL2" s="16"/>
      <c r="FRM2" s="16"/>
      <c r="FRN2" s="16"/>
      <c r="FRO2" s="16"/>
      <c r="FRP2" s="16"/>
      <c r="FRQ2" s="16"/>
      <c r="FRR2" s="16"/>
      <c r="FRS2" s="16"/>
      <c r="FRT2" s="16"/>
      <c r="FRU2" s="16"/>
      <c r="FRV2" s="16"/>
      <c r="FRW2" s="16"/>
      <c r="FRX2" s="16"/>
      <c r="FRY2" s="16"/>
      <c r="FRZ2" s="16"/>
      <c r="FSA2" s="16"/>
      <c r="FSB2" s="16"/>
      <c r="FSC2" s="16"/>
      <c r="FSD2" s="16"/>
      <c r="FSE2" s="16"/>
      <c r="FSF2" s="16"/>
      <c r="FSG2" s="16"/>
      <c r="FSH2" s="16"/>
      <c r="FSI2" s="16"/>
      <c r="FSJ2" s="16"/>
      <c r="FSK2" s="16"/>
      <c r="FSL2" s="16"/>
      <c r="FSM2" s="16"/>
      <c r="FSN2" s="16"/>
      <c r="FSO2" s="16"/>
      <c r="FSP2" s="16"/>
      <c r="FSQ2" s="16"/>
      <c r="FSR2" s="16"/>
      <c r="FSS2" s="16"/>
      <c r="FST2" s="16"/>
      <c r="FSU2" s="16"/>
      <c r="FSV2" s="16"/>
      <c r="FSW2" s="16"/>
      <c r="FSX2" s="16"/>
      <c r="FSY2" s="16"/>
      <c r="FSZ2" s="16"/>
      <c r="FTA2" s="16"/>
      <c r="FTB2" s="16"/>
      <c r="FTC2" s="16"/>
      <c r="FTD2" s="16"/>
      <c r="FTE2" s="16"/>
      <c r="FTF2" s="16"/>
      <c r="FTG2" s="16"/>
      <c r="FTH2" s="16"/>
      <c r="FTI2" s="16"/>
      <c r="FTJ2" s="16"/>
      <c r="FTK2" s="16"/>
      <c r="FTL2" s="16"/>
      <c r="FTM2" s="16"/>
      <c r="FTN2" s="16"/>
      <c r="FTO2" s="16"/>
      <c r="FTP2" s="16"/>
      <c r="FTQ2" s="16"/>
      <c r="FTR2" s="16"/>
      <c r="FTS2" s="16"/>
      <c r="FTT2" s="16"/>
      <c r="FTU2" s="16"/>
      <c r="FTV2" s="16"/>
      <c r="FTW2" s="16"/>
      <c r="FTX2" s="16"/>
      <c r="FTY2" s="16"/>
      <c r="FTZ2" s="16"/>
      <c r="FUA2" s="16"/>
      <c r="FUB2" s="16"/>
      <c r="FUC2" s="16"/>
      <c r="FUD2" s="16"/>
      <c r="FUE2" s="16"/>
      <c r="FUF2" s="16"/>
      <c r="FUG2" s="16"/>
      <c r="FUH2" s="16"/>
      <c r="FUI2" s="16"/>
      <c r="FUJ2" s="16"/>
      <c r="FUK2" s="16"/>
      <c r="FUL2" s="16"/>
      <c r="FUM2" s="16"/>
      <c r="FUN2" s="16"/>
      <c r="FUO2" s="16"/>
      <c r="FUP2" s="16"/>
      <c r="FUQ2" s="16"/>
      <c r="FUR2" s="16"/>
      <c r="FUS2" s="16"/>
      <c r="FUT2" s="16"/>
      <c r="FUU2" s="16"/>
      <c r="FUV2" s="16"/>
      <c r="FUW2" s="16"/>
      <c r="FUX2" s="16"/>
      <c r="FUY2" s="16"/>
      <c r="FUZ2" s="16"/>
      <c r="FVA2" s="16"/>
      <c r="FVB2" s="16"/>
      <c r="FVC2" s="16"/>
      <c r="FVD2" s="16"/>
      <c r="FVE2" s="16"/>
      <c r="FVF2" s="16"/>
      <c r="FVG2" s="16"/>
      <c r="FVH2" s="16"/>
      <c r="FVI2" s="16"/>
      <c r="FVJ2" s="16"/>
      <c r="FVK2" s="16"/>
      <c r="FVL2" s="16"/>
      <c r="FVM2" s="16"/>
      <c r="FVN2" s="16"/>
      <c r="FVO2" s="16"/>
      <c r="FVP2" s="16"/>
      <c r="FVQ2" s="16"/>
      <c r="FVR2" s="16"/>
      <c r="FVS2" s="16"/>
      <c r="FVT2" s="16"/>
      <c r="FVU2" s="16"/>
      <c r="FVV2" s="16"/>
      <c r="FVW2" s="16"/>
      <c r="FVX2" s="16"/>
      <c r="FVY2" s="16"/>
      <c r="FVZ2" s="16"/>
      <c r="FWA2" s="16"/>
      <c r="FWB2" s="16"/>
      <c r="FWC2" s="16"/>
      <c r="FWD2" s="16"/>
      <c r="FWE2" s="16"/>
      <c r="FWF2" s="16"/>
      <c r="FWG2" s="16"/>
      <c r="FWH2" s="16"/>
      <c r="FWI2" s="16"/>
      <c r="FWJ2" s="16"/>
      <c r="FWK2" s="16"/>
      <c r="FWL2" s="16"/>
      <c r="FWM2" s="16"/>
      <c r="FWN2" s="16"/>
      <c r="FWO2" s="16"/>
      <c r="FWP2" s="16"/>
      <c r="FWQ2" s="16"/>
      <c r="FWR2" s="16"/>
      <c r="FWS2" s="16"/>
      <c r="FWT2" s="16"/>
      <c r="FWU2" s="16"/>
      <c r="FWV2" s="16"/>
      <c r="FWW2" s="16"/>
      <c r="FWX2" s="16"/>
      <c r="FWY2" s="16"/>
      <c r="FWZ2" s="16"/>
      <c r="FXA2" s="16"/>
      <c r="FXB2" s="16"/>
      <c r="FXC2" s="16"/>
      <c r="FXD2" s="16"/>
      <c r="FXE2" s="16"/>
      <c r="FXF2" s="16"/>
      <c r="FXG2" s="16"/>
      <c r="FXH2" s="16"/>
      <c r="FXI2" s="16"/>
      <c r="FXJ2" s="16"/>
      <c r="FXK2" s="16"/>
      <c r="FXL2" s="16"/>
      <c r="FXM2" s="16"/>
      <c r="FXN2" s="16"/>
      <c r="FXO2" s="16"/>
      <c r="FXP2" s="16"/>
      <c r="FXQ2" s="16"/>
      <c r="FXR2" s="16"/>
      <c r="FXS2" s="16"/>
      <c r="FXT2" s="16"/>
      <c r="FXU2" s="16"/>
      <c r="FXV2" s="16"/>
      <c r="FXW2" s="16"/>
      <c r="FXX2" s="16"/>
      <c r="FXY2" s="16"/>
      <c r="FXZ2" s="16"/>
      <c r="FYA2" s="16"/>
      <c r="FYB2" s="16"/>
      <c r="FYC2" s="16"/>
      <c r="FYD2" s="16"/>
      <c r="FYE2" s="16"/>
      <c r="FYF2" s="16"/>
      <c r="FYG2" s="16"/>
      <c r="FYH2" s="16"/>
      <c r="FYI2" s="16"/>
      <c r="FYJ2" s="16"/>
      <c r="FYK2" s="16"/>
      <c r="FYL2" s="16"/>
      <c r="FYM2" s="16"/>
      <c r="FYN2" s="16"/>
      <c r="FYO2" s="16"/>
      <c r="FYP2" s="16"/>
      <c r="FYQ2" s="16"/>
      <c r="FYR2" s="16"/>
      <c r="FYS2" s="16"/>
      <c r="FYT2" s="16"/>
      <c r="FYU2" s="16"/>
      <c r="FYV2" s="16"/>
      <c r="FYW2" s="16"/>
      <c r="FYX2" s="16"/>
      <c r="FYY2" s="16"/>
      <c r="FYZ2" s="16"/>
      <c r="FZA2" s="16"/>
      <c r="FZB2" s="16"/>
      <c r="FZC2" s="16"/>
      <c r="FZD2" s="16"/>
      <c r="FZE2" s="16"/>
      <c r="FZF2" s="16"/>
      <c r="FZG2" s="16"/>
      <c r="FZH2" s="16"/>
      <c r="FZI2" s="16"/>
      <c r="FZJ2" s="16"/>
      <c r="FZK2" s="16"/>
      <c r="FZL2" s="16"/>
      <c r="FZM2" s="16"/>
      <c r="FZN2" s="16"/>
      <c r="FZO2" s="16"/>
      <c r="FZP2" s="16"/>
      <c r="FZQ2" s="16"/>
      <c r="FZR2" s="16"/>
      <c r="FZS2" s="16"/>
      <c r="FZT2" s="16"/>
      <c r="FZU2" s="16"/>
      <c r="FZV2" s="16"/>
      <c r="FZW2" s="16"/>
      <c r="FZX2" s="16"/>
      <c r="FZY2" s="16"/>
      <c r="FZZ2" s="16"/>
      <c r="GAA2" s="16"/>
      <c r="GAB2" s="16"/>
      <c r="GAC2" s="16"/>
      <c r="GAD2" s="16"/>
      <c r="GAE2" s="16"/>
      <c r="GAF2" s="16"/>
      <c r="GAG2" s="16"/>
      <c r="GAH2" s="16"/>
      <c r="GAI2" s="16"/>
      <c r="GAJ2" s="16"/>
      <c r="GAK2" s="16"/>
      <c r="GAL2" s="16"/>
      <c r="GAM2" s="16"/>
      <c r="GAN2" s="16"/>
      <c r="GAO2" s="16"/>
      <c r="GAP2" s="16"/>
      <c r="GAQ2" s="16"/>
      <c r="GAR2" s="16"/>
      <c r="GAS2" s="16"/>
      <c r="GAT2" s="16"/>
      <c r="GAU2" s="16"/>
      <c r="GAV2" s="16"/>
      <c r="GAW2" s="16"/>
      <c r="GAX2" s="16"/>
      <c r="GAY2" s="16"/>
      <c r="GAZ2" s="16"/>
      <c r="GBA2" s="16"/>
      <c r="GBB2" s="16"/>
      <c r="GBC2" s="16"/>
      <c r="GBD2" s="16"/>
      <c r="GBE2" s="16"/>
      <c r="GBF2" s="16"/>
      <c r="GBG2" s="16"/>
      <c r="GBH2" s="16"/>
      <c r="GBI2" s="16"/>
      <c r="GBJ2" s="16"/>
      <c r="GBK2" s="16"/>
      <c r="GBL2" s="16"/>
      <c r="GBM2" s="16"/>
      <c r="GBN2" s="16"/>
      <c r="GBO2" s="16"/>
      <c r="GBP2" s="16"/>
      <c r="GBQ2" s="16"/>
      <c r="GBR2" s="16"/>
      <c r="GBS2" s="16"/>
      <c r="GBT2" s="16"/>
      <c r="GBU2" s="16"/>
      <c r="GBV2" s="16"/>
      <c r="GBW2" s="16"/>
      <c r="GBX2" s="16"/>
      <c r="GBY2" s="16"/>
      <c r="GBZ2" s="16"/>
      <c r="GCA2" s="16"/>
      <c r="GCB2" s="16"/>
      <c r="GCC2" s="16"/>
      <c r="GCD2" s="16"/>
      <c r="GCE2" s="16"/>
      <c r="GCF2" s="16"/>
      <c r="GCG2" s="16"/>
      <c r="GCH2" s="16"/>
      <c r="GCI2" s="16"/>
      <c r="GCJ2" s="16"/>
      <c r="GCK2" s="16"/>
      <c r="GCL2" s="16"/>
      <c r="GCM2" s="16"/>
      <c r="GCN2" s="16"/>
      <c r="GCO2" s="16"/>
      <c r="GCP2" s="16"/>
      <c r="GCQ2" s="16"/>
      <c r="GCR2" s="16"/>
      <c r="GCS2" s="16"/>
      <c r="GCT2" s="16"/>
      <c r="GCU2" s="16"/>
      <c r="GCV2" s="16"/>
      <c r="GCW2" s="16"/>
      <c r="GCX2" s="16"/>
      <c r="GCY2" s="16"/>
      <c r="GCZ2" s="16"/>
      <c r="GDA2" s="16"/>
      <c r="GDB2" s="16"/>
      <c r="GDC2" s="16"/>
      <c r="GDD2" s="16"/>
      <c r="GDE2" s="16"/>
      <c r="GDF2" s="16"/>
      <c r="GDG2" s="16"/>
      <c r="GDH2" s="16"/>
      <c r="GDI2" s="16"/>
      <c r="GDJ2" s="16"/>
      <c r="GDK2" s="16"/>
      <c r="GDL2" s="16"/>
      <c r="GDM2" s="16"/>
      <c r="GDN2" s="16"/>
      <c r="GDO2" s="16"/>
      <c r="GDP2" s="16"/>
      <c r="GDQ2" s="16"/>
      <c r="GDR2" s="16"/>
      <c r="GDS2" s="16"/>
      <c r="GDT2" s="16"/>
      <c r="GDU2" s="16"/>
      <c r="GDV2" s="16"/>
      <c r="GDW2" s="16"/>
      <c r="GDX2" s="16"/>
      <c r="GDY2" s="16"/>
      <c r="GDZ2" s="16"/>
      <c r="GEA2" s="16"/>
      <c r="GEB2" s="16"/>
      <c r="GEC2" s="16"/>
      <c r="GED2" s="16"/>
      <c r="GEE2" s="16"/>
      <c r="GEF2" s="16"/>
      <c r="GEG2" s="16"/>
      <c r="GEH2" s="16"/>
      <c r="GEI2" s="16"/>
      <c r="GEJ2" s="16"/>
      <c r="GEK2" s="16"/>
      <c r="GEL2" s="16"/>
      <c r="GEM2" s="16"/>
      <c r="GEN2" s="16"/>
      <c r="GEO2" s="16"/>
      <c r="GEP2" s="16"/>
      <c r="GEQ2" s="16"/>
      <c r="GER2" s="16"/>
      <c r="GES2" s="16"/>
      <c r="GET2" s="16"/>
      <c r="GEU2" s="16"/>
      <c r="GEV2" s="16"/>
      <c r="GEW2" s="16"/>
      <c r="GEX2" s="16"/>
      <c r="GEY2" s="16"/>
      <c r="GEZ2" s="16"/>
      <c r="GFA2" s="16"/>
      <c r="GFB2" s="16"/>
      <c r="GFC2" s="16"/>
      <c r="GFD2" s="16"/>
      <c r="GFE2" s="16"/>
      <c r="GFF2" s="16"/>
      <c r="GFG2" s="16"/>
      <c r="GFH2" s="16"/>
      <c r="GFI2" s="16"/>
      <c r="GFJ2" s="16"/>
      <c r="GFK2" s="16"/>
      <c r="GFL2" s="16"/>
      <c r="GFM2" s="16"/>
      <c r="GFN2" s="16"/>
      <c r="GFO2" s="16"/>
      <c r="GFP2" s="16"/>
      <c r="GFQ2" s="16"/>
      <c r="GFR2" s="16"/>
      <c r="GFS2" s="16"/>
      <c r="GFT2" s="16"/>
      <c r="GFU2" s="16"/>
      <c r="GFV2" s="16"/>
      <c r="GFW2" s="16"/>
      <c r="GFX2" s="16"/>
      <c r="GFY2" s="16"/>
      <c r="GFZ2" s="16"/>
      <c r="GGA2" s="16"/>
      <c r="GGB2" s="16"/>
      <c r="GGC2" s="16"/>
      <c r="GGD2" s="16"/>
      <c r="GGE2" s="16"/>
      <c r="GGF2" s="16"/>
      <c r="GGG2" s="16"/>
      <c r="GGH2" s="16"/>
      <c r="GGI2" s="16"/>
      <c r="GGJ2" s="16"/>
      <c r="GGK2" s="16"/>
      <c r="GGL2" s="16"/>
      <c r="GGM2" s="16"/>
      <c r="GGN2" s="16"/>
      <c r="GGO2" s="16"/>
      <c r="GGP2" s="16"/>
      <c r="GGQ2" s="16"/>
      <c r="GGR2" s="16"/>
      <c r="GGS2" s="16"/>
      <c r="GGT2" s="16"/>
      <c r="GGU2" s="16"/>
      <c r="GGV2" s="16"/>
      <c r="GGW2" s="16"/>
      <c r="GGX2" s="16"/>
      <c r="GGY2" s="16"/>
      <c r="GGZ2" s="16"/>
      <c r="GHA2" s="16"/>
      <c r="GHB2" s="16"/>
      <c r="GHC2" s="16"/>
      <c r="GHD2" s="16"/>
      <c r="GHE2" s="16"/>
      <c r="GHF2" s="16"/>
      <c r="GHG2" s="16"/>
      <c r="GHH2" s="16"/>
      <c r="GHI2" s="16"/>
      <c r="GHJ2" s="16"/>
      <c r="GHK2" s="16"/>
      <c r="GHL2" s="16"/>
      <c r="GHM2" s="16"/>
      <c r="GHN2" s="16"/>
      <c r="GHO2" s="16"/>
      <c r="GHP2" s="16"/>
      <c r="GHQ2" s="16"/>
      <c r="GHR2" s="16"/>
      <c r="GHS2" s="16"/>
      <c r="GHT2" s="16"/>
      <c r="GHU2" s="16"/>
      <c r="GHV2" s="16"/>
      <c r="GHW2" s="16"/>
      <c r="GHX2" s="16"/>
      <c r="GHY2" s="16"/>
      <c r="GHZ2" s="16"/>
      <c r="GIA2" s="16"/>
      <c r="GIB2" s="16"/>
      <c r="GIC2" s="16"/>
      <c r="GID2" s="16"/>
      <c r="GIE2" s="16"/>
      <c r="GIF2" s="16"/>
      <c r="GIG2" s="16"/>
      <c r="GIH2" s="16"/>
      <c r="GII2" s="16"/>
      <c r="GIJ2" s="16"/>
      <c r="GIK2" s="16"/>
      <c r="GIL2" s="16"/>
      <c r="GIM2" s="16"/>
      <c r="GIN2" s="16"/>
      <c r="GIO2" s="16"/>
      <c r="GIP2" s="16"/>
      <c r="GIQ2" s="16"/>
      <c r="GIR2" s="16"/>
      <c r="GIS2" s="16"/>
      <c r="GIT2" s="16"/>
      <c r="GIU2" s="16"/>
      <c r="GIV2" s="16"/>
      <c r="GIW2" s="16"/>
      <c r="GIX2" s="16"/>
      <c r="GIY2" s="16"/>
      <c r="GIZ2" s="16"/>
      <c r="GJA2" s="16"/>
      <c r="GJB2" s="16"/>
      <c r="GJC2" s="16"/>
      <c r="GJD2" s="16"/>
      <c r="GJE2" s="16"/>
      <c r="GJF2" s="16"/>
      <c r="GJG2" s="16"/>
      <c r="GJH2" s="16"/>
      <c r="GJI2" s="16"/>
      <c r="GJJ2" s="16"/>
      <c r="GJK2" s="16"/>
      <c r="GJL2" s="16"/>
      <c r="GJM2" s="16"/>
      <c r="GJN2" s="16"/>
      <c r="GJO2" s="16"/>
      <c r="GJP2" s="16"/>
      <c r="GJQ2" s="16"/>
      <c r="GJR2" s="16"/>
      <c r="GJS2" s="16"/>
      <c r="GJT2" s="16"/>
      <c r="GJU2" s="16"/>
      <c r="GJV2" s="16"/>
      <c r="GJW2" s="16"/>
      <c r="GJX2" s="16"/>
      <c r="GJY2" s="16"/>
      <c r="GJZ2" s="16"/>
      <c r="GKA2" s="16"/>
      <c r="GKB2" s="16"/>
      <c r="GKC2" s="16"/>
      <c r="GKD2" s="16"/>
      <c r="GKE2" s="16"/>
      <c r="GKF2" s="16"/>
      <c r="GKG2" s="16"/>
      <c r="GKH2" s="16"/>
      <c r="GKI2" s="16"/>
      <c r="GKJ2" s="16"/>
      <c r="GKK2" s="16"/>
      <c r="GKL2" s="16"/>
      <c r="GKM2" s="16"/>
      <c r="GKN2" s="16"/>
      <c r="GKO2" s="16"/>
      <c r="GKP2" s="16"/>
      <c r="GKQ2" s="16"/>
      <c r="GKR2" s="16"/>
      <c r="GKS2" s="16"/>
      <c r="GKT2" s="16"/>
      <c r="GKU2" s="16"/>
      <c r="GKV2" s="16"/>
      <c r="GKW2" s="16"/>
      <c r="GKX2" s="16"/>
      <c r="GKY2" s="16"/>
      <c r="GKZ2" s="16"/>
      <c r="GLA2" s="16"/>
      <c r="GLB2" s="16"/>
      <c r="GLC2" s="16"/>
      <c r="GLD2" s="16"/>
      <c r="GLE2" s="16"/>
      <c r="GLF2" s="16"/>
      <c r="GLG2" s="16"/>
      <c r="GLH2" s="16"/>
      <c r="GLI2" s="16"/>
      <c r="GLJ2" s="16"/>
      <c r="GLK2" s="16"/>
      <c r="GLL2" s="16"/>
      <c r="GLM2" s="16"/>
      <c r="GLN2" s="16"/>
      <c r="GLO2" s="16"/>
      <c r="GLP2" s="16"/>
      <c r="GLQ2" s="16"/>
      <c r="GLR2" s="16"/>
      <c r="GLS2" s="16"/>
      <c r="GLT2" s="16"/>
      <c r="GLU2" s="16"/>
      <c r="GLV2" s="16"/>
      <c r="GLW2" s="16"/>
      <c r="GLX2" s="16"/>
      <c r="GLY2" s="16"/>
      <c r="GLZ2" s="16"/>
      <c r="GMA2" s="16"/>
      <c r="GMB2" s="16"/>
      <c r="GMC2" s="16"/>
      <c r="GMD2" s="16"/>
      <c r="GME2" s="16"/>
      <c r="GMF2" s="16"/>
      <c r="GMG2" s="16"/>
      <c r="GMH2" s="16"/>
      <c r="GMI2" s="16"/>
      <c r="GMJ2" s="16"/>
      <c r="GMK2" s="16"/>
      <c r="GML2" s="16"/>
      <c r="GMM2" s="16"/>
      <c r="GMN2" s="16"/>
      <c r="GMO2" s="16"/>
      <c r="GMP2" s="16"/>
      <c r="GMQ2" s="16"/>
      <c r="GMR2" s="16"/>
      <c r="GMS2" s="16"/>
      <c r="GMT2" s="16"/>
      <c r="GMU2" s="16"/>
      <c r="GMV2" s="16"/>
      <c r="GMW2" s="16"/>
      <c r="GMX2" s="16"/>
      <c r="GMY2" s="16"/>
      <c r="GMZ2" s="16"/>
      <c r="GNA2" s="16"/>
      <c r="GNB2" s="16"/>
      <c r="GNC2" s="16"/>
      <c r="GND2" s="16"/>
      <c r="GNE2" s="16"/>
      <c r="GNF2" s="16"/>
      <c r="GNG2" s="16"/>
      <c r="GNH2" s="16"/>
      <c r="GNI2" s="16"/>
      <c r="GNJ2" s="16"/>
      <c r="GNK2" s="16"/>
      <c r="GNL2" s="16"/>
      <c r="GNM2" s="16"/>
      <c r="GNN2" s="16"/>
      <c r="GNO2" s="16"/>
      <c r="GNP2" s="16"/>
      <c r="GNQ2" s="16"/>
      <c r="GNR2" s="16"/>
      <c r="GNS2" s="16"/>
      <c r="GNT2" s="16"/>
      <c r="GNU2" s="16"/>
      <c r="GNV2" s="16"/>
      <c r="GNW2" s="16"/>
      <c r="GNX2" s="16"/>
      <c r="GNY2" s="16"/>
      <c r="GNZ2" s="16"/>
      <c r="GOA2" s="16"/>
      <c r="GOB2" s="16"/>
      <c r="GOC2" s="16"/>
      <c r="GOD2" s="16"/>
      <c r="GOE2" s="16"/>
      <c r="GOF2" s="16"/>
      <c r="GOG2" s="16"/>
      <c r="GOH2" s="16"/>
      <c r="GOI2" s="16"/>
      <c r="GOJ2" s="16"/>
      <c r="GOK2" s="16"/>
      <c r="GOL2" s="16"/>
      <c r="GOM2" s="16"/>
      <c r="GON2" s="16"/>
      <c r="GOO2" s="16"/>
      <c r="GOP2" s="16"/>
      <c r="GOQ2" s="16"/>
      <c r="GOR2" s="16"/>
      <c r="GOS2" s="16"/>
      <c r="GOT2" s="16"/>
      <c r="GOU2" s="16"/>
      <c r="GOV2" s="16"/>
      <c r="GOW2" s="16"/>
      <c r="GOX2" s="16"/>
      <c r="GOY2" s="16"/>
      <c r="GOZ2" s="16"/>
      <c r="GPA2" s="16"/>
      <c r="GPB2" s="16"/>
      <c r="GPC2" s="16"/>
      <c r="GPD2" s="16"/>
      <c r="GPE2" s="16"/>
      <c r="GPF2" s="16"/>
      <c r="GPG2" s="16"/>
      <c r="GPH2" s="16"/>
      <c r="GPI2" s="16"/>
      <c r="GPJ2" s="16"/>
      <c r="GPK2" s="16"/>
      <c r="GPL2" s="16"/>
      <c r="GPM2" s="16"/>
      <c r="GPN2" s="16"/>
      <c r="GPO2" s="16"/>
      <c r="GPP2" s="16"/>
      <c r="GPQ2" s="16"/>
      <c r="GPR2" s="16"/>
      <c r="GPS2" s="16"/>
      <c r="GPT2" s="16"/>
      <c r="GPU2" s="16"/>
      <c r="GPV2" s="16"/>
      <c r="GPW2" s="16"/>
      <c r="GPX2" s="16"/>
      <c r="GPY2" s="16"/>
      <c r="GPZ2" s="16"/>
      <c r="GQA2" s="16"/>
      <c r="GQB2" s="16"/>
      <c r="GQC2" s="16"/>
      <c r="GQD2" s="16"/>
      <c r="GQE2" s="16"/>
      <c r="GQF2" s="16"/>
      <c r="GQG2" s="16"/>
      <c r="GQH2" s="16"/>
      <c r="GQI2" s="16"/>
      <c r="GQJ2" s="16"/>
      <c r="GQK2" s="16"/>
      <c r="GQL2" s="16"/>
      <c r="GQM2" s="16"/>
      <c r="GQN2" s="16"/>
      <c r="GQO2" s="16"/>
      <c r="GQP2" s="16"/>
      <c r="GQQ2" s="16"/>
      <c r="GQR2" s="16"/>
      <c r="GQS2" s="16"/>
      <c r="GQT2" s="16"/>
      <c r="GQU2" s="16"/>
      <c r="GQV2" s="16"/>
      <c r="GQW2" s="16"/>
      <c r="GQX2" s="16"/>
      <c r="GQY2" s="16"/>
      <c r="GQZ2" s="16"/>
      <c r="GRA2" s="16"/>
      <c r="GRB2" s="16"/>
      <c r="GRC2" s="16"/>
      <c r="GRD2" s="16"/>
      <c r="GRE2" s="16"/>
      <c r="GRF2" s="16"/>
      <c r="GRG2" s="16"/>
      <c r="GRH2" s="16"/>
      <c r="GRI2" s="16"/>
      <c r="GRJ2" s="16"/>
      <c r="GRK2" s="16"/>
      <c r="GRL2" s="16"/>
      <c r="GRM2" s="16"/>
      <c r="GRN2" s="16"/>
      <c r="GRO2" s="16"/>
      <c r="GRP2" s="16"/>
      <c r="GRQ2" s="16"/>
      <c r="GRR2" s="16"/>
      <c r="GRS2" s="16"/>
      <c r="GRT2" s="16"/>
      <c r="GRU2" s="16"/>
      <c r="GRV2" s="16"/>
      <c r="GRW2" s="16"/>
      <c r="GRX2" s="16"/>
      <c r="GRY2" s="16"/>
      <c r="GRZ2" s="16"/>
      <c r="GSA2" s="16"/>
      <c r="GSB2" s="16"/>
      <c r="GSC2" s="16"/>
      <c r="GSD2" s="16"/>
      <c r="GSE2" s="16"/>
      <c r="GSF2" s="16"/>
      <c r="GSG2" s="16"/>
      <c r="GSH2" s="16"/>
      <c r="GSI2" s="16"/>
      <c r="GSJ2" s="16"/>
      <c r="GSK2" s="16"/>
      <c r="GSL2" s="16"/>
      <c r="GSM2" s="16"/>
      <c r="GSN2" s="16"/>
      <c r="GSO2" s="16"/>
      <c r="GSP2" s="16"/>
      <c r="GSQ2" s="16"/>
      <c r="GSR2" s="16"/>
      <c r="GSS2" s="16"/>
      <c r="GST2" s="16"/>
      <c r="GSU2" s="16"/>
      <c r="GSV2" s="16"/>
      <c r="GSW2" s="16"/>
      <c r="GSX2" s="16"/>
      <c r="GSY2" s="16"/>
      <c r="GSZ2" s="16"/>
      <c r="GTA2" s="16"/>
      <c r="GTB2" s="16"/>
      <c r="GTC2" s="16"/>
      <c r="GTD2" s="16"/>
      <c r="GTE2" s="16"/>
      <c r="GTF2" s="16"/>
      <c r="GTG2" s="16"/>
      <c r="GTH2" s="16"/>
      <c r="GTI2" s="16"/>
      <c r="GTJ2" s="16"/>
      <c r="GTK2" s="16"/>
      <c r="GTL2" s="16"/>
      <c r="GTM2" s="16"/>
      <c r="GTN2" s="16"/>
      <c r="GTO2" s="16"/>
      <c r="GTP2" s="16"/>
      <c r="GTQ2" s="16"/>
      <c r="GTR2" s="16"/>
      <c r="GTS2" s="16"/>
      <c r="GTT2" s="16"/>
      <c r="GTU2" s="16"/>
      <c r="GTV2" s="16"/>
      <c r="GTW2" s="16"/>
      <c r="GTX2" s="16"/>
      <c r="GTY2" s="16"/>
      <c r="GTZ2" s="16"/>
      <c r="GUA2" s="16"/>
      <c r="GUB2" s="16"/>
      <c r="GUC2" s="16"/>
      <c r="GUD2" s="16"/>
      <c r="GUE2" s="16"/>
      <c r="GUF2" s="16"/>
      <c r="GUG2" s="16"/>
      <c r="GUH2" s="16"/>
      <c r="GUI2" s="16"/>
      <c r="GUJ2" s="16"/>
      <c r="GUK2" s="16"/>
      <c r="GUL2" s="16"/>
      <c r="GUM2" s="16"/>
      <c r="GUN2" s="16"/>
      <c r="GUO2" s="16"/>
      <c r="GUP2" s="16"/>
      <c r="GUQ2" s="16"/>
      <c r="GUR2" s="16"/>
      <c r="GUS2" s="16"/>
      <c r="GUT2" s="16"/>
      <c r="GUU2" s="16"/>
      <c r="GUV2" s="16"/>
      <c r="GUW2" s="16"/>
      <c r="GUX2" s="16"/>
      <c r="GUY2" s="16"/>
      <c r="GUZ2" s="16"/>
      <c r="GVA2" s="16"/>
      <c r="GVB2" s="16"/>
      <c r="GVC2" s="16"/>
      <c r="GVD2" s="16"/>
      <c r="GVE2" s="16"/>
      <c r="GVF2" s="16"/>
      <c r="GVG2" s="16"/>
      <c r="GVH2" s="16"/>
      <c r="GVI2" s="16"/>
      <c r="GVJ2" s="16"/>
      <c r="GVK2" s="16"/>
      <c r="GVL2" s="16"/>
      <c r="GVM2" s="16"/>
      <c r="GVN2" s="16"/>
      <c r="GVO2" s="16"/>
      <c r="GVP2" s="16"/>
      <c r="GVQ2" s="16"/>
      <c r="GVR2" s="16"/>
      <c r="GVS2" s="16"/>
      <c r="GVT2" s="16"/>
      <c r="GVU2" s="16"/>
      <c r="GVV2" s="16"/>
      <c r="GVW2" s="16"/>
      <c r="GVX2" s="16"/>
      <c r="GVY2" s="16"/>
      <c r="GVZ2" s="16"/>
      <c r="GWA2" s="16"/>
      <c r="GWB2" s="16"/>
      <c r="GWC2" s="16"/>
      <c r="GWD2" s="16"/>
      <c r="GWE2" s="16"/>
      <c r="GWF2" s="16"/>
      <c r="GWG2" s="16"/>
      <c r="GWH2" s="16"/>
      <c r="GWI2" s="16"/>
      <c r="GWJ2" s="16"/>
      <c r="GWK2" s="16"/>
      <c r="GWL2" s="16"/>
      <c r="GWM2" s="16"/>
      <c r="GWN2" s="16"/>
      <c r="GWO2" s="16"/>
      <c r="GWP2" s="16"/>
      <c r="GWQ2" s="16"/>
      <c r="GWR2" s="16"/>
      <c r="GWS2" s="16"/>
      <c r="GWT2" s="16"/>
      <c r="GWU2" s="16"/>
      <c r="GWV2" s="16"/>
      <c r="GWW2" s="16"/>
      <c r="GWX2" s="16"/>
      <c r="GWY2" s="16"/>
      <c r="GWZ2" s="16"/>
      <c r="GXA2" s="16"/>
      <c r="GXB2" s="16"/>
      <c r="GXC2" s="16"/>
      <c r="GXD2" s="16"/>
      <c r="GXE2" s="16"/>
      <c r="GXF2" s="16"/>
      <c r="GXG2" s="16"/>
      <c r="GXH2" s="16"/>
      <c r="GXI2" s="16"/>
      <c r="GXJ2" s="16"/>
      <c r="GXK2" s="16"/>
      <c r="GXL2" s="16"/>
      <c r="GXM2" s="16"/>
      <c r="GXN2" s="16"/>
      <c r="GXO2" s="16"/>
      <c r="GXP2" s="16"/>
      <c r="GXQ2" s="16"/>
      <c r="GXR2" s="16"/>
      <c r="GXS2" s="16"/>
      <c r="GXT2" s="16"/>
      <c r="GXU2" s="16"/>
      <c r="GXV2" s="16"/>
      <c r="GXW2" s="16"/>
      <c r="GXX2" s="16"/>
      <c r="GXY2" s="16"/>
      <c r="GXZ2" s="16"/>
      <c r="GYA2" s="16"/>
      <c r="GYB2" s="16"/>
      <c r="GYC2" s="16"/>
      <c r="GYD2" s="16"/>
      <c r="GYE2" s="16"/>
      <c r="GYF2" s="16"/>
      <c r="GYG2" s="16"/>
      <c r="GYH2" s="16"/>
      <c r="GYI2" s="16"/>
      <c r="GYJ2" s="16"/>
      <c r="GYK2" s="16"/>
      <c r="GYL2" s="16"/>
      <c r="GYM2" s="16"/>
      <c r="GYN2" s="16"/>
      <c r="GYO2" s="16"/>
      <c r="GYP2" s="16"/>
      <c r="GYQ2" s="16"/>
      <c r="GYR2" s="16"/>
      <c r="GYS2" s="16"/>
      <c r="GYT2" s="16"/>
      <c r="GYU2" s="16"/>
      <c r="GYV2" s="16"/>
      <c r="GYW2" s="16"/>
      <c r="GYX2" s="16"/>
      <c r="GYY2" s="16"/>
      <c r="GYZ2" s="16"/>
      <c r="GZA2" s="16"/>
      <c r="GZB2" s="16"/>
      <c r="GZC2" s="16"/>
      <c r="GZD2" s="16"/>
      <c r="GZE2" s="16"/>
      <c r="GZF2" s="16"/>
      <c r="GZG2" s="16"/>
      <c r="GZH2" s="16"/>
      <c r="GZI2" s="16"/>
      <c r="GZJ2" s="16"/>
      <c r="GZK2" s="16"/>
      <c r="GZL2" s="16"/>
      <c r="GZM2" s="16"/>
      <c r="GZN2" s="16"/>
      <c r="GZO2" s="16"/>
      <c r="GZP2" s="16"/>
      <c r="GZQ2" s="16"/>
      <c r="GZR2" s="16"/>
      <c r="GZS2" s="16"/>
      <c r="GZT2" s="16"/>
      <c r="GZU2" s="16"/>
      <c r="GZV2" s="16"/>
      <c r="GZW2" s="16"/>
      <c r="GZX2" s="16"/>
      <c r="GZY2" s="16"/>
      <c r="GZZ2" s="16"/>
      <c r="HAA2" s="16"/>
      <c r="HAB2" s="16"/>
      <c r="HAC2" s="16"/>
      <c r="HAD2" s="16"/>
      <c r="HAE2" s="16"/>
      <c r="HAF2" s="16"/>
      <c r="HAG2" s="16"/>
      <c r="HAH2" s="16"/>
      <c r="HAI2" s="16"/>
      <c r="HAJ2" s="16"/>
      <c r="HAK2" s="16"/>
      <c r="HAL2" s="16"/>
      <c r="HAM2" s="16"/>
      <c r="HAN2" s="16"/>
      <c r="HAO2" s="16"/>
      <c r="HAP2" s="16"/>
      <c r="HAQ2" s="16"/>
      <c r="HAR2" s="16"/>
      <c r="HAS2" s="16"/>
      <c r="HAT2" s="16"/>
      <c r="HAU2" s="16"/>
      <c r="HAV2" s="16"/>
      <c r="HAW2" s="16"/>
      <c r="HAX2" s="16"/>
      <c r="HAY2" s="16"/>
      <c r="HAZ2" s="16"/>
      <c r="HBA2" s="16"/>
      <c r="HBB2" s="16"/>
      <c r="HBC2" s="16"/>
      <c r="HBD2" s="16"/>
      <c r="HBE2" s="16"/>
      <c r="HBF2" s="16"/>
      <c r="HBG2" s="16"/>
      <c r="HBH2" s="16"/>
      <c r="HBI2" s="16"/>
      <c r="HBJ2" s="16"/>
      <c r="HBK2" s="16"/>
      <c r="HBL2" s="16"/>
      <c r="HBM2" s="16"/>
      <c r="HBN2" s="16"/>
      <c r="HBO2" s="16"/>
      <c r="HBP2" s="16"/>
      <c r="HBQ2" s="16"/>
      <c r="HBR2" s="16"/>
      <c r="HBS2" s="16"/>
      <c r="HBT2" s="16"/>
      <c r="HBU2" s="16"/>
      <c r="HBV2" s="16"/>
      <c r="HBW2" s="16"/>
      <c r="HBX2" s="16"/>
      <c r="HBY2" s="16"/>
      <c r="HBZ2" s="16"/>
      <c r="HCA2" s="16"/>
      <c r="HCB2" s="16"/>
      <c r="HCC2" s="16"/>
      <c r="HCD2" s="16"/>
      <c r="HCE2" s="16"/>
      <c r="HCF2" s="16"/>
      <c r="HCG2" s="16"/>
      <c r="HCH2" s="16"/>
      <c r="HCI2" s="16"/>
      <c r="HCJ2" s="16"/>
      <c r="HCK2" s="16"/>
      <c r="HCL2" s="16"/>
      <c r="HCM2" s="16"/>
      <c r="HCN2" s="16"/>
      <c r="HCO2" s="16"/>
      <c r="HCP2" s="16"/>
      <c r="HCQ2" s="16"/>
      <c r="HCR2" s="16"/>
      <c r="HCS2" s="16"/>
      <c r="HCT2" s="16"/>
      <c r="HCU2" s="16"/>
      <c r="HCV2" s="16"/>
      <c r="HCW2" s="16"/>
      <c r="HCX2" s="16"/>
      <c r="HCY2" s="16"/>
      <c r="HCZ2" s="16"/>
      <c r="HDA2" s="16"/>
      <c r="HDB2" s="16"/>
      <c r="HDC2" s="16"/>
      <c r="HDD2" s="16"/>
      <c r="HDE2" s="16"/>
      <c r="HDF2" s="16"/>
      <c r="HDG2" s="16"/>
      <c r="HDH2" s="16"/>
      <c r="HDI2" s="16"/>
      <c r="HDJ2" s="16"/>
      <c r="HDK2" s="16"/>
      <c r="HDL2" s="16"/>
      <c r="HDM2" s="16"/>
      <c r="HDN2" s="16"/>
      <c r="HDO2" s="16"/>
      <c r="HDP2" s="16"/>
      <c r="HDQ2" s="16"/>
      <c r="HDR2" s="16"/>
      <c r="HDS2" s="16"/>
      <c r="HDT2" s="16"/>
      <c r="HDU2" s="16"/>
      <c r="HDV2" s="16"/>
      <c r="HDW2" s="16"/>
      <c r="HDX2" s="16"/>
      <c r="HDY2" s="16"/>
      <c r="HDZ2" s="16"/>
      <c r="HEA2" s="16"/>
      <c r="HEB2" s="16"/>
      <c r="HEC2" s="16"/>
      <c r="HED2" s="16"/>
      <c r="HEE2" s="16"/>
      <c r="HEF2" s="16"/>
      <c r="HEG2" s="16"/>
      <c r="HEH2" s="16"/>
      <c r="HEI2" s="16"/>
      <c r="HEJ2" s="16"/>
      <c r="HEK2" s="16"/>
      <c r="HEL2" s="16"/>
      <c r="HEM2" s="16"/>
      <c r="HEN2" s="16"/>
      <c r="HEO2" s="16"/>
      <c r="HEP2" s="16"/>
      <c r="HEQ2" s="16"/>
      <c r="HER2" s="16"/>
      <c r="HES2" s="16"/>
      <c r="HET2" s="16"/>
      <c r="HEU2" s="16"/>
      <c r="HEV2" s="16"/>
      <c r="HEW2" s="16"/>
      <c r="HEX2" s="16"/>
      <c r="HEY2" s="16"/>
      <c r="HEZ2" s="16"/>
      <c r="HFA2" s="16"/>
      <c r="HFB2" s="16"/>
      <c r="HFC2" s="16"/>
      <c r="HFD2" s="16"/>
      <c r="HFE2" s="16"/>
      <c r="HFF2" s="16"/>
      <c r="HFG2" s="16"/>
      <c r="HFH2" s="16"/>
      <c r="HFI2" s="16"/>
      <c r="HFJ2" s="16"/>
      <c r="HFK2" s="16"/>
      <c r="HFL2" s="16"/>
      <c r="HFM2" s="16"/>
      <c r="HFN2" s="16"/>
      <c r="HFO2" s="16"/>
      <c r="HFP2" s="16"/>
      <c r="HFQ2" s="16"/>
      <c r="HFR2" s="16"/>
      <c r="HFS2" s="16"/>
      <c r="HFT2" s="16"/>
      <c r="HFU2" s="16"/>
      <c r="HFV2" s="16"/>
      <c r="HFW2" s="16"/>
      <c r="HFX2" s="16"/>
      <c r="HFY2" s="16"/>
      <c r="HFZ2" s="16"/>
      <c r="HGA2" s="16"/>
      <c r="HGB2" s="16"/>
      <c r="HGC2" s="16"/>
      <c r="HGD2" s="16"/>
      <c r="HGE2" s="16"/>
      <c r="HGF2" s="16"/>
      <c r="HGG2" s="16"/>
      <c r="HGH2" s="16"/>
      <c r="HGI2" s="16"/>
      <c r="HGJ2" s="16"/>
      <c r="HGK2" s="16"/>
      <c r="HGL2" s="16"/>
      <c r="HGM2" s="16"/>
      <c r="HGN2" s="16"/>
      <c r="HGO2" s="16"/>
      <c r="HGP2" s="16"/>
      <c r="HGQ2" s="16"/>
      <c r="HGR2" s="16"/>
      <c r="HGS2" s="16"/>
      <c r="HGT2" s="16"/>
      <c r="HGU2" s="16"/>
      <c r="HGV2" s="16"/>
      <c r="HGW2" s="16"/>
      <c r="HGX2" s="16"/>
      <c r="HGY2" s="16"/>
      <c r="HGZ2" s="16"/>
      <c r="HHA2" s="16"/>
      <c r="HHB2" s="16"/>
      <c r="HHC2" s="16"/>
      <c r="HHD2" s="16"/>
      <c r="HHE2" s="16"/>
      <c r="HHF2" s="16"/>
      <c r="HHG2" s="16"/>
      <c r="HHH2" s="16"/>
      <c r="HHI2" s="16"/>
      <c r="HHJ2" s="16"/>
      <c r="HHK2" s="16"/>
      <c r="HHL2" s="16"/>
      <c r="HHM2" s="16"/>
      <c r="HHN2" s="16"/>
      <c r="HHO2" s="16"/>
      <c r="HHP2" s="16"/>
      <c r="HHQ2" s="16"/>
      <c r="HHR2" s="16"/>
      <c r="HHS2" s="16"/>
      <c r="HHT2" s="16"/>
      <c r="HHU2" s="16"/>
      <c r="HHV2" s="16"/>
      <c r="HHW2" s="16"/>
      <c r="HHX2" s="16"/>
      <c r="HHY2" s="16"/>
      <c r="HHZ2" s="16"/>
      <c r="HIA2" s="16"/>
      <c r="HIB2" s="16"/>
      <c r="HIC2" s="16"/>
      <c r="HID2" s="16"/>
      <c r="HIE2" s="16"/>
      <c r="HIF2" s="16"/>
      <c r="HIG2" s="16"/>
      <c r="HIH2" s="16"/>
      <c r="HII2" s="16"/>
      <c r="HIJ2" s="16"/>
      <c r="HIK2" s="16"/>
      <c r="HIL2" s="16"/>
      <c r="HIM2" s="16"/>
      <c r="HIN2" s="16"/>
      <c r="HIO2" s="16"/>
      <c r="HIP2" s="16"/>
      <c r="HIQ2" s="16"/>
      <c r="HIR2" s="16"/>
      <c r="HIS2" s="16"/>
      <c r="HIT2" s="16"/>
      <c r="HIU2" s="16"/>
      <c r="HIV2" s="16"/>
      <c r="HIW2" s="16"/>
      <c r="HIX2" s="16"/>
      <c r="HIY2" s="16"/>
      <c r="HIZ2" s="16"/>
      <c r="HJA2" s="16"/>
      <c r="HJB2" s="16"/>
      <c r="HJC2" s="16"/>
      <c r="HJD2" s="16"/>
      <c r="HJE2" s="16"/>
      <c r="HJF2" s="16"/>
      <c r="HJG2" s="16"/>
      <c r="HJH2" s="16"/>
      <c r="HJI2" s="16"/>
      <c r="HJJ2" s="16"/>
      <c r="HJK2" s="16"/>
      <c r="HJL2" s="16"/>
      <c r="HJM2" s="16"/>
      <c r="HJN2" s="16"/>
      <c r="HJO2" s="16"/>
      <c r="HJP2" s="16"/>
      <c r="HJQ2" s="16"/>
      <c r="HJR2" s="16"/>
      <c r="HJS2" s="16"/>
      <c r="HJT2" s="16"/>
      <c r="HJU2" s="16"/>
      <c r="HJV2" s="16"/>
      <c r="HJW2" s="16"/>
      <c r="HJX2" s="16"/>
      <c r="HJY2" s="16"/>
      <c r="HJZ2" s="16"/>
      <c r="HKA2" s="16"/>
      <c r="HKB2" s="16"/>
      <c r="HKC2" s="16"/>
      <c r="HKD2" s="16"/>
      <c r="HKE2" s="16"/>
      <c r="HKF2" s="16"/>
      <c r="HKG2" s="16"/>
      <c r="HKH2" s="16"/>
      <c r="HKI2" s="16"/>
      <c r="HKJ2" s="16"/>
      <c r="HKK2" s="16"/>
      <c r="HKL2" s="16"/>
      <c r="HKM2" s="16"/>
      <c r="HKN2" s="16"/>
      <c r="HKO2" s="16"/>
      <c r="HKP2" s="16"/>
      <c r="HKQ2" s="16"/>
      <c r="HKR2" s="16"/>
      <c r="HKS2" s="16"/>
      <c r="HKT2" s="16"/>
      <c r="HKU2" s="16"/>
      <c r="HKV2" s="16"/>
      <c r="HKW2" s="16"/>
      <c r="HKX2" s="16"/>
      <c r="HKY2" s="16"/>
      <c r="HKZ2" s="16"/>
      <c r="HLA2" s="16"/>
      <c r="HLB2" s="16"/>
      <c r="HLC2" s="16"/>
      <c r="HLD2" s="16"/>
      <c r="HLE2" s="16"/>
      <c r="HLF2" s="16"/>
      <c r="HLG2" s="16"/>
      <c r="HLH2" s="16"/>
      <c r="HLI2" s="16"/>
      <c r="HLJ2" s="16"/>
      <c r="HLK2" s="16"/>
      <c r="HLL2" s="16"/>
      <c r="HLM2" s="16"/>
      <c r="HLN2" s="16"/>
      <c r="HLO2" s="16"/>
      <c r="HLP2" s="16"/>
      <c r="HLQ2" s="16"/>
      <c r="HLR2" s="16"/>
      <c r="HLS2" s="16"/>
      <c r="HLT2" s="16"/>
      <c r="HLU2" s="16"/>
      <c r="HLV2" s="16"/>
      <c r="HLW2" s="16"/>
      <c r="HLX2" s="16"/>
      <c r="HLY2" s="16"/>
      <c r="HLZ2" s="16"/>
      <c r="HMA2" s="16"/>
      <c r="HMB2" s="16"/>
      <c r="HMC2" s="16"/>
      <c r="HMD2" s="16"/>
      <c r="HME2" s="16"/>
      <c r="HMF2" s="16"/>
      <c r="HMG2" s="16"/>
      <c r="HMH2" s="16"/>
      <c r="HMI2" s="16"/>
      <c r="HMJ2" s="16"/>
      <c r="HMK2" s="16"/>
      <c r="HML2" s="16"/>
      <c r="HMM2" s="16"/>
      <c r="HMN2" s="16"/>
      <c r="HMO2" s="16"/>
      <c r="HMP2" s="16"/>
      <c r="HMQ2" s="16"/>
      <c r="HMR2" s="16"/>
      <c r="HMS2" s="16"/>
      <c r="HMT2" s="16"/>
      <c r="HMU2" s="16"/>
      <c r="HMV2" s="16"/>
      <c r="HMW2" s="16"/>
      <c r="HMX2" s="16"/>
      <c r="HMY2" s="16"/>
      <c r="HMZ2" s="16"/>
      <c r="HNA2" s="16"/>
      <c r="HNB2" s="16"/>
      <c r="HNC2" s="16"/>
      <c r="HND2" s="16"/>
      <c r="HNE2" s="16"/>
      <c r="HNF2" s="16"/>
      <c r="HNG2" s="16"/>
      <c r="HNH2" s="16"/>
      <c r="HNI2" s="16"/>
      <c r="HNJ2" s="16"/>
      <c r="HNK2" s="16"/>
      <c r="HNL2" s="16"/>
      <c r="HNM2" s="16"/>
      <c r="HNN2" s="16"/>
      <c r="HNO2" s="16"/>
      <c r="HNP2" s="16"/>
      <c r="HNQ2" s="16"/>
      <c r="HNR2" s="16"/>
      <c r="HNS2" s="16"/>
      <c r="HNT2" s="16"/>
      <c r="HNU2" s="16"/>
      <c r="HNV2" s="16"/>
      <c r="HNW2" s="16"/>
      <c r="HNX2" s="16"/>
      <c r="HNY2" s="16"/>
      <c r="HNZ2" s="16"/>
      <c r="HOA2" s="16"/>
      <c r="HOB2" s="16"/>
      <c r="HOC2" s="16"/>
      <c r="HOD2" s="16"/>
      <c r="HOE2" s="16"/>
      <c r="HOF2" s="16"/>
      <c r="HOG2" s="16"/>
      <c r="HOH2" s="16"/>
      <c r="HOI2" s="16"/>
      <c r="HOJ2" s="16"/>
      <c r="HOK2" s="16"/>
      <c r="HOL2" s="16"/>
      <c r="HOM2" s="16"/>
      <c r="HON2" s="16"/>
      <c r="HOO2" s="16"/>
      <c r="HOP2" s="16"/>
      <c r="HOQ2" s="16"/>
      <c r="HOR2" s="16"/>
      <c r="HOS2" s="16"/>
      <c r="HOT2" s="16"/>
      <c r="HOU2" s="16"/>
      <c r="HOV2" s="16"/>
      <c r="HOW2" s="16"/>
      <c r="HOX2" s="16"/>
      <c r="HOY2" s="16"/>
      <c r="HOZ2" s="16"/>
      <c r="HPA2" s="16"/>
      <c r="HPB2" s="16"/>
      <c r="HPC2" s="16"/>
      <c r="HPD2" s="16"/>
      <c r="HPE2" s="16"/>
      <c r="HPF2" s="16"/>
      <c r="HPG2" s="16"/>
      <c r="HPH2" s="16"/>
      <c r="HPI2" s="16"/>
      <c r="HPJ2" s="16"/>
      <c r="HPK2" s="16"/>
      <c r="HPL2" s="16"/>
      <c r="HPM2" s="16"/>
      <c r="HPN2" s="16"/>
      <c r="HPO2" s="16"/>
      <c r="HPP2" s="16"/>
      <c r="HPQ2" s="16"/>
      <c r="HPR2" s="16"/>
      <c r="HPS2" s="16"/>
      <c r="HPT2" s="16"/>
      <c r="HPU2" s="16"/>
      <c r="HPV2" s="16"/>
      <c r="HPW2" s="16"/>
      <c r="HPX2" s="16"/>
      <c r="HPY2" s="16"/>
      <c r="HPZ2" s="16"/>
      <c r="HQA2" s="16"/>
      <c r="HQB2" s="16"/>
      <c r="HQC2" s="16"/>
      <c r="HQD2" s="16"/>
      <c r="HQE2" s="16"/>
      <c r="HQF2" s="16"/>
      <c r="HQG2" s="16"/>
      <c r="HQH2" s="16"/>
      <c r="HQI2" s="16"/>
      <c r="HQJ2" s="16"/>
      <c r="HQK2" s="16"/>
      <c r="HQL2" s="16"/>
      <c r="HQM2" s="16"/>
      <c r="HQN2" s="16"/>
      <c r="HQO2" s="16"/>
      <c r="HQP2" s="16"/>
      <c r="HQQ2" s="16"/>
      <c r="HQR2" s="16"/>
      <c r="HQS2" s="16"/>
      <c r="HQT2" s="16"/>
      <c r="HQU2" s="16"/>
      <c r="HQV2" s="16"/>
      <c r="HQW2" s="16"/>
      <c r="HQX2" s="16"/>
      <c r="HQY2" s="16"/>
      <c r="HQZ2" s="16"/>
      <c r="HRA2" s="16"/>
      <c r="HRB2" s="16"/>
      <c r="HRC2" s="16"/>
      <c r="HRD2" s="16"/>
      <c r="HRE2" s="16"/>
      <c r="HRF2" s="16"/>
      <c r="HRG2" s="16"/>
      <c r="HRH2" s="16"/>
      <c r="HRI2" s="16"/>
      <c r="HRJ2" s="16"/>
      <c r="HRK2" s="16"/>
      <c r="HRL2" s="16"/>
      <c r="HRM2" s="16"/>
      <c r="HRN2" s="16"/>
      <c r="HRO2" s="16"/>
      <c r="HRP2" s="16"/>
      <c r="HRQ2" s="16"/>
      <c r="HRR2" s="16"/>
      <c r="HRS2" s="16"/>
      <c r="HRT2" s="16"/>
      <c r="HRU2" s="16"/>
      <c r="HRV2" s="16"/>
      <c r="HRW2" s="16"/>
      <c r="HRX2" s="16"/>
      <c r="HRY2" s="16"/>
      <c r="HRZ2" s="16"/>
      <c r="HSA2" s="16"/>
      <c r="HSB2" s="16"/>
      <c r="HSC2" s="16"/>
      <c r="HSD2" s="16"/>
      <c r="HSE2" s="16"/>
      <c r="HSF2" s="16"/>
      <c r="HSG2" s="16"/>
      <c r="HSH2" s="16"/>
      <c r="HSI2" s="16"/>
      <c r="HSJ2" s="16"/>
      <c r="HSK2" s="16"/>
      <c r="HSL2" s="16"/>
      <c r="HSM2" s="16"/>
      <c r="HSN2" s="16"/>
      <c r="HSO2" s="16"/>
      <c r="HSP2" s="16"/>
      <c r="HSQ2" s="16"/>
      <c r="HSR2" s="16"/>
      <c r="HSS2" s="16"/>
      <c r="HST2" s="16"/>
      <c r="HSU2" s="16"/>
      <c r="HSV2" s="16"/>
      <c r="HSW2" s="16"/>
      <c r="HSX2" s="16"/>
      <c r="HSY2" s="16"/>
      <c r="HSZ2" s="16"/>
      <c r="HTA2" s="16"/>
      <c r="HTB2" s="16"/>
      <c r="HTC2" s="16"/>
      <c r="HTD2" s="16"/>
      <c r="HTE2" s="16"/>
      <c r="HTF2" s="16"/>
      <c r="HTG2" s="16"/>
      <c r="HTH2" s="16"/>
      <c r="HTI2" s="16"/>
      <c r="HTJ2" s="16"/>
      <c r="HTK2" s="16"/>
      <c r="HTL2" s="16"/>
      <c r="HTM2" s="16"/>
      <c r="HTN2" s="16"/>
      <c r="HTO2" s="16"/>
      <c r="HTP2" s="16"/>
      <c r="HTQ2" s="16"/>
      <c r="HTR2" s="16"/>
      <c r="HTS2" s="16"/>
      <c r="HTT2" s="16"/>
      <c r="HTU2" s="16"/>
      <c r="HTV2" s="16"/>
      <c r="HTW2" s="16"/>
      <c r="HTX2" s="16"/>
      <c r="HTY2" s="16"/>
      <c r="HTZ2" s="16"/>
      <c r="HUA2" s="16"/>
      <c r="HUB2" s="16"/>
      <c r="HUC2" s="16"/>
      <c r="HUD2" s="16"/>
      <c r="HUE2" s="16"/>
      <c r="HUF2" s="16"/>
      <c r="HUG2" s="16"/>
      <c r="HUH2" s="16"/>
      <c r="HUI2" s="16"/>
      <c r="HUJ2" s="16"/>
      <c r="HUK2" s="16"/>
      <c r="HUL2" s="16"/>
      <c r="HUM2" s="16"/>
      <c r="HUN2" s="16"/>
      <c r="HUO2" s="16"/>
      <c r="HUP2" s="16"/>
      <c r="HUQ2" s="16"/>
      <c r="HUR2" s="16"/>
      <c r="HUS2" s="16"/>
      <c r="HUT2" s="16"/>
      <c r="HUU2" s="16"/>
      <c r="HUV2" s="16"/>
      <c r="HUW2" s="16"/>
      <c r="HUX2" s="16"/>
      <c r="HUY2" s="16"/>
      <c r="HUZ2" s="16"/>
      <c r="HVA2" s="16"/>
      <c r="HVB2" s="16"/>
      <c r="HVC2" s="16"/>
      <c r="HVD2" s="16"/>
      <c r="HVE2" s="16"/>
      <c r="HVF2" s="16"/>
      <c r="HVG2" s="16"/>
      <c r="HVH2" s="16"/>
      <c r="HVI2" s="16"/>
      <c r="HVJ2" s="16"/>
      <c r="HVK2" s="16"/>
      <c r="HVL2" s="16"/>
      <c r="HVM2" s="16"/>
      <c r="HVN2" s="16"/>
      <c r="HVO2" s="16"/>
      <c r="HVP2" s="16"/>
      <c r="HVQ2" s="16"/>
      <c r="HVR2" s="16"/>
      <c r="HVS2" s="16"/>
      <c r="HVT2" s="16"/>
      <c r="HVU2" s="16"/>
      <c r="HVV2" s="16"/>
      <c r="HVW2" s="16"/>
      <c r="HVX2" s="16"/>
      <c r="HVY2" s="16"/>
      <c r="HVZ2" s="16"/>
      <c r="HWA2" s="16"/>
      <c r="HWB2" s="16"/>
      <c r="HWC2" s="16"/>
      <c r="HWD2" s="16"/>
      <c r="HWE2" s="16"/>
      <c r="HWF2" s="16"/>
      <c r="HWG2" s="16"/>
      <c r="HWH2" s="16"/>
      <c r="HWI2" s="16"/>
      <c r="HWJ2" s="16"/>
      <c r="HWK2" s="16"/>
      <c r="HWL2" s="16"/>
      <c r="HWM2" s="16"/>
      <c r="HWN2" s="16"/>
      <c r="HWO2" s="16"/>
      <c r="HWP2" s="16"/>
      <c r="HWQ2" s="16"/>
      <c r="HWR2" s="16"/>
      <c r="HWS2" s="16"/>
      <c r="HWT2" s="16"/>
      <c r="HWU2" s="16"/>
      <c r="HWV2" s="16"/>
      <c r="HWW2" s="16"/>
      <c r="HWX2" s="16"/>
      <c r="HWY2" s="16"/>
      <c r="HWZ2" s="16"/>
      <c r="HXA2" s="16"/>
      <c r="HXB2" s="16"/>
      <c r="HXC2" s="16"/>
      <c r="HXD2" s="16"/>
      <c r="HXE2" s="16"/>
      <c r="HXF2" s="16"/>
      <c r="HXG2" s="16"/>
      <c r="HXH2" s="16"/>
      <c r="HXI2" s="16"/>
      <c r="HXJ2" s="16"/>
      <c r="HXK2" s="16"/>
      <c r="HXL2" s="16"/>
      <c r="HXM2" s="16"/>
      <c r="HXN2" s="16"/>
      <c r="HXO2" s="16"/>
      <c r="HXP2" s="16"/>
      <c r="HXQ2" s="16"/>
      <c r="HXR2" s="16"/>
      <c r="HXS2" s="16"/>
      <c r="HXT2" s="16"/>
      <c r="HXU2" s="16"/>
      <c r="HXV2" s="16"/>
      <c r="HXW2" s="16"/>
      <c r="HXX2" s="16"/>
      <c r="HXY2" s="16"/>
      <c r="HXZ2" s="16"/>
      <c r="HYA2" s="16"/>
      <c r="HYB2" s="16"/>
      <c r="HYC2" s="16"/>
      <c r="HYD2" s="16"/>
      <c r="HYE2" s="16"/>
      <c r="HYF2" s="16"/>
      <c r="HYG2" s="16"/>
      <c r="HYH2" s="16"/>
      <c r="HYI2" s="16"/>
      <c r="HYJ2" s="16"/>
      <c r="HYK2" s="16"/>
      <c r="HYL2" s="16"/>
      <c r="HYM2" s="16"/>
      <c r="HYN2" s="16"/>
      <c r="HYO2" s="16"/>
      <c r="HYP2" s="16"/>
      <c r="HYQ2" s="16"/>
      <c r="HYR2" s="16"/>
      <c r="HYS2" s="16"/>
      <c r="HYT2" s="16"/>
      <c r="HYU2" s="16"/>
      <c r="HYV2" s="16"/>
      <c r="HYW2" s="16"/>
      <c r="HYX2" s="16"/>
      <c r="HYY2" s="16"/>
      <c r="HYZ2" s="16"/>
      <c r="HZA2" s="16"/>
      <c r="HZB2" s="16"/>
      <c r="HZC2" s="16"/>
      <c r="HZD2" s="16"/>
      <c r="HZE2" s="16"/>
      <c r="HZF2" s="16"/>
      <c r="HZG2" s="16"/>
      <c r="HZH2" s="16"/>
      <c r="HZI2" s="16"/>
      <c r="HZJ2" s="16"/>
      <c r="HZK2" s="16"/>
      <c r="HZL2" s="16"/>
      <c r="HZM2" s="16"/>
      <c r="HZN2" s="16"/>
      <c r="HZO2" s="16"/>
      <c r="HZP2" s="16"/>
      <c r="HZQ2" s="16"/>
      <c r="HZR2" s="16"/>
      <c r="HZS2" s="16"/>
      <c r="HZT2" s="16"/>
      <c r="HZU2" s="16"/>
      <c r="HZV2" s="16"/>
      <c r="HZW2" s="16"/>
      <c r="HZX2" s="16"/>
      <c r="HZY2" s="16"/>
      <c r="HZZ2" s="16"/>
      <c r="IAA2" s="16"/>
      <c r="IAB2" s="16"/>
      <c r="IAC2" s="16"/>
      <c r="IAD2" s="16"/>
      <c r="IAE2" s="16"/>
      <c r="IAF2" s="16"/>
      <c r="IAG2" s="16"/>
      <c r="IAH2" s="16"/>
      <c r="IAI2" s="16"/>
      <c r="IAJ2" s="16"/>
      <c r="IAK2" s="16"/>
      <c r="IAL2" s="16"/>
      <c r="IAM2" s="16"/>
      <c r="IAN2" s="16"/>
      <c r="IAO2" s="16"/>
      <c r="IAP2" s="16"/>
      <c r="IAQ2" s="16"/>
      <c r="IAR2" s="16"/>
      <c r="IAS2" s="16"/>
      <c r="IAT2" s="16"/>
      <c r="IAU2" s="16"/>
      <c r="IAV2" s="16"/>
      <c r="IAW2" s="16"/>
      <c r="IAX2" s="16"/>
      <c r="IAY2" s="16"/>
      <c r="IAZ2" s="16"/>
      <c r="IBA2" s="16"/>
      <c r="IBB2" s="16"/>
      <c r="IBC2" s="16"/>
      <c r="IBD2" s="16"/>
      <c r="IBE2" s="16"/>
      <c r="IBF2" s="16"/>
      <c r="IBG2" s="16"/>
      <c r="IBH2" s="16"/>
      <c r="IBI2" s="16"/>
      <c r="IBJ2" s="16"/>
      <c r="IBK2" s="16"/>
      <c r="IBL2" s="16"/>
      <c r="IBM2" s="16"/>
      <c r="IBN2" s="16"/>
      <c r="IBO2" s="16"/>
      <c r="IBP2" s="16"/>
      <c r="IBQ2" s="16"/>
      <c r="IBR2" s="16"/>
      <c r="IBS2" s="16"/>
      <c r="IBT2" s="16"/>
      <c r="IBU2" s="16"/>
      <c r="IBV2" s="16"/>
      <c r="IBW2" s="16"/>
      <c r="IBX2" s="16"/>
      <c r="IBY2" s="16"/>
      <c r="IBZ2" s="16"/>
      <c r="ICA2" s="16"/>
      <c r="ICB2" s="16"/>
      <c r="ICC2" s="16"/>
      <c r="ICD2" s="16"/>
      <c r="ICE2" s="16"/>
      <c r="ICF2" s="16"/>
      <c r="ICG2" s="16"/>
      <c r="ICH2" s="16"/>
      <c r="ICI2" s="16"/>
      <c r="ICJ2" s="16"/>
      <c r="ICK2" s="16"/>
      <c r="ICL2" s="16"/>
      <c r="ICM2" s="16"/>
      <c r="ICN2" s="16"/>
      <c r="ICO2" s="16"/>
      <c r="ICP2" s="16"/>
      <c r="ICQ2" s="16"/>
      <c r="ICR2" s="16"/>
      <c r="ICS2" s="16"/>
      <c r="ICT2" s="16"/>
      <c r="ICU2" s="16"/>
      <c r="ICV2" s="16"/>
      <c r="ICW2" s="16"/>
      <c r="ICX2" s="16"/>
      <c r="ICY2" s="16"/>
      <c r="ICZ2" s="16"/>
      <c r="IDA2" s="16"/>
      <c r="IDB2" s="16"/>
      <c r="IDC2" s="16"/>
      <c r="IDD2" s="16"/>
      <c r="IDE2" s="16"/>
      <c r="IDF2" s="16"/>
      <c r="IDG2" s="16"/>
      <c r="IDH2" s="16"/>
      <c r="IDI2" s="16"/>
      <c r="IDJ2" s="16"/>
      <c r="IDK2" s="16"/>
      <c r="IDL2" s="16"/>
      <c r="IDM2" s="16"/>
      <c r="IDN2" s="16"/>
      <c r="IDO2" s="16"/>
      <c r="IDP2" s="16"/>
      <c r="IDQ2" s="16"/>
      <c r="IDR2" s="16"/>
      <c r="IDS2" s="16"/>
      <c r="IDT2" s="16"/>
      <c r="IDU2" s="16"/>
      <c r="IDV2" s="16"/>
      <c r="IDW2" s="16"/>
      <c r="IDX2" s="16"/>
      <c r="IDY2" s="16"/>
      <c r="IDZ2" s="16"/>
      <c r="IEA2" s="16"/>
      <c r="IEB2" s="16"/>
      <c r="IEC2" s="16"/>
      <c r="IED2" s="16"/>
      <c r="IEE2" s="16"/>
      <c r="IEF2" s="16"/>
      <c r="IEG2" s="16"/>
      <c r="IEH2" s="16"/>
      <c r="IEI2" s="16"/>
      <c r="IEJ2" s="16"/>
      <c r="IEK2" s="16"/>
      <c r="IEL2" s="16"/>
      <c r="IEM2" s="16"/>
      <c r="IEN2" s="16"/>
      <c r="IEO2" s="16"/>
      <c r="IEP2" s="16"/>
      <c r="IEQ2" s="16"/>
      <c r="IER2" s="16"/>
      <c r="IES2" s="16"/>
      <c r="IET2" s="16"/>
      <c r="IEU2" s="16"/>
      <c r="IEV2" s="16"/>
      <c r="IEW2" s="16"/>
      <c r="IEX2" s="16"/>
      <c r="IEY2" s="16"/>
      <c r="IEZ2" s="16"/>
      <c r="IFA2" s="16"/>
      <c r="IFB2" s="16"/>
      <c r="IFC2" s="16"/>
      <c r="IFD2" s="16"/>
      <c r="IFE2" s="16"/>
      <c r="IFF2" s="16"/>
      <c r="IFG2" s="16"/>
      <c r="IFH2" s="16"/>
      <c r="IFI2" s="16"/>
      <c r="IFJ2" s="16"/>
      <c r="IFK2" s="16"/>
      <c r="IFL2" s="16"/>
      <c r="IFM2" s="16"/>
      <c r="IFN2" s="16"/>
      <c r="IFO2" s="16"/>
      <c r="IFP2" s="16"/>
      <c r="IFQ2" s="16"/>
      <c r="IFR2" s="16"/>
      <c r="IFS2" s="16"/>
      <c r="IFT2" s="16"/>
      <c r="IFU2" s="16"/>
      <c r="IFV2" s="16"/>
      <c r="IFW2" s="16"/>
      <c r="IFX2" s="16"/>
      <c r="IFY2" s="16"/>
      <c r="IFZ2" s="16"/>
      <c r="IGA2" s="16"/>
      <c r="IGB2" s="16"/>
      <c r="IGC2" s="16"/>
      <c r="IGD2" s="16"/>
      <c r="IGE2" s="16"/>
      <c r="IGF2" s="16"/>
      <c r="IGG2" s="16"/>
      <c r="IGH2" s="16"/>
      <c r="IGI2" s="16"/>
      <c r="IGJ2" s="16"/>
      <c r="IGK2" s="16"/>
      <c r="IGL2" s="16"/>
      <c r="IGM2" s="16"/>
      <c r="IGN2" s="16"/>
      <c r="IGO2" s="16"/>
      <c r="IGP2" s="16"/>
      <c r="IGQ2" s="16"/>
      <c r="IGR2" s="16"/>
      <c r="IGS2" s="16"/>
      <c r="IGT2" s="16"/>
      <c r="IGU2" s="16"/>
      <c r="IGV2" s="16"/>
      <c r="IGW2" s="16"/>
      <c r="IGX2" s="16"/>
      <c r="IGY2" s="16"/>
      <c r="IGZ2" s="16"/>
      <c r="IHA2" s="16"/>
      <c r="IHB2" s="16"/>
      <c r="IHC2" s="16"/>
      <c r="IHD2" s="16"/>
      <c r="IHE2" s="16"/>
      <c r="IHF2" s="16"/>
      <c r="IHG2" s="16"/>
      <c r="IHH2" s="16"/>
      <c r="IHI2" s="16"/>
      <c r="IHJ2" s="16"/>
      <c r="IHK2" s="16"/>
      <c r="IHL2" s="16"/>
      <c r="IHM2" s="16"/>
      <c r="IHN2" s="16"/>
      <c r="IHO2" s="16"/>
      <c r="IHP2" s="16"/>
      <c r="IHQ2" s="16"/>
      <c r="IHR2" s="16"/>
      <c r="IHS2" s="16"/>
      <c r="IHT2" s="16"/>
      <c r="IHU2" s="16"/>
      <c r="IHV2" s="16"/>
      <c r="IHW2" s="16"/>
      <c r="IHX2" s="16"/>
      <c r="IHY2" s="16"/>
      <c r="IHZ2" s="16"/>
      <c r="IIA2" s="16"/>
      <c r="IIB2" s="16"/>
      <c r="IIC2" s="16"/>
      <c r="IID2" s="16"/>
      <c r="IIE2" s="16"/>
      <c r="IIF2" s="16"/>
      <c r="IIG2" s="16"/>
      <c r="IIH2" s="16"/>
      <c r="III2" s="16"/>
      <c r="IIJ2" s="16"/>
      <c r="IIK2" s="16"/>
      <c r="IIL2" s="16"/>
      <c r="IIM2" s="16"/>
      <c r="IIN2" s="16"/>
      <c r="IIO2" s="16"/>
      <c r="IIP2" s="16"/>
      <c r="IIQ2" s="16"/>
      <c r="IIR2" s="16"/>
      <c r="IIS2" s="16"/>
      <c r="IIT2" s="16"/>
      <c r="IIU2" s="16"/>
      <c r="IIV2" s="16"/>
      <c r="IIW2" s="16"/>
      <c r="IIX2" s="16"/>
      <c r="IIY2" s="16"/>
      <c r="IIZ2" s="16"/>
      <c r="IJA2" s="16"/>
      <c r="IJB2" s="16"/>
      <c r="IJC2" s="16"/>
      <c r="IJD2" s="16"/>
      <c r="IJE2" s="16"/>
      <c r="IJF2" s="16"/>
      <c r="IJG2" s="16"/>
      <c r="IJH2" s="16"/>
      <c r="IJI2" s="16"/>
      <c r="IJJ2" s="16"/>
      <c r="IJK2" s="16"/>
      <c r="IJL2" s="16"/>
      <c r="IJM2" s="16"/>
      <c r="IJN2" s="16"/>
      <c r="IJO2" s="16"/>
      <c r="IJP2" s="16"/>
      <c r="IJQ2" s="16"/>
      <c r="IJR2" s="16"/>
      <c r="IJS2" s="16"/>
      <c r="IJT2" s="16"/>
      <c r="IJU2" s="16"/>
      <c r="IJV2" s="16"/>
      <c r="IJW2" s="16"/>
      <c r="IJX2" s="16"/>
      <c r="IJY2" s="16"/>
      <c r="IJZ2" s="16"/>
      <c r="IKA2" s="16"/>
      <c r="IKB2" s="16"/>
      <c r="IKC2" s="16"/>
      <c r="IKD2" s="16"/>
      <c r="IKE2" s="16"/>
      <c r="IKF2" s="16"/>
      <c r="IKG2" s="16"/>
      <c r="IKH2" s="16"/>
      <c r="IKI2" s="16"/>
      <c r="IKJ2" s="16"/>
      <c r="IKK2" s="16"/>
      <c r="IKL2" s="16"/>
      <c r="IKM2" s="16"/>
      <c r="IKN2" s="16"/>
      <c r="IKO2" s="16"/>
      <c r="IKP2" s="16"/>
      <c r="IKQ2" s="16"/>
      <c r="IKR2" s="16"/>
      <c r="IKS2" s="16"/>
      <c r="IKT2" s="16"/>
      <c r="IKU2" s="16"/>
      <c r="IKV2" s="16"/>
      <c r="IKW2" s="16"/>
      <c r="IKX2" s="16"/>
      <c r="IKY2" s="16"/>
      <c r="IKZ2" s="16"/>
      <c r="ILA2" s="16"/>
      <c r="ILB2" s="16"/>
      <c r="ILC2" s="16"/>
      <c r="ILD2" s="16"/>
      <c r="ILE2" s="16"/>
      <c r="ILF2" s="16"/>
      <c r="ILG2" s="16"/>
      <c r="ILH2" s="16"/>
      <c r="ILI2" s="16"/>
      <c r="ILJ2" s="16"/>
      <c r="ILK2" s="16"/>
      <c r="ILL2" s="16"/>
      <c r="ILM2" s="16"/>
      <c r="ILN2" s="16"/>
      <c r="ILO2" s="16"/>
      <c r="ILP2" s="16"/>
      <c r="ILQ2" s="16"/>
      <c r="ILR2" s="16"/>
      <c r="ILS2" s="16"/>
      <c r="ILT2" s="16"/>
      <c r="ILU2" s="16"/>
      <c r="ILV2" s="16"/>
      <c r="ILW2" s="16"/>
      <c r="ILX2" s="16"/>
      <c r="ILY2" s="16"/>
      <c r="ILZ2" s="16"/>
      <c r="IMA2" s="16"/>
      <c r="IMB2" s="16"/>
      <c r="IMC2" s="16"/>
      <c r="IMD2" s="16"/>
      <c r="IME2" s="16"/>
      <c r="IMF2" s="16"/>
      <c r="IMG2" s="16"/>
      <c r="IMH2" s="16"/>
      <c r="IMI2" s="16"/>
      <c r="IMJ2" s="16"/>
      <c r="IMK2" s="16"/>
      <c r="IML2" s="16"/>
      <c r="IMM2" s="16"/>
      <c r="IMN2" s="16"/>
      <c r="IMO2" s="16"/>
      <c r="IMP2" s="16"/>
      <c r="IMQ2" s="16"/>
      <c r="IMR2" s="16"/>
      <c r="IMS2" s="16"/>
      <c r="IMT2" s="16"/>
      <c r="IMU2" s="16"/>
      <c r="IMV2" s="16"/>
      <c r="IMW2" s="16"/>
      <c r="IMX2" s="16"/>
      <c r="IMY2" s="16"/>
      <c r="IMZ2" s="16"/>
      <c r="INA2" s="16"/>
      <c r="INB2" s="16"/>
      <c r="INC2" s="16"/>
      <c r="IND2" s="16"/>
      <c r="INE2" s="16"/>
      <c r="INF2" s="16"/>
      <c r="ING2" s="16"/>
      <c r="INH2" s="16"/>
      <c r="INI2" s="16"/>
      <c r="INJ2" s="16"/>
      <c r="INK2" s="16"/>
      <c r="INL2" s="16"/>
      <c r="INM2" s="16"/>
      <c r="INN2" s="16"/>
      <c r="INO2" s="16"/>
      <c r="INP2" s="16"/>
      <c r="INQ2" s="16"/>
      <c r="INR2" s="16"/>
      <c r="INS2" s="16"/>
      <c r="INT2" s="16"/>
      <c r="INU2" s="16"/>
      <c r="INV2" s="16"/>
      <c r="INW2" s="16"/>
      <c r="INX2" s="16"/>
      <c r="INY2" s="16"/>
      <c r="INZ2" s="16"/>
      <c r="IOA2" s="16"/>
      <c r="IOB2" s="16"/>
      <c r="IOC2" s="16"/>
      <c r="IOD2" s="16"/>
      <c r="IOE2" s="16"/>
      <c r="IOF2" s="16"/>
      <c r="IOG2" s="16"/>
      <c r="IOH2" s="16"/>
      <c r="IOI2" s="16"/>
      <c r="IOJ2" s="16"/>
      <c r="IOK2" s="16"/>
      <c r="IOL2" s="16"/>
      <c r="IOM2" s="16"/>
      <c r="ION2" s="16"/>
      <c r="IOO2" s="16"/>
      <c r="IOP2" s="16"/>
      <c r="IOQ2" s="16"/>
      <c r="IOR2" s="16"/>
      <c r="IOS2" s="16"/>
      <c r="IOT2" s="16"/>
      <c r="IOU2" s="16"/>
      <c r="IOV2" s="16"/>
      <c r="IOW2" s="16"/>
      <c r="IOX2" s="16"/>
      <c r="IOY2" s="16"/>
      <c r="IOZ2" s="16"/>
      <c r="IPA2" s="16"/>
      <c r="IPB2" s="16"/>
      <c r="IPC2" s="16"/>
      <c r="IPD2" s="16"/>
      <c r="IPE2" s="16"/>
      <c r="IPF2" s="16"/>
      <c r="IPG2" s="16"/>
      <c r="IPH2" s="16"/>
      <c r="IPI2" s="16"/>
      <c r="IPJ2" s="16"/>
      <c r="IPK2" s="16"/>
      <c r="IPL2" s="16"/>
      <c r="IPM2" s="16"/>
      <c r="IPN2" s="16"/>
      <c r="IPO2" s="16"/>
      <c r="IPP2" s="16"/>
      <c r="IPQ2" s="16"/>
      <c r="IPR2" s="16"/>
      <c r="IPS2" s="16"/>
      <c r="IPT2" s="16"/>
      <c r="IPU2" s="16"/>
      <c r="IPV2" s="16"/>
      <c r="IPW2" s="16"/>
      <c r="IPX2" s="16"/>
      <c r="IPY2" s="16"/>
      <c r="IPZ2" s="16"/>
      <c r="IQA2" s="16"/>
      <c r="IQB2" s="16"/>
      <c r="IQC2" s="16"/>
      <c r="IQD2" s="16"/>
      <c r="IQE2" s="16"/>
      <c r="IQF2" s="16"/>
      <c r="IQG2" s="16"/>
      <c r="IQH2" s="16"/>
      <c r="IQI2" s="16"/>
      <c r="IQJ2" s="16"/>
      <c r="IQK2" s="16"/>
      <c r="IQL2" s="16"/>
      <c r="IQM2" s="16"/>
      <c r="IQN2" s="16"/>
      <c r="IQO2" s="16"/>
      <c r="IQP2" s="16"/>
      <c r="IQQ2" s="16"/>
      <c r="IQR2" s="16"/>
      <c r="IQS2" s="16"/>
      <c r="IQT2" s="16"/>
      <c r="IQU2" s="16"/>
      <c r="IQV2" s="16"/>
      <c r="IQW2" s="16"/>
      <c r="IQX2" s="16"/>
      <c r="IQY2" s="16"/>
      <c r="IQZ2" s="16"/>
      <c r="IRA2" s="16"/>
      <c r="IRB2" s="16"/>
      <c r="IRC2" s="16"/>
      <c r="IRD2" s="16"/>
      <c r="IRE2" s="16"/>
      <c r="IRF2" s="16"/>
      <c r="IRG2" s="16"/>
      <c r="IRH2" s="16"/>
      <c r="IRI2" s="16"/>
      <c r="IRJ2" s="16"/>
      <c r="IRK2" s="16"/>
      <c r="IRL2" s="16"/>
      <c r="IRM2" s="16"/>
      <c r="IRN2" s="16"/>
      <c r="IRO2" s="16"/>
      <c r="IRP2" s="16"/>
      <c r="IRQ2" s="16"/>
      <c r="IRR2" s="16"/>
      <c r="IRS2" s="16"/>
      <c r="IRT2" s="16"/>
      <c r="IRU2" s="16"/>
      <c r="IRV2" s="16"/>
      <c r="IRW2" s="16"/>
      <c r="IRX2" s="16"/>
      <c r="IRY2" s="16"/>
      <c r="IRZ2" s="16"/>
      <c r="ISA2" s="16"/>
      <c r="ISB2" s="16"/>
      <c r="ISC2" s="16"/>
      <c r="ISD2" s="16"/>
      <c r="ISE2" s="16"/>
      <c r="ISF2" s="16"/>
      <c r="ISG2" s="16"/>
      <c r="ISH2" s="16"/>
      <c r="ISI2" s="16"/>
      <c r="ISJ2" s="16"/>
      <c r="ISK2" s="16"/>
      <c r="ISL2" s="16"/>
      <c r="ISM2" s="16"/>
      <c r="ISN2" s="16"/>
      <c r="ISO2" s="16"/>
      <c r="ISP2" s="16"/>
      <c r="ISQ2" s="16"/>
      <c r="ISR2" s="16"/>
      <c r="ISS2" s="16"/>
      <c r="IST2" s="16"/>
      <c r="ISU2" s="16"/>
      <c r="ISV2" s="16"/>
      <c r="ISW2" s="16"/>
      <c r="ISX2" s="16"/>
      <c r="ISY2" s="16"/>
      <c r="ISZ2" s="16"/>
      <c r="ITA2" s="16"/>
      <c r="ITB2" s="16"/>
      <c r="ITC2" s="16"/>
      <c r="ITD2" s="16"/>
      <c r="ITE2" s="16"/>
      <c r="ITF2" s="16"/>
      <c r="ITG2" s="16"/>
      <c r="ITH2" s="16"/>
      <c r="ITI2" s="16"/>
      <c r="ITJ2" s="16"/>
      <c r="ITK2" s="16"/>
      <c r="ITL2" s="16"/>
      <c r="ITM2" s="16"/>
      <c r="ITN2" s="16"/>
      <c r="ITO2" s="16"/>
      <c r="ITP2" s="16"/>
      <c r="ITQ2" s="16"/>
      <c r="ITR2" s="16"/>
      <c r="ITS2" s="16"/>
      <c r="ITT2" s="16"/>
      <c r="ITU2" s="16"/>
      <c r="ITV2" s="16"/>
      <c r="ITW2" s="16"/>
      <c r="ITX2" s="16"/>
      <c r="ITY2" s="16"/>
      <c r="ITZ2" s="16"/>
      <c r="IUA2" s="16"/>
      <c r="IUB2" s="16"/>
      <c r="IUC2" s="16"/>
      <c r="IUD2" s="16"/>
      <c r="IUE2" s="16"/>
      <c r="IUF2" s="16"/>
      <c r="IUG2" s="16"/>
      <c r="IUH2" s="16"/>
      <c r="IUI2" s="16"/>
      <c r="IUJ2" s="16"/>
      <c r="IUK2" s="16"/>
      <c r="IUL2" s="16"/>
      <c r="IUM2" s="16"/>
      <c r="IUN2" s="16"/>
      <c r="IUO2" s="16"/>
      <c r="IUP2" s="16"/>
      <c r="IUQ2" s="16"/>
      <c r="IUR2" s="16"/>
      <c r="IUS2" s="16"/>
      <c r="IUT2" s="16"/>
      <c r="IUU2" s="16"/>
      <c r="IUV2" s="16"/>
      <c r="IUW2" s="16"/>
      <c r="IUX2" s="16"/>
      <c r="IUY2" s="16"/>
      <c r="IUZ2" s="16"/>
      <c r="IVA2" s="16"/>
      <c r="IVB2" s="16"/>
      <c r="IVC2" s="16"/>
      <c r="IVD2" s="16"/>
      <c r="IVE2" s="16"/>
      <c r="IVF2" s="16"/>
      <c r="IVG2" s="16"/>
      <c r="IVH2" s="16"/>
      <c r="IVI2" s="16"/>
      <c r="IVJ2" s="16"/>
      <c r="IVK2" s="16"/>
      <c r="IVL2" s="16"/>
      <c r="IVM2" s="16"/>
      <c r="IVN2" s="16"/>
      <c r="IVO2" s="16"/>
      <c r="IVP2" s="16"/>
      <c r="IVQ2" s="16"/>
      <c r="IVR2" s="16"/>
      <c r="IVS2" s="16"/>
      <c r="IVT2" s="16"/>
      <c r="IVU2" s="16"/>
      <c r="IVV2" s="16"/>
      <c r="IVW2" s="16"/>
      <c r="IVX2" s="16"/>
      <c r="IVY2" s="16"/>
      <c r="IVZ2" s="16"/>
      <c r="IWA2" s="16"/>
      <c r="IWB2" s="16"/>
      <c r="IWC2" s="16"/>
      <c r="IWD2" s="16"/>
      <c r="IWE2" s="16"/>
      <c r="IWF2" s="16"/>
      <c r="IWG2" s="16"/>
      <c r="IWH2" s="16"/>
      <c r="IWI2" s="16"/>
      <c r="IWJ2" s="16"/>
      <c r="IWK2" s="16"/>
      <c r="IWL2" s="16"/>
      <c r="IWM2" s="16"/>
      <c r="IWN2" s="16"/>
      <c r="IWO2" s="16"/>
      <c r="IWP2" s="16"/>
      <c r="IWQ2" s="16"/>
      <c r="IWR2" s="16"/>
      <c r="IWS2" s="16"/>
      <c r="IWT2" s="16"/>
      <c r="IWU2" s="16"/>
      <c r="IWV2" s="16"/>
      <c r="IWW2" s="16"/>
      <c r="IWX2" s="16"/>
      <c r="IWY2" s="16"/>
      <c r="IWZ2" s="16"/>
      <c r="IXA2" s="16"/>
      <c r="IXB2" s="16"/>
      <c r="IXC2" s="16"/>
      <c r="IXD2" s="16"/>
      <c r="IXE2" s="16"/>
      <c r="IXF2" s="16"/>
      <c r="IXG2" s="16"/>
      <c r="IXH2" s="16"/>
      <c r="IXI2" s="16"/>
      <c r="IXJ2" s="16"/>
      <c r="IXK2" s="16"/>
      <c r="IXL2" s="16"/>
      <c r="IXM2" s="16"/>
      <c r="IXN2" s="16"/>
      <c r="IXO2" s="16"/>
      <c r="IXP2" s="16"/>
      <c r="IXQ2" s="16"/>
      <c r="IXR2" s="16"/>
      <c r="IXS2" s="16"/>
      <c r="IXT2" s="16"/>
      <c r="IXU2" s="16"/>
      <c r="IXV2" s="16"/>
      <c r="IXW2" s="16"/>
      <c r="IXX2" s="16"/>
      <c r="IXY2" s="16"/>
      <c r="IXZ2" s="16"/>
      <c r="IYA2" s="16"/>
      <c r="IYB2" s="16"/>
      <c r="IYC2" s="16"/>
      <c r="IYD2" s="16"/>
      <c r="IYE2" s="16"/>
      <c r="IYF2" s="16"/>
      <c r="IYG2" s="16"/>
      <c r="IYH2" s="16"/>
      <c r="IYI2" s="16"/>
      <c r="IYJ2" s="16"/>
      <c r="IYK2" s="16"/>
      <c r="IYL2" s="16"/>
      <c r="IYM2" s="16"/>
      <c r="IYN2" s="16"/>
      <c r="IYO2" s="16"/>
      <c r="IYP2" s="16"/>
      <c r="IYQ2" s="16"/>
      <c r="IYR2" s="16"/>
      <c r="IYS2" s="16"/>
      <c r="IYT2" s="16"/>
      <c r="IYU2" s="16"/>
      <c r="IYV2" s="16"/>
      <c r="IYW2" s="16"/>
      <c r="IYX2" s="16"/>
      <c r="IYY2" s="16"/>
      <c r="IYZ2" s="16"/>
      <c r="IZA2" s="16"/>
      <c r="IZB2" s="16"/>
      <c r="IZC2" s="16"/>
      <c r="IZD2" s="16"/>
      <c r="IZE2" s="16"/>
      <c r="IZF2" s="16"/>
      <c r="IZG2" s="16"/>
      <c r="IZH2" s="16"/>
      <c r="IZI2" s="16"/>
      <c r="IZJ2" s="16"/>
      <c r="IZK2" s="16"/>
      <c r="IZL2" s="16"/>
      <c r="IZM2" s="16"/>
      <c r="IZN2" s="16"/>
      <c r="IZO2" s="16"/>
      <c r="IZP2" s="16"/>
      <c r="IZQ2" s="16"/>
      <c r="IZR2" s="16"/>
      <c r="IZS2" s="16"/>
      <c r="IZT2" s="16"/>
      <c r="IZU2" s="16"/>
      <c r="IZV2" s="16"/>
      <c r="IZW2" s="16"/>
      <c r="IZX2" s="16"/>
      <c r="IZY2" s="16"/>
      <c r="IZZ2" s="16"/>
      <c r="JAA2" s="16"/>
      <c r="JAB2" s="16"/>
      <c r="JAC2" s="16"/>
      <c r="JAD2" s="16"/>
      <c r="JAE2" s="16"/>
      <c r="JAF2" s="16"/>
      <c r="JAG2" s="16"/>
      <c r="JAH2" s="16"/>
      <c r="JAI2" s="16"/>
      <c r="JAJ2" s="16"/>
      <c r="JAK2" s="16"/>
      <c r="JAL2" s="16"/>
      <c r="JAM2" s="16"/>
      <c r="JAN2" s="16"/>
      <c r="JAO2" s="16"/>
      <c r="JAP2" s="16"/>
      <c r="JAQ2" s="16"/>
      <c r="JAR2" s="16"/>
      <c r="JAS2" s="16"/>
      <c r="JAT2" s="16"/>
      <c r="JAU2" s="16"/>
      <c r="JAV2" s="16"/>
      <c r="JAW2" s="16"/>
      <c r="JAX2" s="16"/>
      <c r="JAY2" s="16"/>
      <c r="JAZ2" s="16"/>
      <c r="JBA2" s="16"/>
      <c r="JBB2" s="16"/>
      <c r="JBC2" s="16"/>
      <c r="JBD2" s="16"/>
      <c r="JBE2" s="16"/>
      <c r="JBF2" s="16"/>
      <c r="JBG2" s="16"/>
      <c r="JBH2" s="16"/>
      <c r="JBI2" s="16"/>
      <c r="JBJ2" s="16"/>
      <c r="JBK2" s="16"/>
      <c r="JBL2" s="16"/>
      <c r="JBM2" s="16"/>
      <c r="JBN2" s="16"/>
      <c r="JBO2" s="16"/>
      <c r="JBP2" s="16"/>
      <c r="JBQ2" s="16"/>
      <c r="JBR2" s="16"/>
      <c r="JBS2" s="16"/>
      <c r="JBT2" s="16"/>
      <c r="JBU2" s="16"/>
      <c r="JBV2" s="16"/>
      <c r="JBW2" s="16"/>
      <c r="JBX2" s="16"/>
      <c r="JBY2" s="16"/>
      <c r="JBZ2" s="16"/>
      <c r="JCA2" s="16"/>
      <c r="JCB2" s="16"/>
      <c r="JCC2" s="16"/>
      <c r="JCD2" s="16"/>
      <c r="JCE2" s="16"/>
      <c r="JCF2" s="16"/>
      <c r="JCG2" s="16"/>
      <c r="JCH2" s="16"/>
      <c r="JCI2" s="16"/>
      <c r="JCJ2" s="16"/>
      <c r="JCK2" s="16"/>
      <c r="JCL2" s="16"/>
      <c r="JCM2" s="16"/>
      <c r="JCN2" s="16"/>
      <c r="JCO2" s="16"/>
      <c r="JCP2" s="16"/>
      <c r="JCQ2" s="16"/>
      <c r="JCR2" s="16"/>
      <c r="JCS2" s="16"/>
      <c r="JCT2" s="16"/>
      <c r="JCU2" s="16"/>
      <c r="JCV2" s="16"/>
      <c r="JCW2" s="16"/>
      <c r="JCX2" s="16"/>
      <c r="JCY2" s="16"/>
      <c r="JCZ2" s="16"/>
      <c r="JDA2" s="16"/>
      <c r="JDB2" s="16"/>
      <c r="JDC2" s="16"/>
      <c r="JDD2" s="16"/>
      <c r="JDE2" s="16"/>
      <c r="JDF2" s="16"/>
      <c r="JDG2" s="16"/>
      <c r="JDH2" s="16"/>
      <c r="JDI2" s="16"/>
      <c r="JDJ2" s="16"/>
      <c r="JDK2" s="16"/>
      <c r="JDL2" s="16"/>
      <c r="JDM2" s="16"/>
      <c r="JDN2" s="16"/>
      <c r="JDO2" s="16"/>
      <c r="JDP2" s="16"/>
      <c r="JDQ2" s="16"/>
      <c r="JDR2" s="16"/>
      <c r="JDS2" s="16"/>
      <c r="JDT2" s="16"/>
      <c r="JDU2" s="16"/>
      <c r="JDV2" s="16"/>
      <c r="JDW2" s="16"/>
      <c r="JDX2" s="16"/>
      <c r="JDY2" s="16"/>
      <c r="JDZ2" s="16"/>
      <c r="JEA2" s="16"/>
      <c r="JEB2" s="16"/>
      <c r="JEC2" s="16"/>
      <c r="JED2" s="16"/>
      <c r="JEE2" s="16"/>
      <c r="JEF2" s="16"/>
      <c r="JEG2" s="16"/>
      <c r="JEH2" s="16"/>
      <c r="JEI2" s="16"/>
      <c r="JEJ2" s="16"/>
      <c r="JEK2" s="16"/>
      <c r="JEL2" s="16"/>
      <c r="JEM2" s="16"/>
      <c r="JEN2" s="16"/>
      <c r="JEO2" s="16"/>
      <c r="JEP2" s="16"/>
      <c r="JEQ2" s="16"/>
      <c r="JER2" s="16"/>
      <c r="JES2" s="16"/>
      <c r="JET2" s="16"/>
      <c r="JEU2" s="16"/>
      <c r="JEV2" s="16"/>
      <c r="JEW2" s="16"/>
      <c r="JEX2" s="16"/>
      <c r="JEY2" s="16"/>
      <c r="JEZ2" s="16"/>
      <c r="JFA2" s="16"/>
      <c r="JFB2" s="16"/>
      <c r="JFC2" s="16"/>
      <c r="JFD2" s="16"/>
      <c r="JFE2" s="16"/>
      <c r="JFF2" s="16"/>
      <c r="JFG2" s="16"/>
      <c r="JFH2" s="16"/>
      <c r="JFI2" s="16"/>
      <c r="JFJ2" s="16"/>
      <c r="JFK2" s="16"/>
      <c r="JFL2" s="16"/>
      <c r="JFM2" s="16"/>
      <c r="JFN2" s="16"/>
      <c r="JFO2" s="16"/>
      <c r="JFP2" s="16"/>
      <c r="JFQ2" s="16"/>
      <c r="JFR2" s="16"/>
      <c r="JFS2" s="16"/>
      <c r="JFT2" s="16"/>
      <c r="JFU2" s="16"/>
      <c r="JFV2" s="16"/>
      <c r="JFW2" s="16"/>
      <c r="JFX2" s="16"/>
      <c r="JFY2" s="16"/>
      <c r="JFZ2" s="16"/>
      <c r="JGA2" s="16"/>
      <c r="JGB2" s="16"/>
      <c r="JGC2" s="16"/>
      <c r="JGD2" s="16"/>
      <c r="JGE2" s="16"/>
      <c r="JGF2" s="16"/>
      <c r="JGG2" s="16"/>
      <c r="JGH2" s="16"/>
      <c r="JGI2" s="16"/>
      <c r="JGJ2" s="16"/>
      <c r="JGK2" s="16"/>
      <c r="JGL2" s="16"/>
      <c r="JGM2" s="16"/>
      <c r="JGN2" s="16"/>
      <c r="JGO2" s="16"/>
      <c r="JGP2" s="16"/>
      <c r="JGQ2" s="16"/>
      <c r="JGR2" s="16"/>
      <c r="JGS2" s="16"/>
      <c r="JGT2" s="16"/>
      <c r="JGU2" s="16"/>
      <c r="JGV2" s="16"/>
      <c r="JGW2" s="16"/>
      <c r="JGX2" s="16"/>
      <c r="JGY2" s="16"/>
      <c r="JGZ2" s="16"/>
      <c r="JHA2" s="16"/>
      <c r="JHB2" s="16"/>
      <c r="JHC2" s="16"/>
      <c r="JHD2" s="16"/>
      <c r="JHE2" s="16"/>
      <c r="JHF2" s="16"/>
      <c r="JHG2" s="16"/>
      <c r="JHH2" s="16"/>
      <c r="JHI2" s="16"/>
      <c r="JHJ2" s="16"/>
      <c r="JHK2" s="16"/>
      <c r="JHL2" s="16"/>
      <c r="JHM2" s="16"/>
      <c r="JHN2" s="16"/>
      <c r="JHO2" s="16"/>
      <c r="JHP2" s="16"/>
      <c r="JHQ2" s="16"/>
      <c r="JHR2" s="16"/>
      <c r="JHS2" s="16"/>
      <c r="JHT2" s="16"/>
      <c r="JHU2" s="16"/>
      <c r="JHV2" s="16"/>
      <c r="JHW2" s="16"/>
      <c r="JHX2" s="16"/>
      <c r="JHY2" s="16"/>
      <c r="JHZ2" s="16"/>
      <c r="JIA2" s="16"/>
      <c r="JIB2" s="16"/>
      <c r="JIC2" s="16"/>
      <c r="JID2" s="16"/>
      <c r="JIE2" s="16"/>
      <c r="JIF2" s="16"/>
      <c r="JIG2" s="16"/>
      <c r="JIH2" s="16"/>
      <c r="JII2" s="16"/>
      <c r="JIJ2" s="16"/>
      <c r="JIK2" s="16"/>
      <c r="JIL2" s="16"/>
      <c r="JIM2" s="16"/>
      <c r="JIN2" s="16"/>
      <c r="JIO2" s="16"/>
      <c r="JIP2" s="16"/>
      <c r="JIQ2" s="16"/>
      <c r="JIR2" s="16"/>
      <c r="JIS2" s="16"/>
      <c r="JIT2" s="16"/>
      <c r="JIU2" s="16"/>
      <c r="JIV2" s="16"/>
      <c r="JIW2" s="16"/>
      <c r="JIX2" s="16"/>
      <c r="JIY2" s="16"/>
      <c r="JIZ2" s="16"/>
      <c r="JJA2" s="16"/>
      <c r="JJB2" s="16"/>
      <c r="JJC2" s="16"/>
      <c r="JJD2" s="16"/>
      <c r="JJE2" s="16"/>
      <c r="JJF2" s="16"/>
      <c r="JJG2" s="16"/>
      <c r="JJH2" s="16"/>
      <c r="JJI2" s="16"/>
      <c r="JJJ2" s="16"/>
      <c r="JJK2" s="16"/>
      <c r="JJL2" s="16"/>
      <c r="JJM2" s="16"/>
      <c r="JJN2" s="16"/>
      <c r="JJO2" s="16"/>
      <c r="JJP2" s="16"/>
      <c r="JJQ2" s="16"/>
      <c r="JJR2" s="16"/>
      <c r="JJS2" s="16"/>
      <c r="JJT2" s="16"/>
      <c r="JJU2" s="16"/>
      <c r="JJV2" s="16"/>
      <c r="JJW2" s="16"/>
      <c r="JJX2" s="16"/>
      <c r="JJY2" s="16"/>
      <c r="JJZ2" s="16"/>
      <c r="JKA2" s="16"/>
      <c r="JKB2" s="16"/>
      <c r="JKC2" s="16"/>
      <c r="JKD2" s="16"/>
      <c r="JKE2" s="16"/>
      <c r="JKF2" s="16"/>
      <c r="JKG2" s="16"/>
      <c r="JKH2" s="16"/>
      <c r="JKI2" s="16"/>
      <c r="JKJ2" s="16"/>
      <c r="JKK2" s="16"/>
      <c r="JKL2" s="16"/>
      <c r="JKM2" s="16"/>
      <c r="JKN2" s="16"/>
      <c r="JKO2" s="16"/>
      <c r="JKP2" s="16"/>
      <c r="JKQ2" s="16"/>
      <c r="JKR2" s="16"/>
      <c r="JKS2" s="16"/>
      <c r="JKT2" s="16"/>
      <c r="JKU2" s="16"/>
      <c r="JKV2" s="16"/>
      <c r="JKW2" s="16"/>
      <c r="JKX2" s="16"/>
      <c r="JKY2" s="16"/>
      <c r="JKZ2" s="16"/>
      <c r="JLA2" s="16"/>
      <c r="JLB2" s="16"/>
      <c r="JLC2" s="16"/>
      <c r="JLD2" s="16"/>
      <c r="JLE2" s="16"/>
      <c r="JLF2" s="16"/>
      <c r="JLG2" s="16"/>
      <c r="JLH2" s="16"/>
      <c r="JLI2" s="16"/>
      <c r="JLJ2" s="16"/>
      <c r="JLK2" s="16"/>
      <c r="JLL2" s="16"/>
      <c r="JLM2" s="16"/>
      <c r="JLN2" s="16"/>
      <c r="JLO2" s="16"/>
      <c r="JLP2" s="16"/>
      <c r="JLQ2" s="16"/>
      <c r="JLR2" s="16"/>
      <c r="JLS2" s="16"/>
      <c r="JLT2" s="16"/>
      <c r="JLU2" s="16"/>
      <c r="JLV2" s="16"/>
      <c r="JLW2" s="16"/>
      <c r="JLX2" s="16"/>
      <c r="JLY2" s="16"/>
      <c r="JLZ2" s="16"/>
      <c r="JMA2" s="16"/>
      <c r="JMB2" s="16"/>
      <c r="JMC2" s="16"/>
      <c r="JMD2" s="16"/>
      <c r="JME2" s="16"/>
      <c r="JMF2" s="16"/>
      <c r="JMG2" s="16"/>
      <c r="JMH2" s="16"/>
      <c r="JMI2" s="16"/>
      <c r="JMJ2" s="16"/>
      <c r="JMK2" s="16"/>
      <c r="JML2" s="16"/>
      <c r="JMM2" s="16"/>
      <c r="JMN2" s="16"/>
      <c r="JMO2" s="16"/>
      <c r="JMP2" s="16"/>
      <c r="JMQ2" s="16"/>
      <c r="JMR2" s="16"/>
      <c r="JMS2" s="16"/>
      <c r="JMT2" s="16"/>
      <c r="JMU2" s="16"/>
      <c r="JMV2" s="16"/>
      <c r="JMW2" s="16"/>
      <c r="JMX2" s="16"/>
      <c r="JMY2" s="16"/>
      <c r="JMZ2" s="16"/>
      <c r="JNA2" s="16"/>
      <c r="JNB2" s="16"/>
      <c r="JNC2" s="16"/>
      <c r="JND2" s="16"/>
      <c r="JNE2" s="16"/>
      <c r="JNF2" s="16"/>
      <c r="JNG2" s="16"/>
      <c r="JNH2" s="16"/>
      <c r="JNI2" s="16"/>
      <c r="JNJ2" s="16"/>
      <c r="JNK2" s="16"/>
      <c r="JNL2" s="16"/>
      <c r="JNM2" s="16"/>
      <c r="JNN2" s="16"/>
      <c r="JNO2" s="16"/>
      <c r="JNP2" s="16"/>
      <c r="JNQ2" s="16"/>
      <c r="JNR2" s="16"/>
      <c r="JNS2" s="16"/>
      <c r="JNT2" s="16"/>
      <c r="JNU2" s="16"/>
      <c r="JNV2" s="16"/>
      <c r="JNW2" s="16"/>
      <c r="JNX2" s="16"/>
      <c r="JNY2" s="16"/>
      <c r="JNZ2" s="16"/>
      <c r="JOA2" s="16"/>
      <c r="JOB2" s="16"/>
      <c r="JOC2" s="16"/>
      <c r="JOD2" s="16"/>
      <c r="JOE2" s="16"/>
      <c r="JOF2" s="16"/>
      <c r="JOG2" s="16"/>
      <c r="JOH2" s="16"/>
      <c r="JOI2" s="16"/>
      <c r="JOJ2" s="16"/>
      <c r="JOK2" s="16"/>
      <c r="JOL2" s="16"/>
      <c r="JOM2" s="16"/>
      <c r="JON2" s="16"/>
      <c r="JOO2" s="16"/>
      <c r="JOP2" s="16"/>
      <c r="JOQ2" s="16"/>
      <c r="JOR2" s="16"/>
      <c r="JOS2" s="16"/>
      <c r="JOT2" s="16"/>
      <c r="JOU2" s="16"/>
      <c r="JOV2" s="16"/>
      <c r="JOW2" s="16"/>
      <c r="JOX2" s="16"/>
      <c r="JOY2" s="16"/>
      <c r="JOZ2" s="16"/>
      <c r="JPA2" s="16"/>
      <c r="JPB2" s="16"/>
      <c r="JPC2" s="16"/>
      <c r="JPD2" s="16"/>
      <c r="JPE2" s="16"/>
      <c r="JPF2" s="16"/>
      <c r="JPG2" s="16"/>
      <c r="JPH2" s="16"/>
      <c r="JPI2" s="16"/>
      <c r="JPJ2" s="16"/>
      <c r="JPK2" s="16"/>
      <c r="JPL2" s="16"/>
      <c r="JPM2" s="16"/>
      <c r="JPN2" s="16"/>
      <c r="JPO2" s="16"/>
      <c r="JPP2" s="16"/>
      <c r="JPQ2" s="16"/>
      <c r="JPR2" s="16"/>
      <c r="JPS2" s="16"/>
      <c r="JPT2" s="16"/>
      <c r="JPU2" s="16"/>
      <c r="JPV2" s="16"/>
      <c r="JPW2" s="16"/>
      <c r="JPX2" s="16"/>
      <c r="JPY2" s="16"/>
      <c r="JPZ2" s="16"/>
      <c r="JQA2" s="16"/>
      <c r="JQB2" s="16"/>
      <c r="JQC2" s="16"/>
      <c r="JQD2" s="16"/>
      <c r="JQE2" s="16"/>
      <c r="JQF2" s="16"/>
      <c r="JQG2" s="16"/>
      <c r="JQH2" s="16"/>
      <c r="JQI2" s="16"/>
      <c r="JQJ2" s="16"/>
      <c r="JQK2" s="16"/>
      <c r="JQL2" s="16"/>
      <c r="JQM2" s="16"/>
      <c r="JQN2" s="16"/>
      <c r="JQO2" s="16"/>
      <c r="JQP2" s="16"/>
      <c r="JQQ2" s="16"/>
      <c r="JQR2" s="16"/>
      <c r="JQS2" s="16"/>
      <c r="JQT2" s="16"/>
      <c r="JQU2" s="16"/>
      <c r="JQV2" s="16"/>
      <c r="JQW2" s="16"/>
      <c r="JQX2" s="16"/>
      <c r="JQY2" s="16"/>
      <c r="JQZ2" s="16"/>
      <c r="JRA2" s="16"/>
      <c r="JRB2" s="16"/>
      <c r="JRC2" s="16"/>
      <c r="JRD2" s="16"/>
      <c r="JRE2" s="16"/>
      <c r="JRF2" s="16"/>
      <c r="JRG2" s="16"/>
      <c r="JRH2" s="16"/>
      <c r="JRI2" s="16"/>
      <c r="JRJ2" s="16"/>
      <c r="JRK2" s="16"/>
      <c r="JRL2" s="16"/>
      <c r="JRM2" s="16"/>
      <c r="JRN2" s="16"/>
      <c r="JRO2" s="16"/>
      <c r="JRP2" s="16"/>
      <c r="JRQ2" s="16"/>
      <c r="JRR2" s="16"/>
      <c r="JRS2" s="16"/>
      <c r="JRT2" s="16"/>
      <c r="JRU2" s="16"/>
      <c r="JRV2" s="16"/>
      <c r="JRW2" s="16"/>
      <c r="JRX2" s="16"/>
      <c r="JRY2" s="16"/>
      <c r="JRZ2" s="16"/>
      <c r="JSA2" s="16"/>
      <c r="JSB2" s="16"/>
      <c r="JSC2" s="16"/>
      <c r="JSD2" s="16"/>
      <c r="JSE2" s="16"/>
      <c r="JSF2" s="16"/>
      <c r="JSG2" s="16"/>
      <c r="JSH2" s="16"/>
      <c r="JSI2" s="16"/>
      <c r="JSJ2" s="16"/>
      <c r="JSK2" s="16"/>
      <c r="JSL2" s="16"/>
      <c r="JSM2" s="16"/>
      <c r="JSN2" s="16"/>
      <c r="JSO2" s="16"/>
      <c r="JSP2" s="16"/>
      <c r="JSQ2" s="16"/>
      <c r="JSR2" s="16"/>
      <c r="JSS2" s="16"/>
      <c r="JST2" s="16"/>
      <c r="JSU2" s="16"/>
      <c r="JSV2" s="16"/>
      <c r="JSW2" s="16"/>
      <c r="JSX2" s="16"/>
      <c r="JSY2" s="16"/>
      <c r="JSZ2" s="16"/>
      <c r="JTA2" s="16"/>
      <c r="JTB2" s="16"/>
      <c r="JTC2" s="16"/>
      <c r="JTD2" s="16"/>
      <c r="JTE2" s="16"/>
      <c r="JTF2" s="16"/>
      <c r="JTG2" s="16"/>
      <c r="JTH2" s="16"/>
      <c r="JTI2" s="16"/>
      <c r="JTJ2" s="16"/>
      <c r="JTK2" s="16"/>
      <c r="JTL2" s="16"/>
      <c r="JTM2" s="16"/>
      <c r="JTN2" s="16"/>
      <c r="JTO2" s="16"/>
      <c r="JTP2" s="16"/>
      <c r="JTQ2" s="16"/>
      <c r="JTR2" s="16"/>
      <c r="JTS2" s="16"/>
      <c r="JTT2" s="16"/>
      <c r="JTU2" s="16"/>
      <c r="JTV2" s="16"/>
      <c r="JTW2" s="16"/>
      <c r="JTX2" s="16"/>
      <c r="JTY2" s="16"/>
      <c r="JTZ2" s="16"/>
      <c r="JUA2" s="16"/>
      <c r="JUB2" s="16"/>
      <c r="JUC2" s="16"/>
      <c r="JUD2" s="16"/>
      <c r="JUE2" s="16"/>
      <c r="JUF2" s="16"/>
      <c r="JUG2" s="16"/>
      <c r="JUH2" s="16"/>
      <c r="JUI2" s="16"/>
      <c r="JUJ2" s="16"/>
      <c r="JUK2" s="16"/>
      <c r="JUL2" s="16"/>
      <c r="JUM2" s="16"/>
      <c r="JUN2" s="16"/>
      <c r="JUO2" s="16"/>
      <c r="JUP2" s="16"/>
      <c r="JUQ2" s="16"/>
      <c r="JUR2" s="16"/>
      <c r="JUS2" s="16"/>
      <c r="JUT2" s="16"/>
      <c r="JUU2" s="16"/>
      <c r="JUV2" s="16"/>
      <c r="JUW2" s="16"/>
      <c r="JUX2" s="16"/>
      <c r="JUY2" s="16"/>
      <c r="JUZ2" s="16"/>
      <c r="JVA2" s="16"/>
      <c r="JVB2" s="16"/>
      <c r="JVC2" s="16"/>
      <c r="JVD2" s="16"/>
      <c r="JVE2" s="16"/>
      <c r="JVF2" s="16"/>
      <c r="JVG2" s="16"/>
      <c r="JVH2" s="16"/>
      <c r="JVI2" s="16"/>
      <c r="JVJ2" s="16"/>
      <c r="JVK2" s="16"/>
      <c r="JVL2" s="16"/>
      <c r="JVM2" s="16"/>
      <c r="JVN2" s="16"/>
      <c r="JVO2" s="16"/>
      <c r="JVP2" s="16"/>
      <c r="JVQ2" s="16"/>
      <c r="JVR2" s="16"/>
      <c r="JVS2" s="16"/>
      <c r="JVT2" s="16"/>
      <c r="JVU2" s="16"/>
      <c r="JVV2" s="16"/>
      <c r="JVW2" s="16"/>
      <c r="JVX2" s="16"/>
      <c r="JVY2" s="16"/>
      <c r="JVZ2" s="16"/>
      <c r="JWA2" s="16"/>
      <c r="JWB2" s="16"/>
      <c r="JWC2" s="16"/>
      <c r="JWD2" s="16"/>
      <c r="JWE2" s="16"/>
      <c r="JWF2" s="16"/>
      <c r="JWG2" s="16"/>
      <c r="JWH2" s="16"/>
      <c r="JWI2" s="16"/>
      <c r="JWJ2" s="16"/>
      <c r="JWK2" s="16"/>
      <c r="JWL2" s="16"/>
      <c r="JWM2" s="16"/>
      <c r="JWN2" s="16"/>
      <c r="JWO2" s="16"/>
      <c r="JWP2" s="16"/>
      <c r="JWQ2" s="16"/>
      <c r="JWR2" s="16"/>
      <c r="JWS2" s="16"/>
      <c r="JWT2" s="16"/>
      <c r="JWU2" s="16"/>
      <c r="JWV2" s="16"/>
      <c r="JWW2" s="16"/>
      <c r="JWX2" s="16"/>
      <c r="JWY2" s="16"/>
      <c r="JWZ2" s="16"/>
      <c r="JXA2" s="16"/>
      <c r="JXB2" s="16"/>
      <c r="JXC2" s="16"/>
      <c r="JXD2" s="16"/>
      <c r="JXE2" s="16"/>
      <c r="JXF2" s="16"/>
      <c r="JXG2" s="16"/>
      <c r="JXH2" s="16"/>
      <c r="JXI2" s="16"/>
      <c r="JXJ2" s="16"/>
      <c r="JXK2" s="16"/>
      <c r="JXL2" s="16"/>
      <c r="JXM2" s="16"/>
      <c r="JXN2" s="16"/>
      <c r="JXO2" s="16"/>
      <c r="JXP2" s="16"/>
      <c r="JXQ2" s="16"/>
      <c r="JXR2" s="16"/>
      <c r="JXS2" s="16"/>
      <c r="JXT2" s="16"/>
      <c r="JXU2" s="16"/>
      <c r="JXV2" s="16"/>
      <c r="JXW2" s="16"/>
      <c r="JXX2" s="16"/>
      <c r="JXY2" s="16"/>
      <c r="JXZ2" s="16"/>
      <c r="JYA2" s="16"/>
      <c r="JYB2" s="16"/>
      <c r="JYC2" s="16"/>
      <c r="JYD2" s="16"/>
      <c r="JYE2" s="16"/>
      <c r="JYF2" s="16"/>
      <c r="JYG2" s="16"/>
      <c r="JYH2" s="16"/>
      <c r="JYI2" s="16"/>
      <c r="JYJ2" s="16"/>
      <c r="JYK2" s="16"/>
      <c r="JYL2" s="16"/>
      <c r="JYM2" s="16"/>
      <c r="JYN2" s="16"/>
      <c r="JYO2" s="16"/>
      <c r="JYP2" s="16"/>
      <c r="JYQ2" s="16"/>
      <c r="JYR2" s="16"/>
      <c r="JYS2" s="16"/>
      <c r="JYT2" s="16"/>
      <c r="JYU2" s="16"/>
      <c r="JYV2" s="16"/>
      <c r="JYW2" s="16"/>
      <c r="JYX2" s="16"/>
      <c r="JYY2" s="16"/>
      <c r="JYZ2" s="16"/>
      <c r="JZA2" s="16"/>
      <c r="JZB2" s="16"/>
      <c r="JZC2" s="16"/>
      <c r="JZD2" s="16"/>
      <c r="JZE2" s="16"/>
      <c r="JZF2" s="16"/>
      <c r="JZG2" s="16"/>
      <c r="JZH2" s="16"/>
      <c r="JZI2" s="16"/>
      <c r="JZJ2" s="16"/>
      <c r="JZK2" s="16"/>
      <c r="JZL2" s="16"/>
      <c r="JZM2" s="16"/>
      <c r="JZN2" s="16"/>
      <c r="JZO2" s="16"/>
      <c r="JZP2" s="16"/>
      <c r="JZQ2" s="16"/>
      <c r="JZR2" s="16"/>
      <c r="JZS2" s="16"/>
      <c r="JZT2" s="16"/>
      <c r="JZU2" s="16"/>
      <c r="JZV2" s="16"/>
      <c r="JZW2" s="16"/>
      <c r="JZX2" s="16"/>
      <c r="JZY2" s="16"/>
      <c r="JZZ2" s="16"/>
      <c r="KAA2" s="16"/>
      <c r="KAB2" s="16"/>
      <c r="KAC2" s="16"/>
      <c r="KAD2" s="16"/>
      <c r="KAE2" s="16"/>
      <c r="KAF2" s="16"/>
      <c r="KAG2" s="16"/>
      <c r="KAH2" s="16"/>
      <c r="KAI2" s="16"/>
      <c r="KAJ2" s="16"/>
      <c r="KAK2" s="16"/>
      <c r="KAL2" s="16"/>
      <c r="KAM2" s="16"/>
      <c r="KAN2" s="16"/>
      <c r="KAO2" s="16"/>
      <c r="KAP2" s="16"/>
      <c r="KAQ2" s="16"/>
      <c r="KAR2" s="16"/>
      <c r="KAS2" s="16"/>
      <c r="KAT2" s="16"/>
      <c r="KAU2" s="16"/>
      <c r="KAV2" s="16"/>
      <c r="KAW2" s="16"/>
      <c r="KAX2" s="16"/>
      <c r="KAY2" s="16"/>
      <c r="KAZ2" s="16"/>
      <c r="KBA2" s="16"/>
      <c r="KBB2" s="16"/>
      <c r="KBC2" s="16"/>
      <c r="KBD2" s="16"/>
      <c r="KBE2" s="16"/>
      <c r="KBF2" s="16"/>
      <c r="KBG2" s="16"/>
      <c r="KBH2" s="16"/>
      <c r="KBI2" s="16"/>
      <c r="KBJ2" s="16"/>
      <c r="KBK2" s="16"/>
      <c r="KBL2" s="16"/>
      <c r="KBM2" s="16"/>
      <c r="KBN2" s="16"/>
      <c r="KBO2" s="16"/>
      <c r="KBP2" s="16"/>
      <c r="KBQ2" s="16"/>
      <c r="KBR2" s="16"/>
      <c r="KBS2" s="16"/>
      <c r="KBT2" s="16"/>
      <c r="KBU2" s="16"/>
      <c r="KBV2" s="16"/>
      <c r="KBW2" s="16"/>
      <c r="KBX2" s="16"/>
      <c r="KBY2" s="16"/>
      <c r="KBZ2" s="16"/>
      <c r="KCA2" s="16"/>
      <c r="KCB2" s="16"/>
      <c r="KCC2" s="16"/>
      <c r="KCD2" s="16"/>
      <c r="KCE2" s="16"/>
      <c r="KCF2" s="16"/>
      <c r="KCG2" s="16"/>
      <c r="KCH2" s="16"/>
      <c r="KCI2" s="16"/>
      <c r="KCJ2" s="16"/>
      <c r="KCK2" s="16"/>
      <c r="KCL2" s="16"/>
      <c r="KCM2" s="16"/>
      <c r="KCN2" s="16"/>
      <c r="KCO2" s="16"/>
      <c r="KCP2" s="16"/>
      <c r="KCQ2" s="16"/>
      <c r="KCR2" s="16"/>
      <c r="KCS2" s="16"/>
      <c r="KCT2" s="16"/>
      <c r="KCU2" s="16"/>
      <c r="KCV2" s="16"/>
      <c r="KCW2" s="16"/>
      <c r="KCX2" s="16"/>
      <c r="KCY2" s="16"/>
      <c r="KCZ2" s="16"/>
      <c r="KDA2" s="16"/>
      <c r="KDB2" s="16"/>
      <c r="KDC2" s="16"/>
      <c r="KDD2" s="16"/>
      <c r="KDE2" s="16"/>
      <c r="KDF2" s="16"/>
      <c r="KDG2" s="16"/>
      <c r="KDH2" s="16"/>
      <c r="KDI2" s="16"/>
      <c r="KDJ2" s="16"/>
      <c r="KDK2" s="16"/>
      <c r="KDL2" s="16"/>
      <c r="KDM2" s="16"/>
      <c r="KDN2" s="16"/>
      <c r="KDO2" s="16"/>
      <c r="KDP2" s="16"/>
      <c r="KDQ2" s="16"/>
      <c r="KDR2" s="16"/>
      <c r="KDS2" s="16"/>
      <c r="KDT2" s="16"/>
      <c r="KDU2" s="16"/>
      <c r="KDV2" s="16"/>
      <c r="KDW2" s="16"/>
      <c r="KDX2" s="16"/>
      <c r="KDY2" s="16"/>
      <c r="KDZ2" s="16"/>
      <c r="KEA2" s="16"/>
      <c r="KEB2" s="16"/>
      <c r="KEC2" s="16"/>
      <c r="KED2" s="16"/>
      <c r="KEE2" s="16"/>
      <c r="KEF2" s="16"/>
      <c r="KEG2" s="16"/>
      <c r="KEH2" s="16"/>
      <c r="KEI2" s="16"/>
      <c r="KEJ2" s="16"/>
      <c r="KEK2" s="16"/>
      <c r="KEL2" s="16"/>
      <c r="KEM2" s="16"/>
      <c r="KEN2" s="16"/>
      <c r="KEO2" s="16"/>
      <c r="KEP2" s="16"/>
      <c r="KEQ2" s="16"/>
      <c r="KER2" s="16"/>
      <c r="KES2" s="16"/>
      <c r="KET2" s="16"/>
      <c r="KEU2" s="16"/>
      <c r="KEV2" s="16"/>
      <c r="KEW2" s="16"/>
      <c r="KEX2" s="16"/>
      <c r="KEY2" s="16"/>
      <c r="KEZ2" s="16"/>
      <c r="KFA2" s="16"/>
      <c r="KFB2" s="16"/>
      <c r="KFC2" s="16"/>
      <c r="KFD2" s="16"/>
      <c r="KFE2" s="16"/>
      <c r="KFF2" s="16"/>
      <c r="KFG2" s="16"/>
      <c r="KFH2" s="16"/>
      <c r="KFI2" s="16"/>
      <c r="KFJ2" s="16"/>
      <c r="KFK2" s="16"/>
      <c r="KFL2" s="16"/>
      <c r="KFM2" s="16"/>
      <c r="KFN2" s="16"/>
      <c r="KFO2" s="16"/>
      <c r="KFP2" s="16"/>
      <c r="KFQ2" s="16"/>
      <c r="KFR2" s="16"/>
      <c r="KFS2" s="16"/>
      <c r="KFT2" s="16"/>
      <c r="KFU2" s="16"/>
      <c r="KFV2" s="16"/>
      <c r="KFW2" s="16"/>
      <c r="KFX2" s="16"/>
      <c r="KFY2" s="16"/>
      <c r="KFZ2" s="16"/>
      <c r="KGA2" s="16"/>
      <c r="KGB2" s="16"/>
      <c r="KGC2" s="16"/>
      <c r="KGD2" s="16"/>
      <c r="KGE2" s="16"/>
      <c r="KGF2" s="16"/>
      <c r="KGG2" s="16"/>
      <c r="KGH2" s="16"/>
      <c r="KGI2" s="16"/>
      <c r="KGJ2" s="16"/>
      <c r="KGK2" s="16"/>
      <c r="KGL2" s="16"/>
      <c r="KGM2" s="16"/>
      <c r="KGN2" s="16"/>
      <c r="KGO2" s="16"/>
      <c r="KGP2" s="16"/>
      <c r="KGQ2" s="16"/>
      <c r="KGR2" s="16"/>
      <c r="KGS2" s="16"/>
      <c r="KGT2" s="16"/>
      <c r="KGU2" s="16"/>
      <c r="KGV2" s="16"/>
      <c r="KGW2" s="16"/>
      <c r="KGX2" s="16"/>
      <c r="KGY2" s="16"/>
      <c r="KGZ2" s="16"/>
      <c r="KHA2" s="16"/>
      <c r="KHB2" s="16"/>
      <c r="KHC2" s="16"/>
      <c r="KHD2" s="16"/>
      <c r="KHE2" s="16"/>
      <c r="KHF2" s="16"/>
      <c r="KHG2" s="16"/>
      <c r="KHH2" s="16"/>
      <c r="KHI2" s="16"/>
      <c r="KHJ2" s="16"/>
      <c r="KHK2" s="16"/>
      <c r="KHL2" s="16"/>
      <c r="KHM2" s="16"/>
      <c r="KHN2" s="16"/>
      <c r="KHO2" s="16"/>
      <c r="KHP2" s="16"/>
      <c r="KHQ2" s="16"/>
      <c r="KHR2" s="16"/>
      <c r="KHS2" s="16"/>
      <c r="KHT2" s="16"/>
      <c r="KHU2" s="16"/>
      <c r="KHV2" s="16"/>
      <c r="KHW2" s="16"/>
      <c r="KHX2" s="16"/>
      <c r="KHY2" s="16"/>
      <c r="KHZ2" s="16"/>
      <c r="KIA2" s="16"/>
      <c r="KIB2" s="16"/>
      <c r="KIC2" s="16"/>
      <c r="KID2" s="16"/>
      <c r="KIE2" s="16"/>
      <c r="KIF2" s="16"/>
      <c r="KIG2" s="16"/>
      <c r="KIH2" s="16"/>
      <c r="KII2" s="16"/>
      <c r="KIJ2" s="16"/>
      <c r="KIK2" s="16"/>
      <c r="KIL2" s="16"/>
      <c r="KIM2" s="16"/>
      <c r="KIN2" s="16"/>
      <c r="KIO2" s="16"/>
      <c r="KIP2" s="16"/>
      <c r="KIQ2" s="16"/>
      <c r="KIR2" s="16"/>
      <c r="KIS2" s="16"/>
      <c r="KIT2" s="16"/>
      <c r="KIU2" s="16"/>
      <c r="KIV2" s="16"/>
      <c r="KIW2" s="16"/>
      <c r="KIX2" s="16"/>
      <c r="KIY2" s="16"/>
      <c r="KIZ2" s="16"/>
      <c r="KJA2" s="16"/>
      <c r="KJB2" s="16"/>
      <c r="KJC2" s="16"/>
      <c r="KJD2" s="16"/>
      <c r="KJE2" s="16"/>
      <c r="KJF2" s="16"/>
      <c r="KJG2" s="16"/>
      <c r="KJH2" s="16"/>
      <c r="KJI2" s="16"/>
      <c r="KJJ2" s="16"/>
      <c r="KJK2" s="16"/>
      <c r="KJL2" s="16"/>
      <c r="KJM2" s="16"/>
      <c r="KJN2" s="16"/>
      <c r="KJO2" s="16"/>
      <c r="KJP2" s="16"/>
      <c r="KJQ2" s="16"/>
      <c r="KJR2" s="16"/>
      <c r="KJS2" s="16"/>
      <c r="KJT2" s="16"/>
      <c r="KJU2" s="16"/>
      <c r="KJV2" s="16"/>
      <c r="KJW2" s="16"/>
      <c r="KJX2" s="16"/>
      <c r="KJY2" s="16"/>
      <c r="KJZ2" s="16"/>
      <c r="KKA2" s="16"/>
      <c r="KKB2" s="16"/>
      <c r="KKC2" s="16"/>
      <c r="KKD2" s="16"/>
      <c r="KKE2" s="16"/>
      <c r="KKF2" s="16"/>
      <c r="KKG2" s="16"/>
      <c r="KKH2" s="16"/>
      <c r="KKI2" s="16"/>
      <c r="KKJ2" s="16"/>
      <c r="KKK2" s="16"/>
      <c r="KKL2" s="16"/>
      <c r="KKM2" s="16"/>
      <c r="KKN2" s="16"/>
      <c r="KKO2" s="16"/>
      <c r="KKP2" s="16"/>
      <c r="KKQ2" s="16"/>
      <c r="KKR2" s="16"/>
      <c r="KKS2" s="16"/>
      <c r="KKT2" s="16"/>
      <c r="KKU2" s="16"/>
      <c r="KKV2" s="16"/>
      <c r="KKW2" s="16"/>
      <c r="KKX2" s="16"/>
      <c r="KKY2" s="16"/>
      <c r="KKZ2" s="16"/>
      <c r="KLA2" s="16"/>
      <c r="KLB2" s="16"/>
      <c r="KLC2" s="16"/>
      <c r="KLD2" s="16"/>
      <c r="KLE2" s="16"/>
      <c r="KLF2" s="16"/>
      <c r="KLG2" s="16"/>
      <c r="KLH2" s="16"/>
      <c r="KLI2" s="16"/>
      <c r="KLJ2" s="16"/>
      <c r="KLK2" s="16"/>
      <c r="KLL2" s="16"/>
      <c r="KLM2" s="16"/>
      <c r="KLN2" s="16"/>
      <c r="KLO2" s="16"/>
      <c r="KLP2" s="16"/>
      <c r="KLQ2" s="16"/>
      <c r="KLR2" s="16"/>
      <c r="KLS2" s="16"/>
      <c r="KLT2" s="16"/>
      <c r="KLU2" s="16"/>
      <c r="KLV2" s="16"/>
      <c r="KLW2" s="16"/>
      <c r="KLX2" s="16"/>
      <c r="KLY2" s="16"/>
      <c r="KLZ2" s="16"/>
      <c r="KMA2" s="16"/>
      <c r="KMB2" s="16"/>
      <c r="KMC2" s="16"/>
      <c r="KMD2" s="16"/>
      <c r="KME2" s="16"/>
      <c r="KMF2" s="16"/>
      <c r="KMG2" s="16"/>
      <c r="KMH2" s="16"/>
      <c r="KMI2" s="16"/>
      <c r="KMJ2" s="16"/>
      <c r="KMK2" s="16"/>
      <c r="KML2" s="16"/>
      <c r="KMM2" s="16"/>
      <c r="KMN2" s="16"/>
      <c r="KMO2" s="16"/>
      <c r="KMP2" s="16"/>
      <c r="KMQ2" s="16"/>
      <c r="KMR2" s="16"/>
      <c r="KMS2" s="16"/>
      <c r="KMT2" s="16"/>
      <c r="KMU2" s="16"/>
      <c r="KMV2" s="16"/>
      <c r="KMW2" s="16"/>
      <c r="KMX2" s="16"/>
      <c r="KMY2" s="16"/>
      <c r="KMZ2" s="16"/>
      <c r="KNA2" s="16"/>
      <c r="KNB2" s="16"/>
      <c r="KNC2" s="16"/>
      <c r="KND2" s="16"/>
      <c r="KNE2" s="16"/>
      <c r="KNF2" s="16"/>
      <c r="KNG2" s="16"/>
      <c r="KNH2" s="16"/>
      <c r="KNI2" s="16"/>
      <c r="KNJ2" s="16"/>
      <c r="KNK2" s="16"/>
      <c r="KNL2" s="16"/>
      <c r="KNM2" s="16"/>
      <c r="KNN2" s="16"/>
      <c r="KNO2" s="16"/>
      <c r="KNP2" s="16"/>
      <c r="KNQ2" s="16"/>
      <c r="KNR2" s="16"/>
      <c r="KNS2" s="16"/>
      <c r="KNT2" s="16"/>
      <c r="KNU2" s="16"/>
      <c r="KNV2" s="16"/>
      <c r="KNW2" s="16"/>
      <c r="KNX2" s="16"/>
      <c r="KNY2" s="16"/>
      <c r="KNZ2" s="16"/>
      <c r="KOA2" s="16"/>
      <c r="KOB2" s="16"/>
      <c r="KOC2" s="16"/>
      <c r="KOD2" s="16"/>
      <c r="KOE2" s="16"/>
      <c r="KOF2" s="16"/>
      <c r="KOG2" s="16"/>
      <c r="KOH2" s="16"/>
      <c r="KOI2" s="16"/>
      <c r="KOJ2" s="16"/>
      <c r="KOK2" s="16"/>
      <c r="KOL2" s="16"/>
      <c r="KOM2" s="16"/>
      <c r="KON2" s="16"/>
      <c r="KOO2" s="16"/>
      <c r="KOP2" s="16"/>
      <c r="KOQ2" s="16"/>
      <c r="KOR2" s="16"/>
      <c r="KOS2" s="16"/>
      <c r="KOT2" s="16"/>
      <c r="KOU2" s="16"/>
      <c r="KOV2" s="16"/>
      <c r="KOW2" s="16"/>
      <c r="KOX2" s="16"/>
      <c r="KOY2" s="16"/>
      <c r="KOZ2" s="16"/>
      <c r="KPA2" s="16"/>
      <c r="KPB2" s="16"/>
      <c r="KPC2" s="16"/>
      <c r="KPD2" s="16"/>
      <c r="KPE2" s="16"/>
      <c r="KPF2" s="16"/>
      <c r="KPG2" s="16"/>
      <c r="KPH2" s="16"/>
      <c r="KPI2" s="16"/>
      <c r="KPJ2" s="16"/>
      <c r="KPK2" s="16"/>
      <c r="KPL2" s="16"/>
      <c r="KPM2" s="16"/>
      <c r="KPN2" s="16"/>
      <c r="KPO2" s="16"/>
      <c r="KPP2" s="16"/>
      <c r="KPQ2" s="16"/>
      <c r="KPR2" s="16"/>
      <c r="KPS2" s="16"/>
      <c r="KPT2" s="16"/>
      <c r="KPU2" s="16"/>
      <c r="KPV2" s="16"/>
      <c r="KPW2" s="16"/>
      <c r="KPX2" s="16"/>
      <c r="KPY2" s="16"/>
      <c r="KPZ2" s="16"/>
      <c r="KQA2" s="16"/>
      <c r="KQB2" s="16"/>
      <c r="KQC2" s="16"/>
      <c r="KQD2" s="16"/>
      <c r="KQE2" s="16"/>
      <c r="KQF2" s="16"/>
      <c r="KQG2" s="16"/>
      <c r="KQH2" s="16"/>
      <c r="KQI2" s="16"/>
      <c r="KQJ2" s="16"/>
      <c r="KQK2" s="16"/>
      <c r="KQL2" s="16"/>
      <c r="KQM2" s="16"/>
      <c r="KQN2" s="16"/>
      <c r="KQO2" s="16"/>
      <c r="KQP2" s="16"/>
      <c r="KQQ2" s="16"/>
      <c r="KQR2" s="16"/>
      <c r="KQS2" s="16"/>
      <c r="KQT2" s="16"/>
      <c r="KQU2" s="16"/>
      <c r="KQV2" s="16"/>
      <c r="KQW2" s="16"/>
      <c r="KQX2" s="16"/>
      <c r="KQY2" s="16"/>
      <c r="KQZ2" s="16"/>
      <c r="KRA2" s="16"/>
      <c r="KRB2" s="16"/>
      <c r="KRC2" s="16"/>
      <c r="KRD2" s="16"/>
      <c r="KRE2" s="16"/>
      <c r="KRF2" s="16"/>
      <c r="KRG2" s="16"/>
      <c r="KRH2" s="16"/>
      <c r="KRI2" s="16"/>
      <c r="KRJ2" s="16"/>
      <c r="KRK2" s="16"/>
      <c r="KRL2" s="16"/>
      <c r="KRM2" s="16"/>
      <c r="KRN2" s="16"/>
      <c r="KRO2" s="16"/>
      <c r="KRP2" s="16"/>
      <c r="KRQ2" s="16"/>
      <c r="KRR2" s="16"/>
      <c r="KRS2" s="16"/>
      <c r="KRT2" s="16"/>
      <c r="KRU2" s="16"/>
      <c r="KRV2" s="16"/>
      <c r="KRW2" s="16"/>
      <c r="KRX2" s="16"/>
      <c r="KRY2" s="16"/>
      <c r="KRZ2" s="16"/>
      <c r="KSA2" s="16"/>
      <c r="KSB2" s="16"/>
      <c r="KSC2" s="16"/>
      <c r="KSD2" s="16"/>
      <c r="KSE2" s="16"/>
      <c r="KSF2" s="16"/>
      <c r="KSG2" s="16"/>
      <c r="KSH2" s="16"/>
      <c r="KSI2" s="16"/>
      <c r="KSJ2" s="16"/>
      <c r="KSK2" s="16"/>
      <c r="KSL2" s="16"/>
      <c r="KSM2" s="16"/>
      <c r="KSN2" s="16"/>
      <c r="KSO2" s="16"/>
      <c r="KSP2" s="16"/>
      <c r="KSQ2" s="16"/>
      <c r="KSR2" s="16"/>
      <c r="KSS2" s="16"/>
      <c r="KST2" s="16"/>
      <c r="KSU2" s="16"/>
      <c r="KSV2" s="16"/>
      <c r="KSW2" s="16"/>
      <c r="KSX2" s="16"/>
      <c r="KSY2" s="16"/>
      <c r="KSZ2" s="16"/>
      <c r="KTA2" s="16"/>
      <c r="KTB2" s="16"/>
      <c r="KTC2" s="16"/>
      <c r="KTD2" s="16"/>
      <c r="KTE2" s="16"/>
      <c r="KTF2" s="16"/>
      <c r="KTG2" s="16"/>
      <c r="KTH2" s="16"/>
      <c r="KTI2" s="16"/>
      <c r="KTJ2" s="16"/>
      <c r="KTK2" s="16"/>
      <c r="KTL2" s="16"/>
      <c r="KTM2" s="16"/>
      <c r="KTN2" s="16"/>
      <c r="KTO2" s="16"/>
      <c r="KTP2" s="16"/>
      <c r="KTQ2" s="16"/>
      <c r="KTR2" s="16"/>
      <c r="KTS2" s="16"/>
      <c r="KTT2" s="16"/>
      <c r="KTU2" s="16"/>
      <c r="KTV2" s="16"/>
      <c r="KTW2" s="16"/>
      <c r="KTX2" s="16"/>
      <c r="KTY2" s="16"/>
      <c r="KTZ2" s="16"/>
      <c r="KUA2" s="16"/>
      <c r="KUB2" s="16"/>
      <c r="KUC2" s="16"/>
      <c r="KUD2" s="16"/>
      <c r="KUE2" s="16"/>
      <c r="KUF2" s="16"/>
      <c r="KUG2" s="16"/>
      <c r="KUH2" s="16"/>
      <c r="KUI2" s="16"/>
      <c r="KUJ2" s="16"/>
      <c r="KUK2" s="16"/>
      <c r="KUL2" s="16"/>
      <c r="KUM2" s="16"/>
      <c r="KUN2" s="16"/>
      <c r="KUO2" s="16"/>
      <c r="KUP2" s="16"/>
      <c r="KUQ2" s="16"/>
      <c r="KUR2" s="16"/>
      <c r="KUS2" s="16"/>
      <c r="KUT2" s="16"/>
      <c r="KUU2" s="16"/>
      <c r="KUV2" s="16"/>
      <c r="KUW2" s="16"/>
      <c r="KUX2" s="16"/>
      <c r="KUY2" s="16"/>
      <c r="KUZ2" s="16"/>
      <c r="KVA2" s="16"/>
      <c r="KVB2" s="16"/>
      <c r="KVC2" s="16"/>
      <c r="KVD2" s="16"/>
      <c r="KVE2" s="16"/>
      <c r="KVF2" s="16"/>
      <c r="KVG2" s="16"/>
      <c r="KVH2" s="16"/>
      <c r="KVI2" s="16"/>
      <c r="KVJ2" s="16"/>
      <c r="KVK2" s="16"/>
      <c r="KVL2" s="16"/>
      <c r="KVM2" s="16"/>
      <c r="KVN2" s="16"/>
      <c r="KVO2" s="16"/>
      <c r="KVP2" s="16"/>
      <c r="KVQ2" s="16"/>
      <c r="KVR2" s="16"/>
      <c r="KVS2" s="16"/>
      <c r="KVT2" s="16"/>
      <c r="KVU2" s="16"/>
      <c r="KVV2" s="16"/>
      <c r="KVW2" s="16"/>
      <c r="KVX2" s="16"/>
      <c r="KVY2" s="16"/>
      <c r="KVZ2" s="16"/>
      <c r="KWA2" s="16"/>
      <c r="KWB2" s="16"/>
      <c r="KWC2" s="16"/>
      <c r="KWD2" s="16"/>
      <c r="KWE2" s="16"/>
      <c r="KWF2" s="16"/>
      <c r="KWG2" s="16"/>
      <c r="KWH2" s="16"/>
      <c r="KWI2" s="16"/>
      <c r="KWJ2" s="16"/>
      <c r="KWK2" s="16"/>
      <c r="KWL2" s="16"/>
      <c r="KWM2" s="16"/>
      <c r="KWN2" s="16"/>
      <c r="KWO2" s="16"/>
      <c r="KWP2" s="16"/>
      <c r="KWQ2" s="16"/>
      <c r="KWR2" s="16"/>
      <c r="KWS2" s="16"/>
      <c r="KWT2" s="16"/>
      <c r="KWU2" s="16"/>
      <c r="KWV2" s="16"/>
      <c r="KWW2" s="16"/>
      <c r="KWX2" s="16"/>
      <c r="KWY2" s="16"/>
      <c r="KWZ2" s="16"/>
      <c r="KXA2" s="16"/>
      <c r="KXB2" s="16"/>
      <c r="KXC2" s="16"/>
      <c r="KXD2" s="16"/>
      <c r="KXE2" s="16"/>
      <c r="KXF2" s="16"/>
      <c r="KXG2" s="16"/>
      <c r="KXH2" s="16"/>
      <c r="KXI2" s="16"/>
      <c r="KXJ2" s="16"/>
      <c r="KXK2" s="16"/>
      <c r="KXL2" s="16"/>
      <c r="KXM2" s="16"/>
      <c r="KXN2" s="16"/>
      <c r="KXO2" s="16"/>
      <c r="KXP2" s="16"/>
      <c r="KXQ2" s="16"/>
      <c r="KXR2" s="16"/>
      <c r="KXS2" s="16"/>
      <c r="KXT2" s="16"/>
      <c r="KXU2" s="16"/>
      <c r="KXV2" s="16"/>
      <c r="KXW2" s="16"/>
      <c r="KXX2" s="16"/>
      <c r="KXY2" s="16"/>
      <c r="KXZ2" s="16"/>
      <c r="KYA2" s="16"/>
      <c r="KYB2" s="16"/>
      <c r="KYC2" s="16"/>
      <c r="KYD2" s="16"/>
      <c r="KYE2" s="16"/>
      <c r="KYF2" s="16"/>
      <c r="KYG2" s="16"/>
      <c r="KYH2" s="16"/>
      <c r="KYI2" s="16"/>
      <c r="KYJ2" s="16"/>
      <c r="KYK2" s="16"/>
      <c r="KYL2" s="16"/>
      <c r="KYM2" s="16"/>
      <c r="KYN2" s="16"/>
      <c r="KYO2" s="16"/>
      <c r="KYP2" s="16"/>
      <c r="KYQ2" s="16"/>
      <c r="KYR2" s="16"/>
      <c r="KYS2" s="16"/>
      <c r="KYT2" s="16"/>
      <c r="KYU2" s="16"/>
      <c r="KYV2" s="16"/>
      <c r="KYW2" s="16"/>
      <c r="KYX2" s="16"/>
      <c r="KYY2" s="16"/>
      <c r="KYZ2" s="16"/>
      <c r="KZA2" s="16"/>
      <c r="KZB2" s="16"/>
      <c r="KZC2" s="16"/>
      <c r="KZD2" s="16"/>
      <c r="KZE2" s="16"/>
      <c r="KZF2" s="16"/>
      <c r="KZG2" s="16"/>
      <c r="KZH2" s="16"/>
      <c r="KZI2" s="16"/>
      <c r="KZJ2" s="16"/>
      <c r="KZK2" s="16"/>
      <c r="KZL2" s="16"/>
      <c r="KZM2" s="16"/>
      <c r="KZN2" s="16"/>
      <c r="KZO2" s="16"/>
      <c r="KZP2" s="16"/>
      <c r="KZQ2" s="16"/>
      <c r="KZR2" s="16"/>
      <c r="KZS2" s="16"/>
      <c r="KZT2" s="16"/>
      <c r="KZU2" s="16"/>
      <c r="KZV2" s="16"/>
      <c r="KZW2" s="16"/>
      <c r="KZX2" s="16"/>
      <c r="KZY2" s="16"/>
      <c r="KZZ2" s="16"/>
      <c r="LAA2" s="16"/>
      <c r="LAB2" s="16"/>
      <c r="LAC2" s="16"/>
      <c r="LAD2" s="16"/>
      <c r="LAE2" s="16"/>
      <c r="LAF2" s="16"/>
      <c r="LAG2" s="16"/>
      <c r="LAH2" s="16"/>
      <c r="LAI2" s="16"/>
      <c r="LAJ2" s="16"/>
      <c r="LAK2" s="16"/>
      <c r="LAL2" s="16"/>
      <c r="LAM2" s="16"/>
      <c r="LAN2" s="16"/>
      <c r="LAO2" s="16"/>
      <c r="LAP2" s="16"/>
      <c r="LAQ2" s="16"/>
      <c r="LAR2" s="16"/>
      <c r="LAS2" s="16"/>
      <c r="LAT2" s="16"/>
      <c r="LAU2" s="16"/>
      <c r="LAV2" s="16"/>
      <c r="LAW2" s="16"/>
      <c r="LAX2" s="16"/>
      <c r="LAY2" s="16"/>
      <c r="LAZ2" s="16"/>
      <c r="LBA2" s="16"/>
      <c r="LBB2" s="16"/>
      <c r="LBC2" s="16"/>
      <c r="LBD2" s="16"/>
      <c r="LBE2" s="16"/>
      <c r="LBF2" s="16"/>
      <c r="LBG2" s="16"/>
      <c r="LBH2" s="16"/>
      <c r="LBI2" s="16"/>
      <c r="LBJ2" s="16"/>
      <c r="LBK2" s="16"/>
      <c r="LBL2" s="16"/>
      <c r="LBM2" s="16"/>
      <c r="LBN2" s="16"/>
      <c r="LBO2" s="16"/>
      <c r="LBP2" s="16"/>
      <c r="LBQ2" s="16"/>
      <c r="LBR2" s="16"/>
      <c r="LBS2" s="16"/>
      <c r="LBT2" s="16"/>
      <c r="LBU2" s="16"/>
      <c r="LBV2" s="16"/>
      <c r="LBW2" s="16"/>
      <c r="LBX2" s="16"/>
      <c r="LBY2" s="16"/>
      <c r="LBZ2" s="16"/>
      <c r="LCA2" s="16"/>
      <c r="LCB2" s="16"/>
      <c r="LCC2" s="16"/>
      <c r="LCD2" s="16"/>
      <c r="LCE2" s="16"/>
      <c r="LCF2" s="16"/>
      <c r="LCG2" s="16"/>
      <c r="LCH2" s="16"/>
      <c r="LCI2" s="16"/>
      <c r="LCJ2" s="16"/>
      <c r="LCK2" s="16"/>
      <c r="LCL2" s="16"/>
      <c r="LCM2" s="16"/>
      <c r="LCN2" s="16"/>
      <c r="LCO2" s="16"/>
      <c r="LCP2" s="16"/>
      <c r="LCQ2" s="16"/>
      <c r="LCR2" s="16"/>
      <c r="LCS2" s="16"/>
      <c r="LCT2" s="16"/>
      <c r="LCU2" s="16"/>
      <c r="LCV2" s="16"/>
      <c r="LCW2" s="16"/>
      <c r="LCX2" s="16"/>
      <c r="LCY2" s="16"/>
      <c r="LCZ2" s="16"/>
      <c r="LDA2" s="16"/>
      <c r="LDB2" s="16"/>
      <c r="LDC2" s="16"/>
      <c r="LDD2" s="16"/>
      <c r="LDE2" s="16"/>
      <c r="LDF2" s="16"/>
      <c r="LDG2" s="16"/>
      <c r="LDH2" s="16"/>
      <c r="LDI2" s="16"/>
      <c r="LDJ2" s="16"/>
      <c r="LDK2" s="16"/>
      <c r="LDL2" s="16"/>
      <c r="LDM2" s="16"/>
      <c r="LDN2" s="16"/>
      <c r="LDO2" s="16"/>
      <c r="LDP2" s="16"/>
      <c r="LDQ2" s="16"/>
      <c r="LDR2" s="16"/>
      <c r="LDS2" s="16"/>
      <c r="LDT2" s="16"/>
      <c r="LDU2" s="16"/>
      <c r="LDV2" s="16"/>
      <c r="LDW2" s="16"/>
      <c r="LDX2" s="16"/>
      <c r="LDY2" s="16"/>
      <c r="LDZ2" s="16"/>
      <c r="LEA2" s="16"/>
      <c r="LEB2" s="16"/>
      <c r="LEC2" s="16"/>
      <c r="LED2" s="16"/>
      <c r="LEE2" s="16"/>
      <c r="LEF2" s="16"/>
      <c r="LEG2" s="16"/>
      <c r="LEH2" s="16"/>
      <c r="LEI2" s="16"/>
      <c r="LEJ2" s="16"/>
      <c r="LEK2" s="16"/>
      <c r="LEL2" s="16"/>
      <c r="LEM2" s="16"/>
      <c r="LEN2" s="16"/>
      <c r="LEO2" s="16"/>
      <c r="LEP2" s="16"/>
      <c r="LEQ2" s="16"/>
      <c r="LER2" s="16"/>
      <c r="LES2" s="16"/>
      <c r="LET2" s="16"/>
      <c r="LEU2" s="16"/>
      <c r="LEV2" s="16"/>
      <c r="LEW2" s="16"/>
      <c r="LEX2" s="16"/>
      <c r="LEY2" s="16"/>
      <c r="LEZ2" s="16"/>
      <c r="LFA2" s="16"/>
      <c r="LFB2" s="16"/>
      <c r="LFC2" s="16"/>
      <c r="LFD2" s="16"/>
      <c r="LFE2" s="16"/>
      <c r="LFF2" s="16"/>
      <c r="LFG2" s="16"/>
      <c r="LFH2" s="16"/>
      <c r="LFI2" s="16"/>
      <c r="LFJ2" s="16"/>
      <c r="LFK2" s="16"/>
      <c r="LFL2" s="16"/>
      <c r="LFM2" s="16"/>
      <c r="LFN2" s="16"/>
      <c r="LFO2" s="16"/>
      <c r="LFP2" s="16"/>
      <c r="LFQ2" s="16"/>
      <c r="LFR2" s="16"/>
      <c r="LFS2" s="16"/>
      <c r="LFT2" s="16"/>
      <c r="LFU2" s="16"/>
      <c r="LFV2" s="16"/>
      <c r="LFW2" s="16"/>
      <c r="LFX2" s="16"/>
      <c r="LFY2" s="16"/>
      <c r="LFZ2" s="16"/>
      <c r="LGA2" s="16"/>
      <c r="LGB2" s="16"/>
      <c r="LGC2" s="16"/>
      <c r="LGD2" s="16"/>
      <c r="LGE2" s="16"/>
      <c r="LGF2" s="16"/>
      <c r="LGG2" s="16"/>
      <c r="LGH2" s="16"/>
      <c r="LGI2" s="16"/>
      <c r="LGJ2" s="16"/>
      <c r="LGK2" s="16"/>
      <c r="LGL2" s="16"/>
      <c r="LGM2" s="16"/>
      <c r="LGN2" s="16"/>
      <c r="LGO2" s="16"/>
      <c r="LGP2" s="16"/>
      <c r="LGQ2" s="16"/>
      <c r="LGR2" s="16"/>
      <c r="LGS2" s="16"/>
      <c r="LGT2" s="16"/>
      <c r="LGU2" s="16"/>
      <c r="LGV2" s="16"/>
      <c r="LGW2" s="16"/>
      <c r="LGX2" s="16"/>
      <c r="LGY2" s="16"/>
      <c r="LGZ2" s="16"/>
      <c r="LHA2" s="16"/>
      <c r="LHB2" s="16"/>
      <c r="LHC2" s="16"/>
      <c r="LHD2" s="16"/>
      <c r="LHE2" s="16"/>
      <c r="LHF2" s="16"/>
      <c r="LHG2" s="16"/>
      <c r="LHH2" s="16"/>
      <c r="LHI2" s="16"/>
      <c r="LHJ2" s="16"/>
      <c r="LHK2" s="16"/>
      <c r="LHL2" s="16"/>
      <c r="LHM2" s="16"/>
      <c r="LHN2" s="16"/>
      <c r="LHO2" s="16"/>
      <c r="LHP2" s="16"/>
      <c r="LHQ2" s="16"/>
      <c r="LHR2" s="16"/>
      <c r="LHS2" s="16"/>
      <c r="LHT2" s="16"/>
      <c r="LHU2" s="16"/>
      <c r="LHV2" s="16"/>
      <c r="LHW2" s="16"/>
      <c r="LHX2" s="16"/>
      <c r="LHY2" s="16"/>
      <c r="LHZ2" s="16"/>
      <c r="LIA2" s="16"/>
      <c r="LIB2" s="16"/>
      <c r="LIC2" s="16"/>
      <c r="LID2" s="16"/>
      <c r="LIE2" s="16"/>
      <c r="LIF2" s="16"/>
      <c r="LIG2" s="16"/>
      <c r="LIH2" s="16"/>
      <c r="LII2" s="16"/>
      <c r="LIJ2" s="16"/>
      <c r="LIK2" s="16"/>
      <c r="LIL2" s="16"/>
      <c r="LIM2" s="16"/>
      <c r="LIN2" s="16"/>
      <c r="LIO2" s="16"/>
      <c r="LIP2" s="16"/>
      <c r="LIQ2" s="16"/>
      <c r="LIR2" s="16"/>
      <c r="LIS2" s="16"/>
      <c r="LIT2" s="16"/>
      <c r="LIU2" s="16"/>
      <c r="LIV2" s="16"/>
      <c r="LIW2" s="16"/>
      <c r="LIX2" s="16"/>
      <c r="LIY2" s="16"/>
      <c r="LIZ2" s="16"/>
      <c r="LJA2" s="16"/>
      <c r="LJB2" s="16"/>
      <c r="LJC2" s="16"/>
      <c r="LJD2" s="16"/>
      <c r="LJE2" s="16"/>
      <c r="LJF2" s="16"/>
      <c r="LJG2" s="16"/>
      <c r="LJH2" s="16"/>
      <c r="LJI2" s="16"/>
      <c r="LJJ2" s="16"/>
      <c r="LJK2" s="16"/>
      <c r="LJL2" s="16"/>
      <c r="LJM2" s="16"/>
      <c r="LJN2" s="16"/>
      <c r="LJO2" s="16"/>
      <c r="LJP2" s="16"/>
      <c r="LJQ2" s="16"/>
      <c r="LJR2" s="16"/>
      <c r="LJS2" s="16"/>
      <c r="LJT2" s="16"/>
      <c r="LJU2" s="16"/>
      <c r="LJV2" s="16"/>
      <c r="LJW2" s="16"/>
      <c r="LJX2" s="16"/>
      <c r="LJY2" s="16"/>
      <c r="LJZ2" s="16"/>
      <c r="LKA2" s="16"/>
      <c r="LKB2" s="16"/>
      <c r="LKC2" s="16"/>
      <c r="LKD2" s="16"/>
      <c r="LKE2" s="16"/>
      <c r="LKF2" s="16"/>
      <c r="LKG2" s="16"/>
      <c r="LKH2" s="16"/>
      <c r="LKI2" s="16"/>
      <c r="LKJ2" s="16"/>
      <c r="LKK2" s="16"/>
      <c r="LKL2" s="16"/>
      <c r="LKM2" s="16"/>
      <c r="LKN2" s="16"/>
      <c r="LKO2" s="16"/>
      <c r="LKP2" s="16"/>
      <c r="LKQ2" s="16"/>
      <c r="LKR2" s="16"/>
      <c r="LKS2" s="16"/>
      <c r="LKT2" s="16"/>
      <c r="LKU2" s="16"/>
      <c r="LKV2" s="16"/>
      <c r="LKW2" s="16"/>
      <c r="LKX2" s="16"/>
      <c r="LKY2" s="16"/>
      <c r="LKZ2" s="16"/>
      <c r="LLA2" s="16"/>
      <c r="LLB2" s="16"/>
      <c r="LLC2" s="16"/>
      <c r="LLD2" s="16"/>
      <c r="LLE2" s="16"/>
      <c r="LLF2" s="16"/>
      <c r="LLG2" s="16"/>
      <c r="LLH2" s="16"/>
      <c r="LLI2" s="16"/>
      <c r="LLJ2" s="16"/>
      <c r="LLK2" s="16"/>
      <c r="LLL2" s="16"/>
      <c r="LLM2" s="16"/>
      <c r="LLN2" s="16"/>
      <c r="LLO2" s="16"/>
      <c r="LLP2" s="16"/>
      <c r="LLQ2" s="16"/>
      <c r="LLR2" s="16"/>
      <c r="LLS2" s="16"/>
      <c r="LLT2" s="16"/>
      <c r="LLU2" s="16"/>
      <c r="LLV2" s="16"/>
      <c r="LLW2" s="16"/>
      <c r="LLX2" s="16"/>
      <c r="LLY2" s="16"/>
      <c r="LLZ2" s="16"/>
      <c r="LMA2" s="16"/>
      <c r="LMB2" s="16"/>
      <c r="LMC2" s="16"/>
      <c r="LMD2" s="16"/>
      <c r="LME2" s="16"/>
      <c r="LMF2" s="16"/>
      <c r="LMG2" s="16"/>
      <c r="LMH2" s="16"/>
      <c r="LMI2" s="16"/>
      <c r="LMJ2" s="16"/>
      <c r="LMK2" s="16"/>
      <c r="LML2" s="16"/>
      <c r="LMM2" s="16"/>
      <c r="LMN2" s="16"/>
      <c r="LMO2" s="16"/>
      <c r="LMP2" s="16"/>
      <c r="LMQ2" s="16"/>
      <c r="LMR2" s="16"/>
      <c r="LMS2" s="16"/>
      <c r="LMT2" s="16"/>
      <c r="LMU2" s="16"/>
      <c r="LMV2" s="16"/>
      <c r="LMW2" s="16"/>
      <c r="LMX2" s="16"/>
      <c r="LMY2" s="16"/>
      <c r="LMZ2" s="16"/>
      <c r="LNA2" s="16"/>
      <c r="LNB2" s="16"/>
      <c r="LNC2" s="16"/>
      <c r="LND2" s="16"/>
      <c r="LNE2" s="16"/>
      <c r="LNF2" s="16"/>
      <c r="LNG2" s="16"/>
      <c r="LNH2" s="16"/>
      <c r="LNI2" s="16"/>
      <c r="LNJ2" s="16"/>
      <c r="LNK2" s="16"/>
      <c r="LNL2" s="16"/>
      <c r="LNM2" s="16"/>
      <c r="LNN2" s="16"/>
      <c r="LNO2" s="16"/>
      <c r="LNP2" s="16"/>
      <c r="LNQ2" s="16"/>
      <c r="LNR2" s="16"/>
      <c r="LNS2" s="16"/>
      <c r="LNT2" s="16"/>
      <c r="LNU2" s="16"/>
      <c r="LNV2" s="16"/>
      <c r="LNW2" s="16"/>
      <c r="LNX2" s="16"/>
      <c r="LNY2" s="16"/>
      <c r="LNZ2" s="16"/>
      <c r="LOA2" s="16"/>
      <c r="LOB2" s="16"/>
      <c r="LOC2" s="16"/>
      <c r="LOD2" s="16"/>
      <c r="LOE2" s="16"/>
      <c r="LOF2" s="16"/>
      <c r="LOG2" s="16"/>
      <c r="LOH2" s="16"/>
      <c r="LOI2" s="16"/>
      <c r="LOJ2" s="16"/>
      <c r="LOK2" s="16"/>
      <c r="LOL2" s="16"/>
      <c r="LOM2" s="16"/>
      <c r="LON2" s="16"/>
      <c r="LOO2" s="16"/>
      <c r="LOP2" s="16"/>
      <c r="LOQ2" s="16"/>
      <c r="LOR2" s="16"/>
      <c r="LOS2" s="16"/>
      <c r="LOT2" s="16"/>
      <c r="LOU2" s="16"/>
      <c r="LOV2" s="16"/>
      <c r="LOW2" s="16"/>
      <c r="LOX2" s="16"/>
      <c r="LOY2" s="16"/>
      <c r="LOZ2" s="16"/>
      <c r="LPA2" s="16"/>
      <c r="LPB2" s="16"/>
      <c r="LPC2" s="16"/>
      <c r="LPD2" s="16"/>
      <c r="LPE2" s="16"/>
      <c r="LPF2" s="16"/>
      <c r="LPG2" s="16"/>
      <c r="LPH2" s="16"/>
      <c r="LPI2" s="16"/>
      <c r="LPJ2" s="16"/>
      <c r="LPK2" s="16"/>
      <c r="LPL2" s="16"/>
      <c r="LPM2" s="16"/>
      <c r="LPN2" s="16"/>
      <c r="LPO2" s="16"/>
      <c r="LPP2" s="16"/>
      <c r="LPQ2" s="16"/>
      <c r="LPR2" s="16"/>
      <c r="LPS2" s="16"/>
      <c r="LPT2" s="16"/>
      <c r="LPU2" s="16"/>
      <c r="LPV2" s="16"/>
      <c r="LPW2" s="16"/>
      <c r="LPX2" s="16"/>
      <c r="LPY2" s="16"/>
      <c r="LPZ2" s="16"/>
      <c r="LQA2" s="16"/>
      <c r="LQB2" s="16"/>
      <c r="LQC2" s="16"/>
      <c r="LQD2" s="16"/>
      <c r="LQE2" s="16"/>
      <c r="LQF2" s="16"/>
      <c r="LQG2" s="16"/>
      <c r="LQH2" s="16"/>
      <c r="LQI2" s="16"/>
      <c r="LQJ2" s="16"/>
      <c r="LQK2" s="16"/>
      <c r="LQL2" s="16"/>
      <c r="LQM2" s="16"/>
      <c r="LQN2" s="16"/>
      <c r="LQO2" s="16"/>
      <c r="LQP2" s="16"/>
      <c r="LQQ2" s="16"/>
      <c r="LQR2" s="16"/>
      <c r="LQS2" s="16"/>
      <c r="LQT2" s="16"/>
      <c r="LQU2" s="16"/>
      <c r="LQV2" s="16"/>
      <c r="LQW2" s="16"/>
      <c r="LQX2" s="16"/>
      <c r="LQY2" s="16"/>
      <c r="LQZ2" s="16"/>
      <c r="LRA2" s="16"/>
      <c r="LRB2" s="16"/>
      <c r="LRC2" s="16"/>
      <c r="LRD2" s="16"/>
      <c r="LRE2" s="16"/>
      <c r="LRF2" s="16"/>
      <c r="LRG2" s="16"/>
      <c r="LRH2" s="16"/>
      <c r="LRI2" s="16"/>
      <c r="LRJ2" s="16"/>
      <c r="LRK2" s="16"/>
      <c r="LRL2" s="16"/>
      <c r="LRM2" s="16"/>
      <c r="LRN2" s="16"/>
      <c r="LRO2" s="16"/>
      <c r="LRP2" s="16"/>
      <c r="LRQ2" s="16"/>
      <c r="LRR2" s="16"/>
      <c r="LRS2" s="16"/>
      <c r="LRT2" s="16"/>
      <c r="LRU2" s="16"/>
      <c r="LRV2" s="16"/>
      <c r="LRW2" s="16"/>
      <c r="LRX2" s="16"/>
      <c r="LRY2" s="16"/>
      <c r="LRZ2" s="16"/>
      <c r="LSA2" s="16"/>
      <c r="LSB2" s="16"/>
      <c r="LSC2" s="16"/>
      <c r="LSD2" s="16"/>
      <c r="LSE2" s="16"/>
      <c r="LSF2" s="16"/>
      <c r="LSG2" s="16"/>
      <c r="LSH2" s="16"/>
      <c r="LSI2" s="16"/>
      <c r="LSJ2" s="16"/>
      <c r="LSK2" s="16"/>
      <c r="LSL2" s="16"/>
      <c r="LSM2" s="16"/>
      <c r="LSN2" s="16"/>
      <c r="LSO2" s="16"/>
      <c r="LSP2" s="16"/>
      <c r="LSQ2" s="16"/>
      <c r="LSR2" s="16"/>
      <c r="LSS2" s="16"/>
      <c r="LST2" s="16"/>
      <c r="LSU2" s="16"/>
      <c r="LSV2" s="16"/>
      <c r="LSW2" s="16"/>
      <c r="LSX2" s="16"/>
      <c r="LSY2" s="16"/>
      <c r="LSZ2" s="16"/>
      <c r="LTA2" s="16"/>
      <c r="LTB2" s="16"/>
      <c r="LTC2" s="16"/>
      <c r="LTD2" s="16"/>
      <c r="LTE2" s="16"/>
      <c r="LTF2" s="16"/>
      <c r="LTG2" s="16"/>
      <c r="LTH2" s="16"/>
      <c r="LTI2" s="16"/>
      <c r="LTJ2" s="16"/>
      <c r="LTK2" s="16"/>
      <c r="LTL2" s="16"/>
      <c r="LTM2" s="16"/>
      <c r="LTN2" s="16"/>
      <c r="LTO2" s="16"/>
      <c r="LTP2" s="16"/>
      <c r="LTQ2" s="16"/>
      <c r="LTR2" s="16"/>
      <c r="LTS2" s="16"/>
      <c r="LTT2" s="16"/>
      <c r="LTU2" s="16"/>
      <c r="LTV2" s="16"/>
      <c r="LTW2" s="16"/>
      <c r="LTX2" s="16"/>
      <c r="LTY2" s="16"/>
      <c r="LTZ2" s="16"/>
      <c r="LUA2" s="16"/>
      <c r="LUB2" s="16"/>
      <c r="LUC2" s="16"/>
      <c r="LUD2" s="16"/>
      <c r="LUE2" s="16"/>
      <c r="LUF2" s="16"/>
      <c r="LUG2" s="16"/>
      <c r="LUH2" s="16"/>
      <c r="LUI2" s="16"/>
      <c r="LUJ2" s="16"/>
      <c r="LUK2" s="16"/>
      <c r="LUL2" s="16"/>
      <c r="LUM2" s="16"/>
      <c r="LUN2" s="16"/>
      <c r="LUO2" s="16"/>
      <c r="LUP2" s="16"/>
      <c r="LUQ2" s="16"/>
      <c r="LUR2" s="16"/>
      <c r="LUS2" s="16"/>
      <c r="LUT2" s="16"/>
      <c r="LUU2" s="16"/>
      <c r="LUV2" s="16"/>
      <c r="LUW2" s="16"/>
      <c r="LUX2" s="16"/>
      <c r="LUY2" s="16"/>
      <c r="LUZ2" s="16"/>
      <c r="LVA2" s="16"/>
      <c r="LVB2" s="16"/>
      <c r="LVC2" s="16"/>
      <c r="LVD2" s="16"/>
      <c r="LVE2" s="16"/>
      <c r="LVF2" s="16"/>
      <c r="LVG2" s="16"/>
      <c r="LVH2" s="16"/>
      <c r="LVI2" s="16"/>
      <c r="LVJ2" s="16"/>
      <c r="LVK2" s="16"/>
      <c r="LVL2" s="16"/>
      <c r="LVM2" s="16"/>
      <c r="LVN2" s="16"/>
      <c r="LVO2" s="16"/>
      <c r="LVP2" s="16"/>
      <c r="LVQ2" s="16"/>
      <c r="LVR2" s="16"/>
      <c r="LVS2" s="16"/>
      <c r="LVT2" s="16"/>
      <c r="LVU2" s="16"/>
      <c r="LVV2" s="16"/>
      <c r="LVW2" s="16"/>
      <c r="LVX2" s="16"/>
      <c r="LVY2" s="16"/>
      <c r="LVZ2" s="16"/>
      <c r="LWA2" s="16"/>
      <c r="LWB2" s="16"/>
      <c r="LWC2" s="16"/>
      <c r="LWD2" s="16"/>
      <c r="LWE2" s="16"/>
      <c r="LWF2" s="16"/>
      <c r="LWG2" s="16"/>
      <c r="LWH2" s="16"/>
      <c r="LWI2" s="16"/>
      <c r="LWJ2" s="16"/>
      <c r="LWK2" s="16"/>
      <c r="LWL2" s="16"/>
      <c r="LWM2" s="16"/>
      <c r="LWN2" s="16"/>
      <c r="LWO2" s="16"/>
      <c r="LWP2" s="16"/>
      <c r="LWQ2" s="16"/>
      <c r="LWR2" s="16"/>
      <c r="LWS2" s="16"/>
      <c r="LWT2" s="16"/>
      <c r="LWU2" s="16"/>
      <c r="LWV2" s="16"/>
      <c r="LWW2" s="16"/>
      <c r="LWX2" s="16"/>
      <c r="LWY2" s="16"/>
      <c r="LWZ2" s="16"/>
      <c r="LXA2" s="16"/>
      <c r="LXB2" s="16"/>
      <c r="LXC2" s="16"/>
      <c r="LXD2" s="16"/>
      <c r="LXE2" s="16"/>
      <c r="LXF2" s="16"/>
      <c r="LXG2" s="16"/>
      <c r="LXH2" s="16"/>
      <c r="LXI2" s="16"/>
      <c r="LXJ2" s="16"/>
      <c r="LXK2" s="16"/>
      <c r="LXL2" s="16"/>
      <c r="LXM2" s="16"/>
      <c r="LXN2" s="16"/>
      <c r="LXO2" s="16"/>
      <c r="LXP2" s="16"/>
      <c r="LXQ2" s="16"/>
      <c r="LXR2" s="16"/>
      <c r="LXS2" s="16"/>
      <c r="LXT2" s="16"/>
      <c r="LXU2" s="16"/>
      <c r="LXV2" s="16"/>
      <c r="LXW2" s="16"/>
      <c r="LXX2" s="16"/>
      <c r="LXY2" s="16"/>
      <c r="LXZ2" s="16"/>
      <c r="LYA2" s="16"/>
      <c r="LYB2" s="16"/>
      <c r="LYC2" s="16"/>
      <c r="LYD2" s="16"/>
      <c r="LYE2" s="16"/>
      <c r="LYF2" s="16"/>
      <c r="LYG2" s="16"/>
      <c r="LYH2" s="16"/>
      <c r="LYI2" s="16"/>
      <c r="LYJ2" s="16"/>
      <c r="LYK2" s="16"/>
      <c r="LYL2" s="16"/>
      <c r="LYM2" s="16"/>
      <c r="LYN2" s="16"/>
      <c r="LYO2" s="16"/>
      <c r="LYP2" s="16"/>
      <c r="LYQ2" s="16"/>
      <c r="LYR2" s="16"/>
      <c r="LYS2" s="16"/>
      <c r="LYT2" s="16"/>
      <c r="LYU2" s="16"/>
      <c r="LYV2" s="16"/>
      <c r="LYW2" s="16"/>
      <c r="LYX2" s="16"/>
      <c r="LYY2" s="16"/>
      <c r="LYZ2" s="16"/>
      <c r="LZA2" s="16"/>
      <c r="LZB2" s="16"/>
      <c r="LZC2" s="16"/>
      <c r="LZD2" s="16"/>
      <c r="LZE2" s="16"/>
      <c r="LZF2" s="16"/>
      <c r="LZG2" s="16"/>
      <c r="LZH2" s="16"/>
      <c r="LZI2" s="16"/>
      <c r="LZJ2" s="16"/>
      <c r="LZK2" s="16"/>
      <c r="LZL2" s="16"/>
      <c r="LZM2" s="16"/>
      <c r="LZN2" s="16"/>
      <c r="LZO2" s="16"/>
      <c r="LZP2" s="16"/>
      <c r="LZQ2" s="16"/>
      <c r="LZR2" s="16"/>
      <c r="LZS2" s="16"/>
      <c r="LZT2" s="16"/>
      <c r="LZU2" s="16"/>
      <c r="LZV2" s="16"/>
      <c r="LZW2" s="16"/>
      <c r="LZX2" s="16"/>
      <c r="LZY2" s="16"/>
      <c r="LZZ2" s="16"/>
      <c r="MAA2" s="16"/>
      <c r="MAB2" s="16"/>
      <c r="MAC2" s="16"/>
      <c r="MAD2" s="16"/>
      <c r="MAE2" s="16"/>
      <c r="MAF2" s="16"/>
      <c r="MAG2" s="16"/>
      <c r="MAH2" s="16"/>
      <c r="MAI2" s="16"/>
      <c r="MAJ2" s="16"/>
      <c r="MAK2" s="16"/>
      <c r="MAL2" s="16"/>
      <c r="MAM2" s="16"/>
      <c r="MAN2" s="16"/>
      <c r="MAO2" s="16"/>
      <c r="MAP2" s="16"/>
      <c r="MAQ2" s="16"/>
      <c r="MAR2" s="16"/>
      <c r="MAS2" s="16"/>
      <c r="MAT2" s="16"/>
      <c r="MAU2" s="16"/>
      <c r="MAV2" s="16"/>
      <c r="MAW2" s="16"/>
      <c r="MAX2" s="16"/>
      <c r="MAY2" s="16"/>
      <c r="MAZ2" s="16"/>
      <c r="MBA2" s="16"/>
      <c r="MBB2" s="16"/>
      <c r="MBC2" s="16"/>
      <c r="MBD2" s="16"/>
      <c r="MBE2" s="16"/>
      <c r="MBF2" s="16"/>
      <c r="MBG2" s="16"/>
      <c r="MBH2" s="16"/>
      <c r="MBI2" s="16"/>
      <c r="MBJ2" s="16"/>
      <c r="MBK2" s="16"/>
      <c r="MBL2" s="16"/>
      <c r="MBM2" s="16"/>
      <c r="MBN2" s="16"/>
      <c r="MBO2" s="16"/>
      <c r="MBP2" s="16"/>
      <c r="MBQ2" s="16"/>
      <c r="MBR2" s="16"/>
      <c r="MBS2" s="16"/>
      <c r="MBT2" s="16"/>
      <c r="MBU2" s="16"/>
      <c r="MBV2" s="16"/>
      <c r="MBW2" s="16"/>
      <c r="MBX2" s="16"/>
      <c r="MBY2" s="16"/>
      <c r="MBZ2" s="16"/>
      <c r="MCA2" s="16"/>
      <c r="MCB2" s="16"/>
      <c r="MCC2" s="16"/>
      <c r="MCD2" s="16"/>
      <c r="MCE2" s="16"/>
      <c r="MCF2" s="16"/>
      <c r="MCG2" s="16"/>
      <c r="MCH2" s="16"/>
      <c r="MCI2" s="16"/>
      <c r="MCJ2" s="16"/>
      <c r="MCK2" s="16"/>
      <c r="MCL2" s="16"/>
      <c r="MCM2" s="16"/>
      <c r="MCN2" s="16"/>
      <c r="MCO2" s="16"/>
      <c r="MCP2" s="16"/>
      <c r="MCQ2" s="16"/>
      <c r="MCR2" s="16"/>
      <c r="MCS2" s="16"/>
      <c r="MCT2" s="16"/>
      <c r="MCU2" s="16"/>
      <c r="MCV2" s="16"/>
      <c r="MCW2" s="16"/>
      <c r="MCX2" s="16"/>
      <c r="MCY2" s="16"/>
      <c r="MCZ2" s="16"/>
      <c r="MDA2" s="16"/>
      <c r="MDB2" s="16"/>
      <c r="MDC2" s="16"/>
      <c r="MDD2" s="16"/>
      <c r="MDE2" s="16"/>
      <c r="MDF2" s="16"/>
      <c r="MDG2" s="16"/>
      <c r="MDH2" s="16"/>
      <c r="MDI2" s="16"/>
      <c r="MDJ2" s="16"/>
      <c r="MDK2" s="16"/>
      <c r="MDL2" s="16"/>
      <c r="MDM2" s="16"/>
      <c r="MDN2" s="16"/>
      <c r="MDO2" s="16"/>
      <c r="MDP2" s="16"/>
      <c r="MDQ2" s="16"/>
      <c r="MDR2" s="16"/>
      <c r="MDS2" s="16"/>
      <c r="MDT2" s="16"/>
      <c r="MDU2" s="16"/>
      <c r="MDV2" s="16"/>
      <c r="MDW2" s="16"/>
      <c r="MDX2" s="16"/>
      <c r="MDY2" s="16"/>
      <c r="MDZ2" s="16"/>
      <c r="MEA2" s="16"/>
      <c r="MEB2" s="16"/>
      <c r="MEC2" s="16"/>
      <c r="MED2" s="16"/>
      <c r="MEE2" s="16"/>
      <c r="MEF2" s="16"/>
      <c r="MEG2" s="16"/>
      <c r="MEH2" s="16"/>
      <c r="MEI2" s="16"/>
      <c r="MEJ2" s="16"/>
      <c r="MEK2" s="16"/>
      <c r="MEL2" s="16"/>
      <c r="MEM2" s="16"/>
      <c r="MEN2" s="16"/>
      <c r="MEO2" s="16"/>
      <c r="MEP2" s="16"/>
      <c r="MEQ2" s="16"/>
      <c r="MER2" s="16"/>
      <c r="MES2" s="16"/>
      <c r="MET2" s="16"/>
      <c r="MEU2" s="16"/>
      <c r="MEV2" s="16"/>
      <c r="MEW2" s="16"/>
      <c r="MEX2" s="16"/>
      <c r="MEY2" s="16"/>
      <c r="MEZ2" s="16"/>
      <c r="MFA2" s="16"/>
      <c r="MFB2" s="16"/>
      <c r="MFC2" s="16"/>
      <c r="MFD2" s="16"/>
      <c r="MFE2" s="16"/>
      <c r="MFF2" s="16"/>
      <c r="MFG2" s="16"/>
      <c r="MFH2" s="16"/>
      <c r="MFI2" s="16"/>
      <c r="MFJ2" s="16"/>
      <c r="MFK2" s="16"/>
      <c r="MFL2" s="16"/>
      <c r="MFM2" s="16"/>
      <c r="MFN2" s="16"/>
      <c r="MFO2" s="16"/>
      <c r="MFP2" s="16"/>
      <c r="MFQ2" s="16"/>
      <c r="MFR2" s="16"/>
      <c r="MFS2" s="16"/>
      <c r="MFT2" s="16"/>
      <c r="MFU2" s="16"/>
      <c r="MFV2" s="16"/>
      <c r="MFW2" s="16"/>
      <c r="MFX2" s="16"/>
      <c r="MFY2" s="16"/>
      <c r="MFZ2" s="16"/>
      <c r="MGA2" s="16"/>
      <c r="MGB2" s="16"/>
      <c r="MGC2" s="16"/>
      <c r="MGD2" s="16"/>
      <c r="MGE2" s="16"/>
      <c r="MGF2" s="16"/>
      <c r="MGG2" s="16"/>
      <c r="MGH2" s="16"/>
      <c r="MGI2" s="16"/>
      <c r="MGJ2" s="16"/>
      <c r="MGK2" s="16"/>
      <c r="MGL2" s="16"/>
      <c r="MGM2" s="16"/>
      <c r="MGN2" s="16"/>
      <c r="MGO2" s="16"/>
      <c r="MGP2" s="16"/>
      <c r="MGQ2" s="16"/>
      <c r="MGR2" s="16"/>
      <c r="MGS2" s="16"/>
      <c r="MGT2" s="16"/>
      <c r="MGU2" s="16"/>
      <c r="MGV2" s="16"/>
      <c r="MGW2" s="16"/>
      <c r="MGX2" s="16"/>
      <c r="MGY2" s="16"/>
      <c r="MGZ2" s="16"/>
      <c r="MHA2" s="16"/>
      <c r="MHB2" s="16"/>
      <c r="MHC2" s="16"/>
      <c r="MHD2" s="16"/>
      <c r="MHE2" s="16"/>
      <c r="MHF2" s="16"/>
      <c r="MHG2" s="16"/>
      <c r="MHH2" s="16"/>
      <c r="MHI2" s="16"/>
      <c r="MHJ2" s="16"/>
      <c r="MHK2" s="16"/>
      <c r="MHL2" s="16"/>
      <c r="MHM2" s="16"/>
      <c r="MHN2" s="16"/>
      <c r="MHO2" s="16"/>
      <c r="MHP2" s="16"/>
      <c r="MHQ2" s="16"/>
      <c r="MHR2" s="16"/>
      <c r="MHS2" s="16"/>
      <c r="MHT2" s="16"/>
      <c r="MHU2" s="16"/>
      <c r="MHV2" s="16"/>
      <c r="MHW2" s="16"/>
      <c r="MHX2" s="16"/>
      <c r="MHY2" s="16"/>
      <c r="MHZ2" s="16"/>
      <c r="MIA2" s="16"/>
      <c r="MIB2" s="16"/>
      <c r="MIC2" s="16"/>
      <c r="MID2" s="16"/>
      <c r="MIE2" s="16"/>
      <c r="MIF2" s="16"/>
      <c r="MIG2" s="16"/>
      <c r="MIH2" s="16"/>
      <c r="MII2" s="16"/>
      <c r="MIJ2" s="16"/>
      <c r="MIK2" s="16"/>
      <c r="MIL2" s="16"/>
      <c r="MIM2" s="16"/>
      <c r="MIN2" s="16"/>
      <c r="MIO2" s="16"/>
      <c r="MIP2" s="16"/>
      <c r="MIQ2" s="16"/>
      <c r="MIR2" s="16"/>
      <c r="MIS2" s="16"/>
      <c r="MIT2" s="16"/>
      <c r="MIU2" s="16"/>
      <c r="MIV2" s="16"/>
      <c r="MIW2" s="16"/>
      <c r="MIX2" s="16"/>
      <c r="MIY2" s="16"/>
      <c r="MIZ2" s="16"/>
      <c r="MJA2" s="16"/>
      <c r="MJB2" s="16"/>
      <c r="MJC2" s="16"/>
      <c r="MJD2" s="16"/>
      <c r="MJE2" s="16"/>
      <c r="MJF2" s="16"/>
      <c r="MJG2" s="16"/>
      <c r="MJH2" s="16"/>
      <c r="MJI2" s="16"/>
      <c r="MJJ2" s="16"/>
      <c r="MJK2" s="16"/>
      <c r="MJL2" s="16"/>
      <c r="MJM2" s="16"/>
      <c r="MJN2" s="16"/>
      <c r="MJO2" s="16"/>
      <c r="MJP2" s="16"/>
      <c r="MJQ2" s="16"/>
      <c r="MJR2" s="16"/>
      <c r="MJS2" s="16"/>
      <c r="MJT2" s="16"/>
      <c r="MJU2" s="16"/>
      <c r="MJV2" s="16"/>
      <c r="MJW2" s="16"/>
      <c r="MJX2" s="16"/>
      <c r="MJY2" s="16"/>
      <c r="MJZ2" s="16"/>
      <c r="MKA2" s="16"/>
      <c r="MKB2" s="16"/>
      <c r="MKC2" s="16"/>
      <c r="MKD2" s="16"/>
      <c r="MKE2" s="16"/>
      <c r="MKF2" s="16"/>
      <c r="MKG2" s="16"/>
      <c r="MKH2" s="16"/>
      <c r="MKI2" s="16"/>
      <c r="MKJ2" s="16"/>
      <c r="MKK2" s="16"/>
      <c r="MKL2" s="16"/>
      <c r="MKM2" s="16"/>
      <c r="MKN2" s="16"/>
      <c r="MKO2" s="16"/>
      <c r="MKP2" s="16"/>
      <c r="MKQ2" s="16"/>
      <c r="MKR2" s="16"/>
      <c r="MKS2" s="16"/>
      <c r="MKT2" s="16"/>
      <c r="MKU2" s="16"/>
      <c r="MKV2" s="16"/>
      <c r="MKW2" s="16"/>
      <c r="MKX2" s="16"/>
      <c r="MKY2" s="16"/>
      <c r="MKZ2" s="16"/>
      <c r="MLA2" s="16"/>
      <c r="MLB2" s="16"/>
      <c r="MLC2" s="16"/>
      <c r="MLD2" s="16"/>
      <c r="MLE2" s="16"/>
      <c r="MLF2" s="16"/>
      <c r="MLG2" s="16"/>
      <c r="MLH2" s="16"/>
      <c r="MLI2" s="16"/>
      <c r="MLJ2" s="16"/>
      <c r="MLK2" s="16"/>
      <c r="MLL2" s="16"/>
      <c r="MLM2" s="16"/>
      <c r="MLN2" s="16"/>
      <c r="MLO2" s="16"/>
      <c r="MLP2" s="16"/>
      <c r="MLQ2" s="16"/>
      <c r="MLR2" s="16"/>
      <c r="MLS2" s="16"/>
      <c r="MLT2" s="16"/>
      <c r="MLU2" s="16"/>
      <c r="MLV2" s="16"/>
      <c r="MLW2" s="16"/>
      <c r="MLX2" s="16"/>
      <c r="MLY2" s="16"/>
      <c r="MLZ2" s="16"/>
      <c r="MMA2" s="16"/>
      <c r="MMB2" s="16"/>
      <c r="MMC2" s="16"/>
      <c r="MMD2" s="16"/>
      <c r="MME2" s="16"/>
      <c r="MMF2" s="16"/>
      <c r="MMG2" s="16"/>
      <c r="MMH2" s="16"/>
      <c r="MMI2" s="16"/>
      <c r="MMJ2" s="16"/>
      <c r="MMK2" s="16"/>
      <c r="MML2" s="16"/>
      <c r="MMM2" s="16"/>
      <c r="MMN2" s="16"/>
      <c r="MMO2" s="16"/>
      <c r="MMP2" s="16"/>
      <c r="MMQ2" s="16"/>
      <c r="MMR2" s="16"/>
      <c r="MMS2" s="16"/>
      <c r="MMT2" s="16"/>
      <c r="MMU2" s="16"/>
      <c r="MMV2" s="16"/>
      <c r="MMW2" s="16"/>
      <c r="MMX2" s="16"/>
      <c r="MMY2" s="16"/>
      <c r="MMZ2" s="16"/>
      <c r="MNA2" s="16"/>
      <c r="MNB2" s="16"/>
      <c r="MNC2" s="16"/>
      <c r="MND2" s="16"/>
      <c r="MNE2" s="16"/>
      <c r="MNF2" s="16"/>
      <c r="MNG2" s="16"/>
      <c r="MNH2" s="16"/>
      <c r="MNI2" s="16"/>
      <c r="MNJ2" s="16"/>
      <c r="MNK2" s="16"/>
      <c r="MNL2" s="16"/>
      <c r="MNM2" s="16"/>
      <c r="MNN2" s="16"/>
      <c r="MNO2" s="16"/>
      <c r="MNP2" s="16"/>
      <c r="MNQ2" s="16"/>
      <c r="MNR2" s="16"/>
      <c r="MNS2" s="16"/>
      <c r="MNT2" s="16"/>
      <c r="MNU2" s="16"/>
      <c r="MNV2" s="16"/>
      <c r="MNW2" s="16"/>
      <c r="MNX2" s="16"/>
      <c r="MNY2" s="16"/>
      <c r="MNZ2" s="16"/>
      <c r="MOA2" s="16"/>
      <c r="MOB2" s="16"/>
      <c r="MOC2" s="16"/>
      <c r="MOD2" s="16"/>
      <c r="MOE2" s="16"/>
      <c r="MOF2" s="16"/>
      <c r="MOG2" s="16"/>
      <c r="MOH2" s="16"/>
      <c r="MOI2" s="16"/>
      <c r="MOJ2" s="16"/>
      <c r="MOK2" s="16"/>
      <c r="MOL2" s="16"/>
      <c r="MOM2" s="16"/>
      <c r="MON2" s="16"/>
      <c r="MOO2" s="16"/>
      <c r="MOP2" s="16"/>
      <c r="MOQ2" s="16"/>
      <c r="MOR2" s="16"/>
      <c r="MOS2" s="16"/>
      <c r="MOT2" s="16"/>
      <c r="MOU2" s="16"/>
      <c r="MOV2" s="16"/>
      <c r="MOW2" s="16"/>
      <c r="MOX2" s="16"/>
      <c r="MOY2" s="16"/>
      <c r="MOZ2" s="16"/>
      <c r="MPA2" s="16"/>
      <c r="MPB2" s="16"/>
      <c r="MPC2" s="16"/>
      <c r="MPD2" s="16"/>
      <c r="MPE2" s="16"/>
      <c r="MPF2" s="16"/>
      <c r="MPG2" s="16"/>
      <c r="MPH2" s="16"/>
      <c r="MPI2" s="16"/>
      <c r="MPJ2" s="16"/>
      <c r="MPK2" s="16"/>
      <c r="MPL2" s="16"/>
      <c r="MPM2" s="16"/>
      <c r="MPN2" s="16"/>
      <c r="MPO2" s="16"/>
      <c r="MPP2" s="16"/>
      <c r="MPQ2" s="16"/>
      <c r="MPR2" s="16"/>
      <c r="MPS2" s="16"/>
      <c r="MPT2" s="16"/>
      <c r="MPU2" s="16"/>
      <c r="MPV2" s="16"/>
      <c r="MPW2" s="16"/>
      <c r="MPX2" s="16"/>
      <c r="MPY2" s="16"/>
      <c r="MPZ2" s="16"/>
      <c r="MQA2" s="16"/>
      <c r="MQB2" s="16"/>
      <c r="MQC2" s="16"/>
      <c r="MQD2" s="16"/>
      <c r="MQE2" s="16"/>
      <c r="MQF2" s="16"/>
      <c r="MQG2" s="16"/>
      <c r="MQH2" s="16"/>
      <c r="MQI2" s="16"/>
      <c r="MQJ2" s="16"/>
      <c r="MQK2" s="16"/>
      <c r="MQL2" s="16"/>
      <c r="MQM2" s="16"/>
      <c r="MQN2" s="16"/>
      <c r="MQO2" s="16"/>
      <c r="MQP2" s="16"/>
      <c r="MQQ2" s="16"/>
      <c r="MQR2" s="16"/>
      <c r="MQS2" s="16"/>
      <c r="MQT2" s="16"/>
      <c r="MQU2" s="16"/>
      <c r="MQV2" s="16"/>
      <c r="MQW2" s="16"/>
      <c r="MQX2" s="16"/>
      <c r="MQY2" s="16"/>
      <c r="MQZ2" s="16"/>
      <c r="MRA2" s="16"/>
      <c r="MRB2" s="16"/>
      <c r="MRC2" s="16"/>
      <c r="MRD2" s="16"/>
      <c r="MRE2" s="16"/>
      <c r="MRF2" s="16"/>
      <c r="MRG2" s="16"/>
      <c r="MRH2" s="16"/>
      <c r="MRI2" s="16"/>
      <c r="MRJ2" s="16"/>
      <c r="MRK2" s="16"/>
      <c r="MRL2" s="16"/>
      <c r="MRM2" s="16"/>
      <c r="MRN2" s="16"/>
      <c r="MRO2" s="16"/>
      <c r="MRP2" s="16"/>
      <c r="MRQ2" s="16"/>
      <c r="MRR2" s="16"/>
      <c r="MRS2" s="16"/>
      <c r="MRT2" s="16"/>
      <c r="MRU2" s="16"/>
      <c r="MRV2" s="16"/>
      <c r="MRW2" s="16"/>
      <c r="MRX2" s="16"/>
      <c r="MRY2" s="16"/>
      <c r="MRZ2" s="16"/>
      <c r="MSA2" s="16"/>
      <c r="MSB2" s="16"/>
      <c r="MSC2" s="16"/>
      <c r="MSD2" s="16"/>
      <c r="MSE2" s="16"/>
      <c r="MSF2" s="16"/>
      <c r="MSG2" s="16"/>
      <c r="MSH2" s="16"/>
      <c r="MSI2" s="16"/>
      <c r="MSJ2" s="16"/>
      <c r="MSK2" s="16"/>
      <c r="MSL2" s="16"/>
      <c r="MSM2" s="16"/>
      <c r="MSN2" s="16"/>
      <c r="MSO2" s="16"/>
      <c r="MSP2" s="16"/>
      <c r="MSQ2" s="16"/>
      <c r="MSR2" s="16"/>
      <c r="MSS2" s="16"/>
      <c r="MST2" s="16"/>
      <c r="MSU2" s="16"/>
      <c r="MSV2" s="16"/>
      <c r="MSW2" s="16"/>
      <c r="MSX2" s="16"/>
      <c r="MSY2" s="16"/>
      <c r="MSZ2" s="16"/>
      <c r="MTA2" s="16"/>
      <c r="MTB2" s="16"/>
      <c r="MTC2" s="16"/>
      <c r="MTD2" s="16"/>
      <c r="MTE2" s="16"/>
      <c r="MTF2" s="16"/>
      <c r="MTG2" s="16"/>
      <c r="MTH2" s="16"/>
      <c r="MTI2" s="16"/>
      <c r="MTJ2" s="16"/>
      <c r="MTK2" s="16"/>
      <c r="MTL2" s="16"/>
      <c r="MTM2" s="16"/>
      <c r="MTN2" s="16"/>
      <c r="MTO2" s="16"/>
      <c r="MTP2" s="16"/>
      <c r="MTQ2" s="16"/>
      <c r="MTR2" s="16"/>
      <c r="MTS2" s="16"/>
      <c r="MTT2" s="16"/>
      <c r="MTU2" s="16"/>
      <c r="MTV2" s="16"/>
      <c r="MTW2" s="16"/>
      <c r="MTX2" s="16"/>
      <c r="MTY2" s="16"/>
      <c r="MTZ2" s="16"/>
      <c r="MUA2" s="16"/>
      <c r="MUB2" s="16"/>
      <c r="MUC2" s="16"/>
      <c r="MUD2" s="16"/>
      <c r="MUE2" s="16"/>
      <c r="MUF2" s="16"/>
      <c r="MUG2" s="16"/>
      <c r="MUH2" s="16"/>
      <c r="MUI2" s="16"/>
      <c r="MUJ2" s="16"/>
      <c r="MUK2" s="16"/>
      <c r="MUL2" s="16"/>
      <c r="MUM2" s="16"/>
      <c r="MUN2" s="16"/>
      <c r="MUO2" s="16"/>
      <c r="MUP2" s="16"/>
      <c r="MUQ2" s="16"/>
      <c r="MUR2" s="16"/>
      <c r="MUS2" s="16"/>
      <c r="MUT2" s="16"/>
      <c r="MUU2" s="16"/>
      <c r="MUV2" s="16"/>
      <c r="MUW2" s="16"/>
      <c r="MUX2" s="16"/>
      <c r="MUY2" s="16"/>
      <c r="MUZ2" s="16"/>
      <c r="MVA2" s="16"/>
      <c r="MVB2" s="16"/>
      <c r="MVC2" s="16"/>
      <c r="MVD2" s="16"/>
      <c r="MVE2" s="16"/>
      <c r="MVF2" s="16"/>
      <c r="MVG2" s="16"/>
      <c r="MVH2" s="16"/>
      <c r="MVI2" s="16"/>
      <c r="MVJ2" s="16"/>
      <c r="MVK2" s="16"/>
      <c r="MVL2" s="16"/>
      <c r="MVM2" s="16"/>
      <c r="MVN2" s="16"/>
      <c r="MVO2" s="16"/>
      <c r="MVP2" s="16"/>
      <c r="MVQ2" s="16"/>
      <c r="MVR2" s="16"/>
      <c r="MVS2" s="16"/>
      <c r="MVT2" s="16"/>
      <c r="MVU2" s="16"/>
      <c r="MVV2" s="16"/>
      <c r="MVW2" s="16"/>
      <c r="MVX2" s="16"/>
      <c r="MVY2" s="16"/>
      <c r="MVZ2" s="16"/>
      <c r="MWA2" s="16"/>
      <c r="MWB2" s="16"/>
      <c r="MWC2" s="16"/>
      <c r="MWD2" s="16"/>
      <c r="MWE2" s="16"/>
      <c r="MWF2" s="16"/>
      <c r="MWG2" s="16"/>
      <c r="MWH2" s="16"/>
      <c r="MWI2" s="16"/>
      <c r="MWJ2" s="16"/>
      <c r="MWK2" s="16"/>
      <c r="MWL2" s="16"/>
      <c r="MWM2" s="16"/>
      <c r="MWN2" s="16"/>
      <c r="MWO2" s="16"/>
      <c r="MWP2" s="16"/>
      <c r="MWQ2" s="16"/>
      <c r="MWR2" s="16"/>
      <c r="MWS2" s="16"/>
      <c r="MWT2" s="16"/>
      <c r="MWU2" s="16"/>
      <c r="MWV2" s="16"/>
      <c r="MWW2" s="16"/>
      <c r="MWX2" s="16"/>
      <c r="MWY2" s="16"/>
      <c r="MWZ2" s="16"/>
      <c r="MXA2" s="16"/>
      <c r="MXB2" s="16"/>
      <c r="MXC2" s="16"/>
      <c r="MXD2" s="16"/>
      <c r="MXE2" s="16"/>
      <c r="MXF2" s="16"/>
      <c r="MXG2" s="16"/>
      <c r="MXH2" s="16"/>
      <c r="MXI2" s="16"/>
      <c r="MXJ2" s="16"/>
      <c r="MXK2" s="16"/>
      <c r="MXL2" s="16"/>
      <c r="MXM2" s="16"/>
      <c r="MXN2" s="16"/>
      <c r="MXO2" s="16"/>
      <c r="MXP2" s="16"/>
      <c r="MXQ2" s="16"/>
      <c r="MXR2" s="16"/>
      <c r="MXS2" s="16"/>
      <c r="MXT2" s="16"/>
      <c r="MXU2" s="16"/>
      <c r="MXV2" s="16"/>
      <c r="MXW2" s="16"/>
      <c r="MXX2" s="16"/>
      <c r="MXY2" s="16"/>
      <c r="MXZ2" s="16"/>
      <c r="MYA2" s="16"/>
      <c r="MYB2" s="16"/>
      <c r="MYC2" s="16"/>
      <c r="MYD2" s="16"/>
      <c r="MYE2" s="16"/>
      <c r="MYF2" s="16"/>
      <c r="MYG2" s="16"/>
      <c r="MYH2" s="16"/>
      <c r="MYI2" s="16"/>
      <c r="MYJ2" s="16"/>
      <c r="MYK2" s="16"/>
      <c r="MYL2" s="16"/>
      <c r="MYM2" s="16"/>
      <c r="MYN2" s="16"/>
      <c r="MYO2" s="16"/>
      <c r="MYP2" s="16"/>
      <c r="MYQ2" s="16"/>
      <c r="MYR2" s="16"/>
      <c r="MYS2" s="16"/>
      <c r="MYT2" s="16"/>
      <c r="MYU2" s="16"/>
      <c r="MYV2" s="16"/>
      <c r="MYW2" s="16"/>
      <c r="MYX2" s="16"/>
      <c r="MYY2" s="16"/>
      <c r="MYZ2" s="16"/>
      <c r="MZA2" s="16"/>
      <c r="MZB2" s="16"/>
      <c r="MZC2" s="16"/>
      <c r="MZD2" s="16"/>
      <c r="MZE2" s="16"/>
      <c r="MZF2" s="16"/>
      <c r="MZG2" s="16"/>
      <c r="MZH2" s="16"/>
      <c r="MZI2" s="16"/>
      <c r="MZJ2" s="16"/>
      <c r="MZK2" s="16"/>
      <c r="MZL2" s="16"/>
      <c r="MZM2" s="16"/>
      <c r="MZN2" s="16"/>
      <c r="MZO2" s="16"/>
      <c r="MZP2" s="16"/>
      <c r="MZQ2" s="16"/>
      <c r="MZR2" s="16"/>
      <c r="MZS2" s="16"/>
      <c r="MZT2" s="16"/>
      <c r="MZU2" s="16"/>
      <c r="MZV2" s="16"/>
      <c r="MZW2" s="16"/>
      <c r="MZX2" s="16"/>
      <c r="MZY2" s="16"/>
      <c r="MZZ2" s="16"/>
      <c r="NAA2" s="16"/>
      <c r="NAB2" s="16"/>
      <c r="NAC2" s="16"/>
      <c r="NAD2" s="16"/>
      <c r="NAE2" s="16"/>
      <c r="NAF2" s="16"/>
      <c r="NAG2" s="16"/>
      <c r="NAH2" s="16"/>
      <c r="NAI2" s="16"/>
      <c r="NAJ2" s="16"/>
      <c r="NAK2" s="16"/>
      <c r="NAL2" s="16"/>
      <c r="NAM2" s="16"/>
      <c r="NAN2" s="16"/>
      <c r="NAO2" s="16"/>
      <c r="NAP2" s="16"/>
      <c r="NAQ2" s="16"/>
      <c r="NAR2" s="16"/>
      <c r="NAS2" s="16"/>
      <c r="NAT2" s="16"/>
      <c r="NAU2" s="16"/>
      <c r="NAV2" s="16"/>
      <c r="NAW2" s="16"/>
      <c r="NAX2" s="16"/>
      <c r="NAY2" s="16"/>
      <c r="NAZ2" s="16"/>
      <c r="NBA2" s="16"/>
      <c r="NBB2" s="16"/>
      <c r="NBC2" s="16"/>
      <c r="NBD2" s="16"/>
      <c r="NBE2" s="16"/>
      <c r="NBF2" s="16"/>
      <c r="NBG2" s="16"/>
      <c r="NBH2" s="16"/>
      <c r="NBI2" s="16"/>
      <c r="NBJ2" s="16"/>
      <c r="NBK2" s="16"/>
      <c r="NBL2" s="16"/>
      <c r="NBM2" s="16"/>
      <c r="NBN2" s="16"/>
      <c r="NBO2" s="16"/>
      <c r="NBP2" s="16"/>
      <c r="NBQ2" s="16"/>
      <c r="NBR2" s="16"/>
      <c r="NBS2" s="16"/>
      <c r="NBT2" s="16"/>
      <c r="NBU2" s="16"/>
      <c r="NBV2" s="16"/>
      <c r="NBW2" s="16"/>
      <c r="NBX2" s="16"/>
      <c r="NBY2" s="16"/>
      <c r="NBZ2" s="16"/>
      <c r="NCA2" s="16"/>
      <c r="NCB2" s="16"/>
      <c r="NCC2" s="16"/>
      <c r="NCD2" s="16"/>
      <c r="NCE2" s="16"/>
      <c r="NCF2" s="16"/>
      <c r="NCG2" s="16"/>
      <c r="NCH2" s="16"/>
      <c r="NCI2" s="16"/>
      <c r="NCJ2" s="16"/>
      <c r="NCK2" s="16"/>
      <c r="NCL2" s="16"/>
      <c r="NCM2" s="16"/>
      <c r="NCN2" s="16"/>
      <c r="NCO2" s="16"/>
      <c r="NCP2" s="16"/>
      <c r="NCQ2" s="16"/>
      <c r="NCR2" s="16"/>
      <c r="NCS2" s="16"/>
      <c r="NCT2" s="16"/>
      <c r="NCU2" s="16"/>
      <c r="NCV2" s="16"/>
      <c r="NCW2" s="16"/>
      <c r="NCX2" s="16"/>
      <c r="NCY2" s="16"/>
      <c r="NCZ2" s="16"/>
      <c r="NDA2" s="16"/>
      <c r="NDB2" s="16"/>
      <c r="NDC2" s="16"/>
      <c r="NDD2" s="16"/>
      <c r="NDE2" s="16"/>
      <c r="NDF2" s="16"/>
      <c r="NDG2" s="16"/>
      <c r="NDH2" s="16"/>
      <c r="NDI2" s="16"/>
      <c r="NDJ2" s="16"/>
      <c r="NDK2" s="16"/>
      <c r="NDL2" s="16"/>
      <c r="NDM2" s="16"/>
      <c r="NDN2" s="16"/>
      <c r="NDO2" s="16"/>
      <c r="NDP2" s="16"/>
      <c r="NDQ2" s="16"/>
      <c r="NDR2" s="16"/>
      <c r="NDS2" s="16"/>
      <c r="NDT2" s="16"/>
      <c r="NDU2" s="16"/>
      <c r="NDV2" s="16"/>
      <c r="NDW2" s="16"/>
      <c r="NDX2" s="16"/>
      <c r="NDY2" s="16"/>
      <c r="NDZ2" s="16"/>
      <c r="NEA2" s="16"/>
      <c r="NEB2" s="16"/>
      <c r="NEC2" s="16"/>
      <c r="NED2" s="16"/>
      <c r="NEE2" s="16"/>
      <c r="NEF2" s="16"/>
      <c r="NEG2" s="16"/>
      <c r="NEH2" s="16"/>
      <c r="NEI2" s="16"/>
      <c r="NEJ2" s="16"/>
      <c r="NEK2" s="16"/>
      <c r="NEL2" s="16"/>
      <c r="NEM2" s="16"/>
      <c r="NEN2" s="16"/>
      <c r="NEO2" s="16"/>
      <c r="NEP2" s="16"/>
      <c r="NEQ2" s="16"/>
      <c r="NER2" s="16"/>
      <c r="NES2" s="16"/>
      <c r="NET2" s="16"/>
      <c r="NEU2" s="16"/>
      <c r="NEV2" s="16"/>
      <c r="NEW2" s="16"/>
      <c r="NEX2" s="16"/>
      <c r="NEY2" s="16"/>
      <c r="NEZ2" s="16"/>
      <c r="NFA2" s="16"/>
      <c r="NFB2" s="16"/>
      <c r="NFC2" s="16"/>
      <c r="NFD2" s="16"/>
      <c r="NFE2" s="16"/>
      <c r="NFF2" s="16"/>
      <c r="NFG2" s="16"/>
      <c r="NFH2" s="16"/>
      <c r="NFI2" s="16"/>
      <c r="NFJ2" s="16"/>
      <c r="NFK2" s="16"/>
      <c r="NFL2" s="16"/>
      <c r="NFM2" s="16"/>
      <c r="NFN2" s="16"/>
      <c r="NFO2" s="16"/>
      <c r="NFP2" s="16"/>
      <c r="NFQ2" s="16"/>
      <c r="NFR2" s="16"/>
      <c r="NFS2" s="16"/>
      <c r="NFT2" s="16"/>
      <c r="NFU2" s="16"/>
      <c r="NFV2" s="16"/>
      <c r="NFW2" s="16"/>
      <c r="NFX2" s="16"/>
      <c r="NFY2" s="16"/>
      <c r="NFZ2" s="16"/>
      <c r="NGA2" s="16"/>
      <c r="NGB2" s="16"/>
      <c r="NGC2" s="16"/>
      <c r="NGD2" s="16"/>
      <c r="NGE2" s="16"/>
      <c r="NGF2" s="16"/>
      <c r="NGG2" s="16"/>
      <c r="NGH2" s="16"/>
      <c r="NGI2" s="16"/>
      <c r="NGJ2" s="16"/>
      <c r="NGK2" s="16"/>
      <c r="NGL2" s="16"/>
      <c r="NGM2" s="16"/>
      <c r="NGN2" s="16"/>
      <c r="NGO2" s="16"/>
      <c r="NGP2" s="16"/>
      <c r="NGQ2" s="16"/>
      <c r="NGR2" s="16"/>
      <c r="NGS2" s="16"/>
      <c r="NGT2" s="16"/>
      <c r="NGU2" s="16"/>
      <c r="NGV2" s="16"/>
      <c r="NGW2" s="16"/>
      <c r="NGX2" s="16"/>
      <c r="NGY2" s="16"/>
      <c r="NGZ2" s="16"/>
      <c r="NHA2" s="16"/>
      <c r="NHB2" s="16"/>
      <c r="NHC2" s="16"/>
      <c r="NHD2" s="16"/>
      <c r="NHE2" s="16"/>
      <c r="NHF2" s="16"/>
      <c r="NHG2" s="16"/>
      <c r="NHH2" s="16"/>
      <c r="NHI2" s="16"/>
      <c r="NHJ2" s="16"/>
      <c r="NHK2" s="16"/>
      <c r="NHL2" s="16"/>
      <c r="NHM2" s="16"/>
      <c r="NHN2" s="16"/>
      <c r="NHO2" s="16"/>
      <c r="NHP2" s="16"/>
      <c r="NHQ2" s="16"/>
      <c r="NHR2" s="16"/>
      <c r="NHS2" s="16"/>
      <c r="NHT2" s="16"/>
      <c r="NHU2" s="16"/>
      <c r="NHV2" s="16"/>
      <c r="NHW2" s="16"/>
      <c r="NHX2" s="16"/>
      <c r="NHY2" s="16"/>
      <c r="NHZ2" s="16"/>
      <c r="NIA2" s="16"/>
      <c r="NIB2" s="16"/>
      <c r="NIC2" s="16"/>
      <c r="NID2" s="16"/>
      <c r="NIE2" s="16"/>
      <c r="NIF2" s="16"/>
      <c r="NIG2" s="16"/>
      <c r="NIH2" s="16"/>
      <c r="NII2" s="16"/>
      <c r="NIJ2" s="16"/>
      <c r="NIK2" s="16"/>
      <c r="NIL2" s="16"/>
      <c r="NIM2" s="16"/>
      <c r="NIN2" s="16"/>
      <c r="NIO2" s="16"/>
      <c r="NIP2" s="16"/>
      <c r="NIQ2" s="16"/>
      <c r="NIR2" s="16"/>
      <c r="NIS2" s="16"/>
      <c r="NIT2" s="16"/>
      <c r="NIU2" s="16"/>
      <c r="NIV2" s="16"/>
      <c r="NIW2" s="16"/>
      <c r="NIX2" s="16"/>
      <c r="NIY2" s="16"/>
      <c r="NIZ2" s="16"/>
      <c r="NJA2" s="16"/>
      <c r="NJB2" s="16"/>
      <c r="NJC2" s="16"/>
      <c r="NJD2" s="16"/>
      <c r="NJE2" s="16"/>
      <c r="NJF2" s="16"/>
      <c r="NJG2" s="16"/>
      <c r="NJH2" s="16"/>
      <c r="NJI2" s="16"/>
      <c r="NJJ2" s="16"/>
      <c r="NJK2" s="16"/>
      <c r="NJL2" s="16"/>
      <c r="NJM2" s="16"/>
      <c r="NJN2" s="16"/>
      <c r="NJO2" s="16"/>
      <c r="NJP2" s="16"/>
      <c r="NJQ2" s="16"/>
      <c r="NJR2" s="16"/>
      <c r="NJS2" s="16"/>
      <c r="NJT2" s="16"/>
      <c r="NJU2" s="16"/>
      <c r="NJV2" s="16"/>
      <c r="NJW2" s="16"/>
      <c r="NJX2" s="16"/>
      <c r="NJY2" s="16"/>
      <c r="NJZ2" s="16"/>
      <c r="NKA2" s="16"/>
      <c r="NKB2" s="16"/>
      <c r="NKC2" s="16"/>
      <c r="NKD2" s="16"/>
      <c r="NKE2" s="16"/>
      <c r="NKF2" s="16"/>
      <c r="NKG2" s="16"/>
      <c r="NKH2" s="16"/>
      <c r="NKI2" s="16"/>
      <c r="NKJ2" s="16"/>
      <c r="NKK2" s="16"/>
      <c r="NKL2" s="16"/>
      <c r="NKM2" s="16"/>
      <c r="NKN2" s="16"/>
      <c r="NKO2" s="16"/>
      <c r="NKP2" s="16"/>
      <c r="NKQ2" s="16"/>
      <c r="NKR2" s="16"/>
      <c r="NKS2" s="16"/>
      <c r="NKT2" s="16"/>
      <c r="NKU2" s="16"/>
      <c r="NKV2" s="16"/>
      <c r="NKW2" s="16"/>
      <c r="NKX2" s="16"/>
      <c r="NKY2" s="16"/>
      <c r="NKZ2" s="16"/>
      <c r="NLA2" s="16"/>
      <c r="NLB2" s="16"/>
      <c r="NLC2" s="16"/>
      <c r="NLD2" s="16"/>
      <c r="NLE2" s="16"/>
      <c r="NLF2" s="16"/>
      <c r="NLG2" s="16"/>
      <c r="NLH2" s="16"/>
      <c r="NLI2" s="16"/>
      <c r="NLJ2" s="16"/>
      <c r="NLK2" s="16"/>
      <c r="NLL2" s="16"/>
      <c r="NLM2" s="16"/>
      <c r="NLN2" s="16"/>
      <c r="NLO2" s="16"/>
      <c r="NLP2" s="16"/>
      <c r="NLQ2" s="16"/>
      <c r="NLR2" s="16"/>
      <c r="NLS2" s="16"/>
      <c r="NLT2" s="16"/>
      <c r="NLU2" s="16"/>
      <c r="NLV2" s="16"/>
      <c r="NLW2" s="16"/>
      <c r="NLX2" s="16"/>
      <c r="NLY2" s="16"/>
      <c r="NLZ2" s="16"/>
      <c r="NMA2" s="16"/>
      <c r="NMB2" s="16"/>
      <c r="NMC2" s="16"/>
      <c r="NMD2" s="16"/>
      <c r="NME2" s="16"/>
      <c r="NMF2" s="16"/>
      <c r="NMG2" s="16"/>
      <c r="NMH2" s="16"/>
      <c r="NMI2" s="16"/>
      <c r="NMJ2" s="16"/>
      <c r="NMK2" s="16"/>
      <c r="NML2" s="16"/>
      <c r="NMM2" s="16"/>
      <c r="NMN2" s="16"/>
      <c r="NMO2" s="16"/>
      <c r="NMP2" s="16"/>
      <c r="NMQ2" s="16"/>
      <c r="NMR2" s="16"/>
      <c r="NMS2" s="16"/>
      <c r="NMT2" s="16"/>
      <c r="NMU2" s="16"/>
      <c r="NMV2" s="16"/>
      <c r="NMW2" s="16"/>
      <c r="NMX2" s="16"/>
      <c r="NMY2" s="16"/>
      <c r="NMZ2" s="16"/>
      <c r="NNA2" s="16"/>
      <c r="NNB2" s="16"/>
      <c r="NNC2" s="16"/>
      <c r="NND2" s="16"/>
      <c r="NNE2" s="16"/>
      <c r="NNF2" s="16"/>
      <c r="NNG2" s="16"/>
      <c r="NNH2" s="16"/>
      <c r="NNI2" s="16"/>
      <c r="NNJ2" s="16"/>
      <c r="NNK2" s="16"/>
      <c r="NNL2" s="16"/>
      <c r="NNM2" s="16"/>
      <c r="NNN2" s="16"/>
      <c r="NNO2" s="16"/>
      <c r="NNP2" s="16"/>
      <c r="NNQ2" s="16"/>
      <c r="NNR2" s="16"/>
      <c r="NNS2" s="16"/>
      <c r="NNT2" s="16"/>
      <c r="NNU2" s="16"/>
      <c r="NNV2" s="16"/>
      <c r="NNW2" s="16"/>
      <c r="NNX2" s="16"/>
      <c r="NNY2" s="16"/>
      <c r="NNZ2" s="16"/>
      <c r="NOA2" s="16"/>
      <c r="NOB2" s="16"/>
      <c r="NOC2" s="16"/>
      <c r="NOD2" s="16"/>
      <c r="NOE2" s="16"/>
      <c r="NOF2" s="16"/>
      <c r="NOG2" s="16"/>
      <c r="NOH2" s="16"/>
      <c r="NOI2" s="16"/>
      <c r="NOJ2" s="16"/>
      <c r="NOK2" s="16"/>
      <c r="NOL2" s="16"/>
      <c r="NOM2" s="16"/>
      <c r="NON2" s="16"/>
      <c r="NOO2" s="16"/>
      <c r="NOP2" s="16"/>
      <c r="NOQ2" s="16"/>
      <c r="NOR2" s="16"/>
      <c r="NOS2" s="16"/>
      <c r="NOT2" s="16"/>
      <c r="NOU2" s="16"/>
      <c r="NOV2" s="16"/>
      <c r="NOW2" s="16"/>
      <c r="NOX2" s="16"/>
      <c r="NOY2" s="16"/>
      <c r="NOZ2" s="16"/>
      <c r="NPA2" s="16"/>
      <c r="NPB2" s="16"/>
      <c r="NPC2" s="16"/>
      <c r="NPD2" s="16"/>
      <c r="NPE2" s="16"/>
      <c r="NPF2" s="16"/>
      <c r="NPG2" s="16"/>
      <c r="NPH2" s="16"/>
      <c r="NPI2" s="16"/>
      <c r="NPJ2" s="16"/>
      <c r="NPK2" s="16"/>
      <c r="NPL2" s="16"/>
      <c r="NPM2" s="16"/>
      <c r="NPN2" s="16"/>
      <c r="NPO2" s="16"/>
      <c r="NPP2" s="16"/>
      <c r="NPQ2" s="16"/>
      <c r="NPR2" s="16"/>
      <c r="NPS2" s="16"/>
      <c r="NPT2" s="16"/>
      <c r="NPU2" s="16"/>
      <c r="NPV2" s="16"/>
      <c r="NPW2" s="16"/>
      <c r="NPX2" s="16"/>
      <c r="NPY2" s="16"/>
      <c r="NPZ2" s="16"/>
      <c r="NQA2" s="16"/>
      <c r="NQB2" s="16"/>
      <c r="NQC2" s="16"/>
      <c r="NQD2" s="16"/>
      <c r="NQE2" s="16"/>
      <c r="NQF2" s="16"/>
      <c r="NQG2" s="16"/>
      <c r="NQH2" s="16"/>
      <c r="NQI2" s="16"/>
      <c r="NQJ2" s="16"/>
      <c r="NQK2" s="16"/>
      <c r="NQL2" s="16"/>
      <c r="NQM2" s="16"/>
      <c r="NQN2" s="16"/>
      <c r="NQO2" s="16"/>
      <c r="NQP2" s="16"/>
      <c r="NQQ2" s="16"/>
      <c r="NQR2" s="16"/>
      <c r="NQS2" s="16"/>
      <c r="NQT2" s="16"/>
      <c r="NQU2" s="16"/>
      <c r="NQV2" s="16"/>
      <c r="NQW2" s="16"/>
      <c r="NQX2" s="16"/>
      <c r="NQY2" s="16"/>
      <c r="NQZ2" s="16"/>
      <c r="NRA2" s="16"/>
      <c r="NRB2" s="16"/>
      <c r="NRC2" s="16"/>
      <c r="NRD2" s="16"/>
      <c r="NRE2" s="16"/>
      <c r="NRF2" s="16"/>
      <c r="NRG2" s="16"/>
      <c r="NRH2" s="16"/>
      <c r="NRI2" s="16"/>
      <c r="NRJ2" s="16"/>
      <c r="NRK2" s="16"/>
      <c r="NRL2" s="16"/>
      <c r="NRM2" s="16"/>
      <c r="NRN2" s="16"/>
      <c r="NRO2" s="16"/>
      <c r="NRP2" s="16"/>
      <c r="NRQ2" s="16"/>
      <c r="NRR2" s="16"/>
      <c r="NRS2" s="16"/>
      <c r="NRT2" s="16"/>
      <c r="NRU2" s="16"/>
      <c r="NRV2" s="16"/>
      <c r="NRW2" s="16"/>
      <c r="NRX2" s="16"/>
      <c r="NRY2" s="16"/>
      <c r="NRZ2" s="16"/>
      <c r="NSA2" s="16"/>
      <c r="NSB2" s="16"/>
      <c r="NSC2" s="16"/>
      <c r="NSD2" s="16"/>
      <c r="NSE2" s="16"/>
      <c r="NSF2" s="16"/>
      <c r="NSG2" s="16"/>
      <c r="NSH2" s="16"/>
      <c r="NSI2" s="16"/>
      <c r="NSJ2" s="16"/>
      <c r="NSK2" s="16"/>
      <c r="NSL2" s="16"/>
      <c r="NSM2" s="16"/>
      <c r="NSN2" s="16"/>
      <c r="NSO2" s="16"/>
      <c r="NSP2" s="16"/>
      <c r="NSQ2" s="16"/>
      <c r="NSR2" s="16"/>
      <c r="NSS2" s="16"/>
      <c r="NST2" s="16"/>
      <c r="NSU2" s="16"/>
      <c r="NSV2" s="16"/>
      <c r="NSW2" s="16"/>
      <c r="NSX2" s="16"/>
      <c r="NSY2" s="16"/>
      <c r="NSZ2" s="16"/>
      <c r="NTA2" s="16"/>
      <c r="NTB2" s="16"/>
      <c r="NTC2" s="16"/>
      <c r="NTD2" s="16"/>
      <c r="NTE2" s="16"/>
      <c r="NTF2" s="16"/>
      <c r="NTG2" s="16"/>
      <c r="NTH2" s="16"/>
      <c r="NTI2" s="16"/>
      <c r="NTJ2" s="16"/>
      <c r="NTK2" s="16"/>
      <c r="NTL2" s="16"/>
      <c r="NTM2" s="16"/>
      <c r="NTN2" s="16"/>
      <c r="NTO2" s="16"/>
      <c r="NTP2" s="16"/>
      <c r="NTQ2" s="16"/>
      <c r="NTR2" s="16"/>
      <c r="NTS2" s="16"/>
      <c r="NTT2" s="16"/>
      <c r="NTU2" s="16"/>
      <c r="NTV2" s="16"/>
      <c r="NTW2" s="16"/>
      <c r="NTX2" s="16"/>
      <c r="NTY2" s="16"/>
      <c r="NTZ2" s="16"/>
      <c r="NUA2" s="16"/>
      <c r="NUB2" s="16"/>
      <c r="NUC2" s="16"/>
      <c r="NUD2" s="16"/>
      <c r="NUE2" s="16"/>
      <c r="NUF2" s="16"/>
      <c r="NUG2" s="16"/>
      <c r="NUH2" s="16"/>
      <c r="NUI2" s="16"/>
      <c r="NUJ2" s="16"/>
      <c r="NUK2" s="16"/>
      <c r="NUL2" s="16"/>
      <c r="NUM2" s="16"/>
      <c r="NUN2" s="16"/>
      <c r="NUO2" s="16"/>
      <c r="NUP2" s="16"/>
      <c r="NUQ2" s="16"/>
      <c r="NUR2" s="16"/>
      <c r="NUS2" s="16"/>
      <c r="NUT2" s="16"/>
      <c r="NUU2" s="16"/>
      <c r="NUV2" s="16"/>
      <c r="NUW2" s="16"/>
      <c r="NUX2" s="16"/>
      <c r="NUY2" s="16"/>
      <c r="NUZ2" s="16"/>
      <c r="NVA2" s="16"/>
      <c r="NVB2" s="16"/>
      <c r="NVC2" s="16"/>
      <c r="NVD2" s="16"/>
      <c r="NVE2" s="16"/>
      <c r="NVF2" s="16"/>
      <c r="NVG2" s="16"/>
      <c r="NVH2" s="16"/>
      <c r="NVI2" s="16"/>
      <c r="NVJ2" s="16"/>
      <c r="NVK2" s="16"/>
      <c r="NVL2" s="16"/>
      <c r="NVM2" s="16"/>
      <c r="NVN2" s="16"/>
      <c r="NVO2" s="16"/>
      <c r="NVP2" s="16"/>
      <c r="NVQ2" s="16"/>
      <c r="NVR2" s="16"/>
      <c r="NVS2" s="16"/>
      <c r="NVT2" s="16"/>
      <c r="NVU2" s="16"/>
      <c r="NVV2" s="16"/>
      <c r="NVW2" s="16"/>
      <c r="NVX2" s="16"/>
      <c r="NVY2" s="16"/>
      <c r="NVZ2" s="16"/>
      <c r="NWA2" s="16"/>
      <c r="NWB2" s="16"/>
      <c r="NWC2" s="16"/>
      <c r="NWD2" s="16"/>
      <c r="NWE2" s="16"/>
      <c r="NWF2" s="16"/>
      <c r="NWG2" s="16"/>
      <c r="NWH2" s="16"/>
      <c r="NWI2" s="16"/>
      <c r="NWJ2" s="16"/>
      <c r="NWK2" s="16"/>
      <c r="NWL2" s="16"/>
      <c r="NWM2" s="16"/>
      <c r="NWN2" s="16"/>
      <c r="NWO2" s="16"/>
      <c r="NWP2" s="16"/>
      <c r="NWQ2" s="16"/>
      <c r="NWR2" s="16"/>
      <c r="NWS2" s="16"/>
      <c r="NWT2" s="16"/>
      <c r="NWU2" s="16"/>
      <c r="NWV2" s="16"/>
      <c r="NWW2" s="16"/>
      <c r="NWX2" s="16"/>
      <c r="NWY2" s="16"/>
      <c r="NWZ2" s="16"/>
      <c r="NXA2" s="16"/>
      <c r="NXB2" s="16"/>
      <c r="NXC2" s="16"/>
      <c r="NXD2" s="16"/>
      <c r="NXE2" s="16"/>
      <c r="NXF2" s="16"/>
      <c r="NXG2" s="16"/>
      <c r="NXH2" s="16"/>
      <c r="NXI2" s="16"/>
      <c r="NXJ2" s="16"/>
      <c r="NXK2" s="16"/>
      <c r="NXL2" s="16"/>
      <c r="NXM2" s="16"/>
      <c r="NXN2" s="16"/>
      <c r="NXO2" s="16"/>
      <c r="NXP2" s="16"/>
      <c r="NXQ2" s="16"/>
      <c r="NXR2" s="16"/>
      <c r="NXS2" s="16"/>
      <c r="NXT2" s="16"/>
      <c r="NXU2" s="16"/>
      <c r="NXV2" s="16"/>
      <c r="NXW2" s="16"/>
      <c r="NXX2" s="16"/>
      <c r="NXY2" s="16"/>
      <c r="NXZ2" s="16"/>
      <c r="NYA2" s="16"/>
      <c r="NYB2" s="16"/>
      <c r="NYC2" s="16"/>
      <c r="NYD2" s="16"/>
      <c r="NYE2" s="16"/>
      <c r="NYF2" s="16"/>
      <c r="NYG2" s="16"/>
      <c r="NYH2" s="16"/>
      <c r="NYI2" s="16"/>
      <c r="NYJ2" s="16"/>
      <c r="NYK2" s="16"/>
      <c r="NYL2" s="16"/>
      <c r="NYM2" s="16"/>
      <c r="NYN2" s="16"/>
      <c r="NYO2" s="16"/>
      <c r="NYP2" s="16"/>
      <c r="NYQ2" s="16"/>
      <c r="NYR2" s="16"/>
      <c r="NYS2" s="16"/>
      <c r="NYT2" s="16"/>
      <c r="NYU2" s="16"/>
      <c r="NYV2" s="16"/>
      <c r="NYW2" s="16"/>
      <c r="NYX2" s="16"/>
      <c r="NYY2" s="16"/>
      <c r="NYZ2" s="16"/>
      <c r="NZA2" s="16"/>
      <c r="NZB2" s="16"/>
      <c r="NZC2" s="16"/>
      <c r="NZD2" s="16"/>
      <c r="NZE2" s="16"/>
      <c r="NZF2" s="16"/>
      <c r="NZG2" s="16"/>
      <c r="NZH2" s="16"/>
      <c r="NZI2" s="16"/>
      <c r="NZJ2" s="16"/>
      <c r="NZK2" s="16"/>
      <c r="NZL2" s="16"/>
      <c r="NZM2" s="16"/>
      <c r="NZN2" s="16"/>
      <c r="NZO2" s="16"/>
      <c r="NZP2" s="16"/>
      <c r="NZQ2" s="16"/>
      <c r="NZR2" s="16"/>
      <c r="NZS2" s="16"/>
      <c r="NZT2" s="16"/>
      <c r="NZU2" s="16"/>
      <c r="NZV2" s="16"/>
      <c r="NZW2" s="16"/>
      <c r="NZX2" s="16"/>
      <c r="NZY2" s="16"/>
      <c r="NZZ2" s="16"/>
      <c r="OAA2" s="16"/>
      <c r="OAB2" s="16"/>
      <c r="OAC2" s="16"/>
      <c r="OAD2" s="16"/>
      <c r="OAE2" s="16"/>
      <c r="OAF2" s="16"/>
      <c r="OAG2" s="16"/>
      <c r="OAH2" s="16"/>
      <c r="OAI2" s="16"/>
      <c r="OAJ2" s="16"/>
      <c r="OAK2" s="16"/>
      <c r="OAL2" s="16"/>
      <c r="OAM2" s="16"/>
      <c r="OAN2" s="16"/>
      <c r="OAO2" s="16"/>
      <c r="OAP2" s="16"/>
      <c r="OAQ2" s="16"/>
      <c r="OAR2" s="16"/>
      <c r="OAS2" s="16"/>
      <c r="OAT2" s="16"/>
      <c r="OAU2" s="16"/>
      <c r="OAV2" s="16"/>
      <c r="OAW2" s="16"/>
      <c r="OAX2" s="16"/>
      <c r="OAY2" s="16"/>
      <c r="OAZ2" s="16"/>
      <c r="OBA2" s="16"/>
      <c r="OBB2" s="16"/>
      <c r="OBC2" s="16"/>
      <c r="OBD2" s="16"/>
      <c r="OBE2" s="16"/>
      <c r="OBF2" s="16"/>
      <c r="OBG2" s="16"/>
      <c r="OBH2" s="16"/>
      <c r="OBI2" s="16"/>
      <c r="OBJ2" s="16"/>
      <c r="OBK2" s="16"/>
      <c r="OBL2" s="16"/>
      <c r="OBM2" s="16"/>
      <c r="OBN2" s="16"/>
      <c r="OBO2" s="16"/>
      <c r="OBP2" s="16"/>
      <c r="OBQ2" s="16"/>
      <c r="OBR2" s="16"/>
      <c r="OBS2" s="16"/>
      <c r="OBT2" s="16"/>
      <c r="OBU2" s="16"/>
      <c r="OBV2" s="16"/>
      <c r="OBW2" s="16"/>
      <c r="OBX2" s="16"/>
      <c r="OBY2" s="16"/>
      <c r="OBZ2" s="16"/>
      <c r="OCA2" s="16"/>
      <c r="OCB2" s="16"/>
      <c r="OCC2" s="16"/>
      <c r="OCD2" s="16"/>
      <c r="OCE2" s="16"/>
      <c r="OCF2" s="16"/>
      <c r="OCG2" s="16"/>
      <c r="OCH2" s="16"/>
      <c r="OCI2" s="16"/>
      <c r="OCJ2" s="16"/>
      <c r="OCK2" s="16"/>
      <c r="OCL2" s="16"/>
      <c r="OCM2" s="16"/>
      <c r="OCN2" s="16"/>
      <c r="OCO2" s="16"/>
      <c r="OCP2" s="16"/>
      <c r="OCQ2" s="16"/>
      <c r="OCR2" s="16"/>
      <c r="OCS2" s="16"/>
      <c r="OCT2" s="16"/>
      <c r="OCU2" s="16"/>
      <c r="OCV2" s="16"/>
      <c r="OCW2" s="16"/>
      <c r="OCX2" s="16"/>
      <c r="OCY2" s="16"/>
      <c r="OCZ2" s="16"/>
      <c r="ODA2" s="16"/>
      <c r="ODB2" s="16"/>
      <c r="ODC2" s="16"/>
      <c r="ODD2" s="16"/>
      <c r="ODE2" s="16"/>
      <c r="ODF2" s="16"/>
      <c r="ODG2" s="16"/>
      <c r="ODH2" s="16"/>
      <c r="ODI2" s="16"/>
      <c r="ODJ2" s="16"/>
      <c r="ODK2" s="16"/>
      <c r="ODL2" s="16"/>
      <c r="ODM2" s="16"/>
      <c r="ODN2" s="16"/>
      <c r="ODO2" s="16"/>
      <c r="ODP2" s="16"/>
      <c r="ODQ2" s="16"/>
      <c r="ODR2" s="16"/>
      <c r="ODS2" s="16"/>
      <c r="ODT2" s="16"/>
      <c r="ODU2" s="16"/>
      <c r="ODV2" s="16"/>
      <c r="ODW2" s="16"/>
      <c r="ODX2" s="16"/>
      <c r="ODY2" s="16"/>
      <c r="ODZ2" s="16"/>
      <c r="OEA2" s="16"/>
      <c r="OEB2" s="16"/>
      <c r="OEC2" s="16"/>
      <c r="OED2" s="16"/>
      <c r="OEE2" s="16"/>
      <c r="OEF2" s="16"/>
      <c r="OEG2" s="16"/>
      <c r="OEH2" s="16"/>
      <c r="OEI2" s="16"/>
      <c r="OEJ2" s="16"/>
      <c r="OEK2" s="16"/>
      <c r="OEL2" s="16"/>
      <c r="OEM2" s="16"/>
      <c r="OEN2" s="16"/>
      <c r="OEO2" s="16"/>
      <c r="OEP2" s="16"/>
      <c r="OEQ2" s="16"/>
      <c r="OER2" s="16"/>
      <c r="OES2" s="16"/>
      <c r="OET2" s="16"/>
      <c r="OEU2" s="16"/>
      <c r="OEV2" s="16"/>
      <c r="OEW2" s="16"/>
      <c r="OEX2" s="16"/>
      <c r="OEY2" s="16"/>
      <c r="OEZ2" s="16"/>
      <c r="OFA2" s="16"/>
      <c r="OFB2" s="16"/>
      <c r="OFC2" s="16"/>
      <c r="OFD2" s="16"/>
      <c r="OFE2" s="16"/>
      <c r="OFF2" s="16"/>
      <c r="OFG2" s="16"/>
      <c r="OFH2" s="16"/>
      <c r="OFI2" s="16"/>
      <c r="OFJ2" s="16"/>
      <c r="OFK2" s="16"/>
      <c r="OFL2" s="16"/>
      <c r="OFM2" s="16"/>
      <c r="OFN2" s="16"/>
      <c r="OFO2" s="16"/>
      <c r="OFP2" s="16"/>
      <c r="OFQ2" s="16"/>
      <c r="OFR2" s="16"/>
      <c r="OFS2" s="16"/>
      <c r="OFT2" s="16"/>
      <c r="OFU2" s="16"/>
      <c r="OFV2" s="16"/>
      <c r="OFW2" s="16"/>
      <c r="OFX2" s="16"/>
      <c r="OFY2" s="16"/>
      <c r="OFZ2" s="16"/>
      <c r="OGA2" s="16"/>
      <c r="OGB2" s="16"/>
      <c r="OGC2" s="16"/>
      <c r="OGD2" s="16"/>
      <c r="OGE2" s="16"/>
      <c r="OGF2" s="16"/>
      <c r="OGG2" s="16"/>
      <c r="OGH2" s="16"/>
      <c r="OGI2" s="16"/>
      <c r="OGJ2" s="16"/>
      <c r="OGK2" s="16"/>
      <c r="OGL2" s="16"/>
      <c r="OGM2" s="16"/>
      <c r="OGN2" s="16"/>
      <c r="OGO2" s="16"/>
      <c r="OGP2" s="16"/>
      <c r="OGQ2" s="16"/>
      <c r="OGR2" s="16"/>
      <c r="OGS2" s="16"/>
      <c r="OGT2" s="16"/>
      <c r="OGU2" s="16"/>
      <c r="OGV2" s="16"/>
      <c r="OGW2" s="16"/>
      <c r="OGX2" s="16"/>
      <c r="OGY2" s="16"/>
      <c r="OGZ2" s="16"/>
      <c r="OHA2" s="16"/>
      <c r="OHB2" s="16"/>
      <c r="OHC2" s="16"/>
      <c r="OHD2" s="16"/>
      <c r="OHE2" s="16"/>
      <c r="OHF2" s="16"/>
      <c r="OHG2" s="16"/>
      <c r="OHH2" s="16"/>
      <c r="OHI2" s="16"/>
      <c r="OHJ2" s="16"/>
      <c r="OHK2" s="16"/>
      <c r="OHL2" s="16"/>
      <c r="OHM2" s="16"/>
      <c r="OHN2" s="16"/>
      <c r="OHO2" s="16"/>
      <c r="OHP2" s="16"/>
      <c r="OHQ2" s="16"/>
      <c r="OHR2" s="16"/>
      <c r="OHS2" s="16"/>
      <c r="OHT2" s="16"/>
      <c r="OHU2" s="16"/>
      <c r="OHV2" s="16"/>
      <c r="OHW2" s="16"/>
      <c r="OHX2" s="16"/>
      <c r="OHY2" s="16"/>
      <c r="OHZ2" s="16"/>
      <c r="OIA2" s="16"/>
      <c r="OIB2" s="16"/>
      <c r="OIC2" s="16"/>
      <c r="OID2" s="16"/>
      <c r="OIE2" s="16"/>
      <c r="OIF2" s="16"/>
      <c r="OIG2" s="16"/>
      <c r="OIH2" s="16"/>
      <c r="OII2" s="16"/>
      <c r="OIJ2" s="16"/>
      <c r="OIK2" s="16"/>
      <c r="OIL2" s="16"/>
      <c r="OIM2" s="16"/>
      <c r="OIN2" s="16"/>
      <c r="OIO2" s="16"/>
      <c r="OIP2" s="16"/>
      <c r="OIQ2" s="16"/>
      <c r="OIR2" s="16"/>
      <c r="OIS2" s="16"/>
      <c r="OIT2" s="16"/>
      <c r="OIU2" s="16"/>
      <c r="OIV2" s="16"/>
      <c r="OIW2" s="16"/>
      <c r="OIX2" s="16"/>
      <c r="OIY2" s="16"/>
      <c r="OIZ2" s="16"/>
      <c r="OJA2" s="16"/>
      <c r="OJB2" s="16"/>
      <c r="OJC2" s="16"/>
      <c r="OJD2" s="16"/>
      <c r="OJE2" s="16"/>
      <c r="OJF2" s="16"/>
      <c r="OJG2" s="16"/>
      <c r="OJH2" s="16"/>
      <c r="OJI2" s="16"/>
      <c r="OJJ2" s="16"/>
      <c r="OJK2" s="16"/>
      <c r="OJL2" s="16"/>
      <c r="OJM2" s="16"/>
      <c r="OJN2" s="16"/>
      <c r="OJO2" s="16"/>
      <c r="OJP2" s="16"/>
      <c r="OJQ2" s="16"/>
      <c r="OJR2" s="16"/>
      <c r="OJS2" s="16"/>
      <c r="OJT2" s="16"/>
      <c r="OJU2" s="16"/>
      <c r="OJV2" s="16"/>
      <c r="OJW2" s="16"/>
      <c r="OJX2" s="16"/>
      <c r="OJY2" s="16"/>
      <c r="OJZ2" s="16"/>
      <c r="OKA2" s="16"/>
      <c r="OKB2" s="16"/>
      <c r="OKC2" s="16"/>
      <c r="OKD2" s="16"/>
      <c r="OKE2" s="16"/>
      <c r="OKF2" s="16"/>
      <c r="OKG2" s="16"/>
      <c r="OKH2" s="16"/>
      <c r="OKI2" s="16"/>
      <c r="OKJ2" s="16"/>
      <c r="OKK2" s="16"/>
      <c r="OKL2" s="16"/>
      <c r="OKM2" s="16"/>
      <c r="OKN2" s="16"/>
      <c r="OKO2" s="16"/>
      <c r="OKP2" s="16"/>
      <c r="OKQ2" s="16"/>
      <c r="OKR2" s="16"/>
      <c r="OKS2" s="16"/>
      <c r="OKT2" s="16"/>
      <c r="OKU2" s="16"/>
      <c r="OKV2" s="16"/>
      <c r="OKW2" s="16"/>
      <c r="OKX2" s="16"/>
      <c r="OKY2" s="16"/>
      <c r="OKZ2" s="16"/>
      <c r="OLA2" s="16"/>
      <c r="OLB2" s="16"/>
      <c r="OLC2" s="16"/>
      <c r="OLD2" s="16"/>
      <c r="OLE2" s="16"/>
      <c r="OLF2" s="16"/>
      <c r="OLG2" s="16"/>
      <c r="OLH2" s="16"/>
      <c r="OLI2" s="16"/>
      <c r="OLJ2" s="16"/>
      <c r="OLK2" s="16"/>
      <c r="OLL2" s="16"/>
      <c r="OLM2" s="16"/>
      <c r="OLN2" s="16"/>
      <c r="OLO2" s="16"/>
      <c r="OLP2" s="16"/>
      <c r="OLQ2" s="16"/>
      <c r="OLR2" s="16"/>
      <c r="OLS2" s="16"/>
      <c r="OLT2" s="16"/>
      <c r="OLU2" s="16"/>
      <c r="OLV2" s="16"/>
      <c r="OLW2" s="16"/>
      <c r="OLX2" s="16"/>
      <c r="OLY2" s="16"/>
      <c r="OLZ2" s="16"/>
      <c r="OMA2" s="16"/>
      <c r="OMB2" s="16"/>
      <c r="OMC2" s="16"/>
      <c r="OMD2" s="16"/>
      <c r="OME2" s="16"/>
      <c r="OMF2" s="16"/>
      <c r="OMG2" s="16"/>
      <c r="OMH2" s="16"/>
      <c r="OMI2" s="16"/>
      <c r="OMJ2" s="16"/>
      <c r="OMK2" s="16"/>
      <c r="OML2" s="16"/>
      <c r="OMM2" s="16"/>
      <c r="OMN2" s="16"/>
      <c r="OMO2" s="16"/>
      <c r="OMP2" s="16"/>
      <c r="OMQ2" s="16"/>
      <c r="OMR2" s="16"/>
      <c r="OMS2" s="16"/>
      <c r="OMT2" s="16"/>
      <c r="OMU2" s="16"/>
      <c r="OMV2" s="16"/>
      <c r="OMW2" s="16"/>
      <c r="OMX2" s="16"/>
      <c r="OMY2" s="16"/>
      <c r="OMZ2" s="16"/>
      <c r="ONA2" s="16"/>
      <c r="ONB2" s="16"/>
      <c r="ONC2" s="16"/>
      <c r="OND2" s="16"/>
      <c r="ONE2" s="16"/>
      <c r="ONF2" s="16"/>
      <c r="ONG2" s="16"/>
      <c r="ONH2" s="16"/>
      <c r="ONI2" s="16"/>
      <c r="ONJ2" s="16"/>
      <c r="ONK2" s="16"/>
      <c r="ONL2" s="16"/>
      <c r="ONM2" s="16"/>
      <c r="ONN2" s="16"/>
      <c r="ONO2" s="16"/>
      <c r="ONP2" s="16"/>
      <c r="ONQ2" s="16"/>
      <c r="ONR2" s="16"/>
      <c r="ONS2" s="16"/>
      <c r="ONT2" s="16"/>
      <c r="ONU2" s="16"/>
      <c r="ONV2" s="16"/>
      <c r="ONW2" s="16"/>
      <c r="ONX2" s="16"/>
      <c r="ONY2" s="16"/>
      <c r="ONZ2" s="16"/>
      <c r="OOA2" s="16"/>
      <c r="OOB2" s="16"/>
      <c r="OOC2" s="16"/>
      <c r="OOD2" s="16"/>
      <c r="OOE2" s="16"/>
      <c r="OOF2" s="16"/>
      <c r="OOG2" s="16"/>
      <c r="OOH2" s="16"/>
      <c r="OOI2" s="16"/>
      <c r="OOJ2" s="16"/>
      <c r="OOK2" s="16"/>
      <c r="OOL2" s="16"/>
      <c r="OOM2" s="16"/>
      <c r="OON2" s="16"/>
      <c r="OOO2" s="16"/>
      <c r="OOP2" s="16"/>
      <c r="OOQ2" s="16"/>
      <c r="OOR2" s="16"/>
      <c r="OOS2" s="16"/>
      <c r="OOT2" s="16"/>
      <c r="OOU2" s="16"/>
      <c r="OOV2" s="16"/>
      <c r="OOW2" s="16"/>
      <c r="OOX2" s="16"/>
      <c r="OOY2" s="16"/>
      <c r="OOZ2" s="16"/>
      <c r="OPA2" s="16"/>
      <c r="OPB2" s="16"/>
      <c r="OPC2" s="16"/>
      <c r="OPD2" s="16"/>
      <c r="OPE2" s="16"/>
      <c r="OPF2" s="16"/>
      <c r="OPG2" s="16"/>
      <c r="OPH2" s="16"/>
      <c r="OPI2" s="16"/>
      <c r="OPJ2" s="16"/>
      <c r="OPK2" s="16"/>
      <c r="OPL2" s="16"/>
      <c r="OPM2" s="16"/>
      <c r="OPN2" s="16"/>
      <c r="OPO2" s="16"/>
      <c r="OPP2" s="16"/>
      <c r="OPQ2" s="16"/>
      <c r="OPR2" s="16"/>
      <c r="OPS2" s="16"/>
      <c r="OPT2" s="16"/>
      <c r="OPU2" s="16"/>
      <c r="OPV2" s="16"/>
      <c r="OPW2" s="16"/>
      <c r="OPX2" s="16"/>
      <c r="OPY2" s="16"/>
      <c r="OPZ2" s="16"/>
      <c r="OQA2" s="16"/>
      <c r="OQB2" s="16"/>
      <c r="OQC2" s="16"/>
      <c r="OQD2" s="16"/>
      <c r="OQE2" s="16"/>
      <c r="OQF2" s="16"/>
      <c r="OQG2" s="16"/>
      <c r="OQH2" s="16"/>
      <c r="OQI2" s="16"/>
      <c r="OQJ2" s="16"/>
      <c r="OQK2" s="16"/>
      <c r="OQL2" s="16"/>
      <c r="OQM2" s="16"/>
      <c r="OQN2" s="16"/>
      <c r="OQO2" s="16"/>
      <c r="OQP2" s="16"/>
      <c r="OQQ2" s="16"/>
      <c r="OQR2" s="16"/>
      <c r="OQS2" s="16"/>
      <c r="OQT2" s="16"/>
      <c r="OQU2" s="16"/>
      <c r="OQV2" s="16"/>
      <c r="OQW2" s="16"/>
      <c r="OQX2" s="16"/>
      <c r="OQY2" s="16"/>
      <c r="OQZ2" s="16"/>
      <c r="ORA2" s="16"/>
      <c r="ORB2" s="16"/>
      <c r="ORC2" s="16"/>
      <c r="ORD2" s="16"/>
      <c r="ORE2" s="16"/>
      <c r="ORF2" s="16"/>
      <c r="ORG2" s="16"/>
      <c r="ORH2" s="16"/>
      <c r="ORI2" s="16"/>
      <c r="ORJ2" s="16"/>
      <c r="ORK2" s="16"/>
      <c r="ORL2" s="16"/>
      <c r="ORM2" s="16"/>
      <c r="ORN2" s="16"/>
      <c r="ORO2" s="16"/>
      <c r="ORP2" s="16"/>
      <c r="ORQ2" s="16"/>
      <c r="ORR2" s="16"/>
      <c r="ORS2" s="16"/>
      <c r="ORT2" s="16"/>
      <c r="ORU2" s="16"/>
      <c r="ORV2" s="16"/>
      <c r="ORW2" s="16"/>
      <c r="ORX2" s="16"/>
      <c r="ORY2" s="16"/>
      <c r="ORZ2" s="16"/>
      <c r="OSA2" s="16"/>
      <c r="OSB2" s="16"/>
      <c r="OSC2" s="16"/>
      <c r="OSD2" s="16"/>
      <c r="OSE2" s="16"/>
      <c r="OSF2" s="16"/>
      <c r="OSG2" s="16"/>
      <c r="OSH2" s="16"/>
      <c r="OSI2" s="16"/>
      <c r="OSJ2" s="16"/>
      <c r="OSK2" s="16"/>
      <c r="OSL2" s="16"/>
      <c r="OSM2" s="16"/>
      <c r="OSN2" s="16"/>
      <c r="OSO2" s="16"/>
      <c r="OSP2" s="16"/>
      <c r="OSQ2" s="16"/>
      <c r="OSR2" s="16"/>
      <c r="OSS2" s="16"/>
      <c r="OST2" s="16"/>
      <c r="OSU2" s="16"/>
      <c r="OSV2" s="16"/>
      <c r="OSW2" s="16"/>
      <c r="OSX2" s="16"/>
      <c r="OSY2" s="16"/>
      <c r="OSZ2" s="16"/>
      <c r="OTA2" s="16"/>
      <c r="OTB2" s="16"/>
      <c r="OTC2" s="16"/>
      <c r="OTD2" s="16"/>
      <c r="OTE2" s="16"/>
      <c r="OTF2" s="16"/>
      <c r="OTG2" s="16"/>
      <c r="OTH2" s="16"/>
      <c r="OTI2" s="16"/>
      <c r="OTJ2" s="16"/>
      <c r="OTK2" s="16"/>
      <c r="OTL2" s="16"/>
      <c r="OTM2" s="16"/>
      <c r="OTN2" s="16"/>
      <c r="OTO2" s="16"/>
      <c r="OTP2" s="16"/>
      <c r="OTQ2" s="16"/>
      <c r="OTR2" s="16"/>
      <c r="OTS2" s="16"/>
      <c r="OTT2" s="16"/>
      <c r="OTU2" s="16"/>
      <c r="OTV2" s="16"/>
      <c r="OTW2" s="16"/>
      <c r="OTX2" s="16"/>
      <c r="OTY2" s="16"/>
      <c r="OTZ2" s="16"/>
      <c r="OUA2" s="16"/>
      <c r="OUB2" s="16"/>
      <c r="OUC2" s="16"/>
      <c r="OUD2" s="16"/>
      <c r="OUE2" s="16"/>
      <c r="OUF2" s="16"/>
      <c r="OUG2" s="16"/>
      <c r="OUH2" s="16"/>
      <c r="OUI2" s="16"/>
      <c r="OUJ2" s="16"/>
      <c r="OUK2" s="16"/>
      <c r="OUL2" s="16"/>
      <c r="OUM2" s="16"/>
      <c r="OUN2" s="16"/>
      <c r="OUO2" s="16"/>
      <c r="OUP2" s="16"/>
      <c r="OUQ2" s="16"/>
      <c r="OUR2" s="16"/>
      <c r="OUS2" s="16"/>
      <c r="OUT2" s="16"/>
      <c r="OUU2" s="16"/>
      <c r="OUV2" s="16"/>
      <c r="OUW2" s="16"/>
      <c r="OUX2" s="16"/>
      <c r="OUY2" s="16"/>
      <c r="OUZ2" s="16"/>
      <c r="OVA2" s="16"/>
      <c r="OVB2" s="16"/>
      <c r="OVC2" s="16"/>
      <c r="OVD2" s="16"/>
      <c r="OVE2" s="16"/>
      <c r="OVF2" s="16"/>
      <c r="OVG2" s="16"/>
      <c r="OVH2" s="16"/>
      <c r="OVI2" s="16"/>
      <c r="OVJ2" s="16"/>
      <c r="OVK2" s="16"/>
      <c r="OVL2" s="16"/>
      <c r="OVM2" s="16"/>
      <c r="OVN2" s="16"/>
      <c r="OVO2" s="16"/>
      <c r="OVP2" s="16"/>
      <c r="OVQ2" s="16"/>
      <c r="OVR2" s="16"/>
      <c r="OVS2" s="16"/>
      <c r="OVT2" s="16"/>
      <c r="OVU2" s="16"/>
      <c r="OVV2" s="16"/>
      <c r="OVW2" s="16"/>
      <c r="OVX2" s="16"/>
      <c r="OVY2" s="16"/>
      <c r="OVZ2" s="16"/>
      <c r="OWA2" s="16"/>
      <c r="OWB2" s="16"/>
      <c r="OWC2" s="16"/>
      <c r="OWD2" s="16"/>
      <c r="OWE2" s="16"/>
      <c r="OWF2" s="16"/>
      <c r="OWG2" s="16"/>
      <c r="OWH2" s="16"/>
      <c r="OWI2" s="16"/>
      <c r="OWJ2" s="16"/>
      <c r="OWK2" s="16"/>
      <c r="OWL2" s="16"/>
      <c r="OWM2" s="16"/>
      <c r="OWN2" s="16"/>
      <c r="OWO2" s="16"/>
      <c r="OWP2" s="16"/>
      <c r="OWQ2" s="16"/>
      <c r="OWR2" s="16"/>
      <c r="OWS2" s="16"/>
      <c r="OWT2" s="16"/>
      <c r="OWU2" s="16"/>
      <c r="OWV2" s="16"/>
      <c r="OWW2" s="16"/>
      <c r="OWX2" s="16"/>
      <c r="OWY2" s="16"/>
      <c r="OWZ2" s="16"/>
      <c r="OXA2" s="16"/>
      <c r="OXB2" s="16"/>
      <c r="OXC2" s="16"/>
      <c r="OXD2" s="16"/>
      <c r="OXE2" s="16"/>
      <c r="OXF2" s="16"/>
      <c r="OXG2" s="16"/>
      <c r="OXH2" s="16"/>
      <c r="OXI2" s="16"/>
      <c r="OXJ2" s="16"/>
      <c r="OXK2" s="16"/>
      <c r="OXL2" s="16"/>
      <c r="OXM2" s="16"/>
      <c r="OXN2" s="16"/>
      <c r="OXO2" s="16"/>
      <c r="OXP2" s="16"/>
      <c r="OXQ2" s="16"/>
      <c r="OXR2" s="16"/>
      <c r="OXS2" s="16"/>
      <c r="OXT2" s="16"/>
      <c r="OXU2" s="16"/>
      <c r="OXV2" s="16"/>
      <c r="OXW2" s="16"/>
      <c r="OXX2" s="16"/>
      <c r="OXY2" s="16"/>
      <c r="OXZ2" s="16"/>
      <c r="OYA2" s="16"/>
      <c r="OYB2" s="16"/>
      <c r="OYC2" s="16"/>
      <c r="OYD2" s="16"/>
      <c r="OYE2" s="16"/>
      <c r="OYF2" s="16"/>
      <c r="OYG2" s="16"/>
      <c r="OYH2" s="16"/>
      <c r="OYI2" s="16"/>
      <c r="OYJ2" s="16"/>
      <c r="OYK2" s="16"/>
      <c r="OYL2" s="16"/>
      <c r="OYM2" s="16"/>
      <c r="OYN2" s="16"/>
      <c r="OYO2" s="16"/>
      <c r="OYP2" s="16"/>
      <c r="OYQ2" s="16"/>
      <c r="OYR2" s="16"/>
      <c r="OYS2" s="16"/>
      <c r="OYT2" s="16"/>
      <c r="OYU2" s="16"/>
      <c r="OYV2" s="16"/>
      <c r="OYW2" s="16"/>
      <c r="OYX2" s="16"/>
      <c r="OYY2" s="16"/>
      <c r="OYZ2" s="16"/>
      <c r="OZA2" s="16"/>
      <c r="OZB2" s="16"/>
      <c r="OZC2" s="16"/>
      <c r="OZD2" s="16"/>
      <c r="OZE2" s="16"/>
      <c r="OZF2" s="16"/>
      <c r="OZG2" s="16"/>
      <c r="OZH2" s="16"/>
      <c r="OZI2" s="16"/>
      <c r="OZJ2" s="16"/>
      <c r="OZK2" s="16"/>
      <c r="OZL2" s="16"/>
      <c r="OZM2" s="16"/>
      <c r="OZN2" s="16"/>
      <c r="OZO2" s="16"/>
      <c r="OZP2" s="16"/>
      <c r="OZQ2" s="16"/>
      <c r="OZR2" s="16"/>
      <c r="OZS2" s="16"/>
      <c r="OZT2" s="16"/>
      <c r="OZU2" s="16"/>
      <c r="OZV2" s="16"/>
      <c r="OZW2" s="16"/>
      <c r="OZX2" s="16"/>
      <c r="OZY2" s="16"/>
      <c r="OZZ2" s="16"/>
      <c r="PAA2" s="16"/>
      <c r="PAB2" s="16"/>
      <c r="PAC2" s="16"/>
      <c r="PAD2" s="16"/>
      <c r="PAE2" s="16"/>
      <c r="PAF2" s="16"/>
      <c r="PAG2" s="16"/>
      <c r="PAH2" s="16"/>
      <c r="PAI2" s="16"/>
      <c r="PAJ2" s="16"/>
      <c r="PAK2" s="16"/>
      <c r="PAL2" s="16"/>
      <c r="PAM2" s="16"/>
      <c r="PAN2" s="16"/>
      <c r="PAO2" s="16"/>
      <c r="PAP2" s="16"/>
      <c r="PAQ2" s="16"/>
      <c r="PAR2" s="16"/>
      <c r="PAS2" s="16"/>
      <c r="PAT2" s="16"/>
      <c r="PAU2" s="16"/>
      <c r="PAV2" s="16"/>
      <c r="PAW2" s="16"/>
      <c r="PAX2" s="16"/>
      <c r="PAY2" s="16"/>
      <c r="PAZ2" s="16"/>
      <c r="PBA2" s="16"/>
      <c r="PBB2" s="16"/>
      <c r="PBC2" s="16"/>
      <c r="PBD2" s="16"/>
      <c r="PBE2" s="16"/>
      <c r="PBF2" s="16"/>
      <c r="PBG2" s="16"/>
      <c r="PBH2" s="16"/>
      <c r="PBI2" s="16"/>
      <c r="PBJ2" s="16"/>
      <c r="PBK2" s="16"/>
      <c r="PBL2" s="16"/>
      <c r="PBM2" s="16"/>
      <c r="PBN2" s="16"/>
      <c r="PBO2" s="16"/>
      <c r="PBP2" s="16"/>
      <c r="PBQ2" s="16"/>
      <c r="PBR2" s="16"/>
      <c r="PBS2" s="16"/>
      <c r="PBT2" s="16"/>
      <c r="PBU2" s="16"/>
      <c r="PBV2" s="16"/>
      <c r="PBW2" s="16"/>
      <c r="PBX2" s="16"/>
      <c r="PBY2" s="16"/>
      <c r="PBZ2" s="16"/>
      <c r="PCA2" s="16"/>
      <c r="PCB2" s="16"/>
      <c r="PCC2" s="16"/>
      <c r="PCD2" s="16"/>
      <c r="PCE2" s="16"/>
      <c r="PCF2" s="16"/>
      <c r="PCG2" s="16"/>
      <c r="PCH2" s="16"/>
      <c r="PCI2" s="16"/>
      <c r="PCJ2" s="16"/>
      <c r="PCK2" s="16"/>
      <c r="PCL2" s="16"/>
      <c r="PCM2" s="16"/>
      <c r="PCN2" s="16"/>
      <c r="PCO2" s="16"/>
      <c r="PCP2" s="16"/>
      <c r="PCQ2" s="16"/>
      <c r="PCR2" s="16"/>
      <c r="PCS2" s="16"/>
      <c r="PCT2" s="16"/>
      <c r="PCU2" s="16"/>
      <c r="PCV2" s="16"/>
      <c r="PCW2" s="16"/>
      <c r="PCX2" s="16"/>
      <c r="PCY2" s="16"/>
      <c r="PCZ2" s="16"/>
      <c r="PDA2" s="16"/>
      <c r="PDB2" s="16"/>
      <c r="PDC2" s="16"/>
      <c r="PDD2" s="16"/>
      <c r="PDE2" s="16"/>
      <c r="PDF2" s="16"/>
      <c r="PDG2" s="16"/>
      <c r="PDH2" s="16"/>
      <c r="PDI2" s="16"/>
      <c r="PDJ2" s="16"/>
      <c r="PDK2" s="16"/>
      <c r="PDL2" s="16"/>
      <c r="PDM2" s="16"/>
      <c r="PDN2" s="16"/>
      <c r="PDO2" s="16"/>
      <c r="PDP2" s="16"/>
      <c r="PDQ2" s="16"/>
      <c r="PDR2" s="16"/>
      <c r="PDS2" s="16"/>
      <c r="PDT2" s="16"/>
      <c r="PDU2" s="16"/>
      <c r="PDV2" s="16"/>
      <c r="PDW2" s="16"/>
      <c r="PDX2" s="16"/>
      <c r="PDY2" s="16"/>
      <c r="PDZ2" s="16"/>
      <c r="PEA2" s="16"/>
      <c r="PEB2" s="16"/>
      <c r="PEC2" s="16"/>
      <c r="PED2" s="16"/>
      <c r="PEE2" s="16"/>
      <c r="PEF2" s="16"/>
      <c r="PEG2" s="16"/>
      <c r="PEH2" s="16"/>
      <c r="PEI2" s="16"/>
      <c r="PEJ2" s="16"/>
      <c r="PEK2" s="16"/>
      <c r="PEL2" s="16"/>
      <c r="PEM2" s="16"/>
      <c r="PEN2" s="16"/>
      <c r="PEO2" s="16"/>
      <c r="PEP2" s="16"/>
      <c r="PEQ2" s="16"/>
      <c r="PER2" s="16"/>
      <c r="PES2" s="16"/>
      <c r="PET2" s="16"/>
      <c r="PEU2" s="16"/>
      <c r="PEV2" s="16"/>
      <c r="PEW2" s="16"/>
      <c r="PEX2" s="16"/>
      <c r="PEY2" s="16"/>
      <c r="PEZ2" s="16"/>
      <c r="PFA2" s="16"/>
      <c r="PFB2" s="16"/>
      <c r="PFC2" s="16"/>
      <c r="PFD2" s="16"/>
      <c r="PFE2" s="16"/>
      <c r="PFF2" s="16"/>
      <c r="PFG2" s="16"/>
      <c r="PFH2" s="16"/>
      <c r="PFI2" s="16"/>
      <c r="PFJ2" s="16"/>
      <c r="PFK2" s="16"/>
      <c r="PFL2" s="16"/>
      <c r="PFM2" s="16"/>
      <c r="PFN2" s="16"/>
      <c r="PFO2" s="16"/>
      <c r="PFP2" s="16"/>
      <c r="PFQ2" s="16"/>
      <c r="PFR2" s="16"/>
      <c r="PFS2" s="16"/>
      <c r="PFT2" s="16"/>
      <c r="PFU2" s="16"/>
      <c r="PFV2" s="16"/>
      <c r="PFW2" s="16"/>
      <c r="PFX2" s="16"/>
      <c r="PFY2" s="16"/>
      <c r="PFZ2" s="16"/>
      <c r="PGA2" s="16"/>
      <c r="PGB2" s="16"/>
      <c r="PGC2" s="16"/>
      <c r="PGD2" s="16"/>
      <c r="PGE2" s="16"/>
      <c r="PGF2" s="16"/>
      <c r="PGG2" s="16"/>
      <c r="PGH2" s="16"/>
      <c r="PGI2" s="16"/>
      <c r="PGJ2" s="16"/>
      <c r="PGK2" s="16"/>
      <c r="PGL2" s="16"/>
      <c r="PGM2" s="16"/>
      <c r="PGN2" s="16"/>
      <c r="PGO2" s="16"/>
      <c r="PGP2" s="16"/>
      <c r="PGQ2" s="16"/>
      <c r="PGR2" s="16"/>
      <c r="PGS2" s="16"/>
      <c r="PGT2" s="16"/>
      <c r="PGU2" s="16"/>
      <c r="PGV2" s="16"/>
      <c r="PGW2" s="16"/>
      <c r="PGX2" s="16"/>
      <c r="PGY2" s="16"/>
      <c r="PGZ2" s="16"/>
      <c r="PHA2" s="16"/>
      <c r="PHB2" s="16"/>
      <c r="PHC2" s="16"/>
      <c r="PHD2" s="16"/>
      <c r="PHE2" s="16"/>
      <c r="PHF2" s="16"/>
      <c r="PHG2" s="16"/>
      <c r="PHH2" s="16"/>
      <c r="PHI2" s="16"/>
      <c r="PHJ2" s="16"/>
      <c r="PHK2" s="16"/>
      <c r="PHL2" s="16"/>
      <c r="PHM2" s="16"/>
      <c r="PHN2" s="16"/>
      <c r="PHO2" s="16"/>
      <c r="PHP2" s="16"/>
      <c r="PHQ2" s="16"/>
      <c r="PHR2" s="16"/>
      <c r="PHS2" s="16"/>
      <c r="PHT2" s="16"/>
      <c r="PHU2" s="16"/>
      <c r="PHV2" s="16"/>
      <c r="PHW2" s="16"/>
      <c r="PHX2" s="16"/>
      <c r="PHY2" s="16"/>
      <c r="PHZ2" s="16"/>
      <c r="PIA2" s="16"/>
      <c r="PIB2" s="16"/>
      <c r="PIC2" s="16"/>
      <c r="PID2" s="16"/>
      <c r="PIE2" s="16"/>
      <c r="PIF2" s="16"/>
      <c r="PIG2" s="16"/>
      <c r="PIH2" s="16"/>
      <c r="PII2" s="16"/>
      <c r="PIJ2" s="16"/>
      <c r="PIK2" s="16"/>
      <c r="PIL2" s="16"/>
      <c r="PIM2" s="16"/>
      <c r="PIN2" s="16"/>
      <c r="PIO2" s="16"/>
      <c r="PIP2" s="16"/>
      <c r="PIQ2" s="16"/>
      <c r="PIR2" s="16"/>
      <c r="PIS2" s="16"/>
      <c r="PIT2" s="16"/>
      <c r="PIU2" s="16"/>
      <c r="PIV2" s="16"/>
      <c r="PIW2" s="16"/>
      <c r="PIX2" s="16"/>
      <c r="PIY2" s="16"/>
      <c r="PIZ2" s="16"/>
      <c r="PJA2" s="16"/>
      <c r="PJB2" s="16"/>
      <c r="PJC2" s="16"/>
      <c r="PJD2" s="16"/>
      <c r="PJE2" s="16"/>
      <c r="PJF2" s="16"/>
      <c r="PJG2" s="16"/>
      <c r="PJH2" s="16"/>
      <c r="PJI2" s="16"/>
      <c r="PJJ2" s="16"/>
      <c r="PJK2" s="16"/>
      <c r="PJL2" s="16"/>
      <c r="PJM2" s="16"/>
      <c r="PJN2" s="16"/>
      <c r="PJO2" s="16"/>
      <c r="PJP2" s="16"/>
      <c r="PJQ2" s="16"/>
      <c r="PJR2" s="16"/>
      <c r="PJS2" s="16"/>
      <c r="PJT2" s="16"/>
      <c r="PJU2" s="16"/>
      <c r="PJV2" s="16"/>
      <c r="PJW2" s="16"/>
      <c r="PJX2" s="16"/>
      <c r="PJY2" s="16"/>
      <c r="PJZ2" s="16"/>
      <c r="PKA2" s="16"/>
      <c r="PKB2" s="16"/>
      <c r="PKC2" s="16"/>
      <c r="PKD2" s="16"/>
      <c r="PKE2" s="16"/>
      <c r="PKF2" s="16"/>
      <c r="PKG2" s="16"/>
      <c r="PKH2" s="16"/>
      <c r="PKI2" s="16"/>
      <c r="PKJ2" s="16"/>
      <c r="PKK2" s="16"/>
      <c r="PKL2" s="16"/>
      <c r="PKM2" s="16"/>
      <c r="PKN2" s="16"/>
      <c r="PKO2" s="16"/>
      <c r="PKP2" s="16"/>
      <c r="PKQ2" s="16"/>
      <c r="PKR2" s="16"/>
      <c r="PKS2" s="16"/>
      <c r="PKT2" s="16"/>
      <c r="PKU2" s="16"/>
      <c r="PKV2" s="16"/>
      <c r="PKW2" s="16"/>
      <c r="PKX2" s="16"/>
      <c r="PKY2" s="16"/>
      <c r="PKZ2" s="16"/>
      <c r="PLA2" s="16"/>
      <c r="PLB2" s="16"/>
      <c r="PLC2" s="16"/>
      <c r="PLD2" s="16"/>
      <c r="PLE2" s="16"/>
      <c r="PLF2" s="16"/>
      <c r="PLG2" s="16"/>
      <c r="PLH2" s="16"/>
      <c r="PLI2" s="16"/>
      <c r="PLJ2" s="16"/>
      <c r="PLK2" s="16"/>
      <c r="PLL2" s="16"/>
      <c r="PLM2" s="16"/>
      <c r="PLN2" s="16"/>
      <c r="PLO2" s="16"/>
      <c r="PLP2" s="16"/>
      <c r="PLQ2" s="16"/>
      <c r="PLR2" s="16"/>
      <c r="PLS2" s="16"/>
      <c r="PLT2" s="16"/>
      <c r="PLU2" s="16"/>
      <c r="PLV2" s="16"/>
      <c r="PLW2" s="16"/>
      <c r="PLX2" s="16"/>
      <c r="PLY2" s="16"/>
      <c r="PLZ2" s="16"/>
      <c r="PMA2" s="16"/>
      <c r="PMB2" s="16"/>
      <c r="PMC2" s="16"/>
      <c r="PMD2" s="16"/>
      <c r="PME2" s="16"/>
      <c r="PMF2" s="16"/>
      <c r="PMG2" s="16"/>
      <c r="PMH2" s="16"/>
      <c r="PMI2" s="16"/>
      <c r="PMJ2" s="16"/>
      <c r="PMK2" s="16"/>
      <c r="PML2" s="16"/>
      <c r="PMM2" s="16"/>
      <c r="PMN2" s="16"/>
      <c r="PMO2" s="16"/>
      <c r="PMP2" s="16"/>
      <c r="PMQ2" s="16"/>
      <c r="PMR2" s="16"/>
      <c r="PMS2" s="16"/>
      <c r="PMT2" s="16"/>
      <c r="PMU2" s="16"/>
      <c r="PMV2" s="16"/>
      <c r="PMW2" s="16"/>
      <c r="PMX2" s="16"/>
      <c r="PMY2" s="16"/>
      <c r="PMZ2" s="16"/>
      <c r="PNA2" s="16"/>
      <c r="PNB2" s="16"/>
      <c r="PNC2" s="16"/>
      <c r="PND2" s="16"/>
      <c r="PNE2" s="16"/>
      <c r="PNF2" s="16"/>
      <c r="PNG2" s="16"/>
      <c r="PNH2" s="16"/>
      <c r="PNI2" s="16"/>
      <c r="PNJ2" s="16"/>
      <c r="PNK2" s="16"/>
      <c r="PNL2" s="16"/>
      <c r="PNM2" s="16"/>
      <c r="PNN2" s="16"/>
      <c r="PNO2" s="16"/>
      <c r="PNP2" s="16"/>
      <c r="PNQ2" s="16"/>
      <c r="PNR2" s="16"/>
      <c r="PNS2" s="16"/>
      <c r="PNT2" s="16"/>
      <c r="PNU2" s="16"/>
      <c r="PNV2" s="16"/>
      <c r="PNW2" s="16"/>
      <c r="PNX2" s="16"/>
      <c r="PNY2" s="16"/>
      <c r="PNZ2" s="16"/>
      <c r="POA2" s="16"/>
      <c r="POB2" s="16"/>
      <c r="POC2" s="16"/>
      <c r="POD2" s="16"/>
      <c r="POE2" s="16"/>
      <c r="POF2" s="16"/>
      <c r="POG2" s="16"/>
      <c r="POH2" s="16"/>
      <c r="POI2" s="16"/>
      <c r="POJ2" s="16"/>
      <c r="POK2" s="16"/>
      <c r="POL2" s="16"/>
      <c r="POM2" s="16"/>
      <c r="PON2" s="16"/>
      <c r="POO2" s="16"/>
      <c r="POP2" s="16"/>
      <c r="POQ2" s="16"/>
      <c r="POR2" s="16"/>
      <c r="POS2" s="16"/>
      <c r="POT2" s="16"/>
      <c r="POU2" s="16"/>
      <c r="POV2" s="16"/>
      <c r="POW2" s="16"/>
      <c r="POX2" s="16"/>
      <c r="POY2" s="16"/>
      <c r="POZ2" s="16"/>
      <c r="PPA2" s="16"/>
      <c r="PPB2" s="16"/>
      <c r="PPC2" s="16"/>
      <c r="PPD2" s="16"/>
      <c r="PPE2" s="16"/>
      <c r="PPF2" s="16"/>
      <c r="PPG2" s="16"/>
      <c r="PPH2" s="16"/>
      <c r="PPI2" s="16"/>
      <c r="PPJ2" s="16"/>
      <c r="PPK2" s="16"/>
      <c r="PPL2" s="16"/>
      <c r="PPM2" s="16"/>
      <c r="PPN2" s="16"/>
      <c r="PPO2" s="16"/>
      <c r="PPP2" s="16"/>
      <c r="PPQ2" s="16"/>
      <c r="PPR2" s="16"/>
      <c r="PPS2" s="16"/>
      <c r="PPT2" s="16"/>
      <c r="PPU2" s="16"/>
      <c r="PPV2" s="16"/>
      <c r="PPW2" s="16"/>
      <c r="PPX2" s="16"/>
      <c r="PPY2" s="16"/>
      <c r="PPZ2" s="16"/>
      <c r="PQA2" s="16"/>
      <c r="PQB2" s="16"/>
      <c r="PQC2" s="16"/>
      <c r="PQD2" s="16"/>
      <c r="PQE2" s="16"/>
      <c r="PQF2" s="16"/>
      <c r="PQG2" s="16"/>
      <c r="PQH2" s="16"/>
      <c r="PQI2" s="16"/>
      <c r="PQJ2" s="16"/>
      <c r="PQK2" s="16"/>
      <c r="PQL2" s="16"/>
      <c r="PQM2" s="16"/>
      <c r="PQN2" s="16"/>
      <c r="PQO2" s="16"/>
      <c r="PQP2" s="16"/>
      <c r="PQQ2" s="16"/>
      <c r="PQR2" s="16"/>
      <c r="PQS2" s="16"/>
      <c r="PQT2" s="16"/>
      <c r="PQU2" s="16"/>
      <c r="PQV2" s="16"/>
      <c r="PQW2" s="16"/>
      <c r="PQX2" s="16"/>
      <c r="PQY2" s="16"/>
      <c r="PQZ2" s="16"/>
      <c r="PRA2" s="16"/>
      <c r="PRB2" s="16"/>
      <c r="PRC2" s="16"/>
      <c r="PRD2" s="16"/>
      <c r="PRE2" s="16"/>
      <c r="PRF2" s="16"/>
      <c r="PRG2" s="16"/>
      <c r="PRH2" s="16"/>
      <c r="PRI2" s="16"/>
      <c r="PRJ2" s="16"/>
      <c r="PRK2" s="16"/>
      <c r="PRL2" s="16"/>
      <c r="PRM2" s="16"/>
      <c r="PRN2" s="16"/>
      <c r="PRO2" s="16"/>
      <c r="PRP2" s="16"/>
      <c r="PRQ2" s="16"/>
      <c r="PRR2" s="16"/>
      <c r="PRS2" s="16"/>
      <c r="PRT2" s="16"/>
      <c r="PRU2" s="16"/>
      <c r="PRV2" s="16"/>
      <c r="PRW2" s="16"/>
      <c r="PRX2" s="16"/>
      <c r="PRY2" s="16"/>
      <c r="PRZ2" s="16"/>
      <c r="PSA2" s="16"/>
      <c r="PSB2" s="16"/>
      <c r="PSC2" s="16"/>
      <c r="PSD2" s="16"/>
      <c r="PSE2" s="16"/>
      <c r="PSF2" s="16"/>
      <c r="PSG2" s="16"/>
      <c r="PSH2" s="16"/>
      <c r="PSI2" s="16"/>
      <c r="PSJ2" s="16"/>
      <c r="PSK2" s="16"/>
      <c r="PSL2" s="16"/>
      <c r="PSM2" s="16"/>
      <c r="PSN2" s="16"/>
      <c r="PSO2" s="16"/>
      <c r="PSP2" s="16"/>
      <c r="PSQ2" s="16"/>
      <c r="PSR2" s="16"/>
      <c r="PSS2" s="16"/>
      <c r="PST2" s="16"/>
      <c r="PSU2" s="16"/>
      <c r="PSV2" s="16"/>
      <c r="PSW2" s="16"/>
      <c r="PSX2" s="16"/>
      <c r="PSY2" s="16"/>
      <c r="PSZ2" s="16"/>
      <c r="PTA2" s="16"/>
      <c r="PTB2" s="16"/>
      <c r="PTC2" s="16"/>
      <c r="PTD2" s="16"/>
      <c r="PTE2" s="16"/>
      <c r="PTF2" s="16"/>
      <c r="PTG2" s="16"/>
      <c r="PTH2" s="16"/>
      <c r="PTI2" s="16"/>
      <c r="PTJ2" s="16"/>
      <c r="PTK2" s="16"/>
      <c r="PTL2" s="16"/>
      <c r="PTM2" s="16"/>
      <c r="PTN2" s="16"/>
      <c r="PTO2" s="16"/>
      <c r="PTP2" s="16"/>
      <c r="PTQ2" s="16"/>
      <c r="PTR2" s="16"/>
      <c r="PTS2" s="16"/>
      <c r="PTT2" s="16"/>
      <c r="PTU2" s="16"/>
      <c r="PTV2" s="16"/>
      <c r="PTW2" s="16"/>
      <c r="PTX2" s="16"/>
      <c r="PTY2" s="16"/>
      <c r="PTZ2" s="16"/>
      <c r="PUA2" s="16"/>
      <c r="PUB2" s="16"/>
      <c r="PUC2" s="16"/>
      <c r="PUD2" s="16"/>
      <c r="PUE2" s="16"/>
      <c r="PUF2" s="16"/>
      <c r="PUG2" s="16"/>
      <c r="PUH2" s="16"/>
      <c r="PUI2" s="16"/>
      <c r="PUJ2" s="16"/>
      <c r="PUK2" s="16"/>
      <c r="PUL2" s="16"/>
      <c r="PUM2" s="16"/>
      <c r="PUN2" s="16"/>
      <c r="PUO2" s="16"/>
      <c r="PUP2" s="16"/>
      <c r="PUQ2" s="16"/>
      <c r="PUR2" s="16"/>
      <c r="PUS2" s="16"/>
      <c r="PUT2" s="16"/>
      <c r="PUU2" s="16"/>
      <c r="PUV2" s="16"/>
      <c r="PUW2" s="16"/>
      <c r="PUX2" s="16"/>
      <c r="PUY2" s="16"/>
      <c r="PUZ2" s="16"/>
      <c r="PVA2" s="16"/>
      <c r="PVB2" s="16"/>
      <c r="PVC2" s="16"/>
      <c r="PVD2" s="16"/>
      <c r="PVE2" s="16"/>
      <c r="PVF2" s="16"/>
      <c r="PVG2" s="16"/>
      <c r="PVH2" s="16"/>
      <c r="PVI2" s="16"/>
      <c r="PVJ2" s="16"/>
      <c r="PVK2" s="16"/>
      <c r="PVL2" s="16"/>
      <c r="PVM2" s="16"/>
      <c r="PVN2" s="16"/>
      <c r="PVO2" s="16"/>
      <c r="PVP2" s="16"/>
      <c r="PVQ2" s="16"/>
      <c r="PVR2" s="16"/>
      <c r="PVS2" s="16"/>
      <c r="PVT2" s="16"/>
      <c r="PVU2" s="16"/>
      <c r="PVV2" s="16"/>
      <c r="PVW2" s="16"/>
      <c r="PVX2" s="16"/>
      <c r="PVY2" s="16"/>
      <c r="PVZ2" s="16"/>
      <c r="PWA2" s="16"/>
      <c r="PWB2" s="16"/>
      <c r="PWC2" s="16"/>
      <c r="PWD2" s="16"/>
      <c r="PWE2" s="16"/>
      <c r="PWF2" s="16"/>
      <c r="PWG2" s="16"/>
      <c r="PWH2" s="16"/>
      <c r="PWI2" s="16"/>
      <c r="PWJ2" s="16"/>
      <c r="PWK2" s="16"/>
      <c r="PWL2" s="16"/>
      <c r="PWM2" s="16"/>
      <c r="PWN2" s="16"/>
      <c r="PWO2" s="16"/>
      <c r="PWP2" s="16"/>
      <c r="PWQ2" s="16"/>
      <c r="PWR2" s="16"/>
      <c r="PWS2" s="16"/>
      <c r="PWT2" s="16"/>
      <c r="PWU2" s="16"/>
      <c r="PWV2" s="16"/>
      <c r="PWW2" s="16"/>
      <c r="PWX2" s="16"/>
      <c r="PWY2" s="16"/>
      <c r="PWZ2" s="16"/>
      <c r="PXA2" s="16"/>
      <c r="PXB2" s="16"/>
      <c r="PXC2" s="16"/>
      <c r="PXD2" s="16"/>
      <c r="PXE2" s="16"/>
      <c r="PXF2" s="16"/>
      <c r="PXG2" s="16"/>
      <c r="PXH2" s="16"/>
      <c r="PXI2" s="16"/>
      <c r="PXJ2" s="16"/>
      <c r="PXK2" s="16"/>
      <c r="PXL2" s="16"/>
      <c r="PXM2" s="16"/>
      <c r="PXN2" s="16"/>
      <c r="PXO2" s="16"/>
      <c r="PXP2" s="16"/>
      <c r="PXQ2" s="16"/>
      <c r="PXR2" s="16"/>
      <c r="PXS2" s="16"/>
      <c r="PXT2" s="16"/>
      <c r="PXU2" s="16"/>
      <c r="PXV2" s="16"/>
      <c r="PXW2" s="16"/>
      <c r="PXX2" s="16"/>
      <c r="PXY2" s="16"/>
      <c r="PXZ2" s="16"/>
      <c r="PYA2" s="16"/>
      <c r="PYB2" s="16"/>
      <c r="PYC2" s="16"/>
      <c r="PYD2" s="16"/>
      <c r="PYE2" s="16"/>
      <c r="PYF2" s="16"/>
      <c r="PYG2" s="16"/>
      <c r="PYH2" s="16"/>
      <c r="PYI2" s="16"/>
      <c r="PYJ2" s="16"/>
      <c r="PYK2" s="16"/>
      <c r="PYL2" s="16"/>
      <c r="PYM2" s="16"/>
      <c r="PYN2" s="16"/>
      <c r="PYO2" s="16"/>
      <c r="PYP2" s="16"/>
      <c r="PYQ2" s="16"/>
      <c r="PYR2" s="16"/>
      <c r="PYS2" s="16"/>
      <c r="PYT2" s="16"/>
      <c r="PYU2" s="16"/>
      <c r="PYV2" s="16"/>
      <c r="PYW2" s="16"/>
      <c r="PYX2" s="16"/>
      <c r="PYY2" s="16"/>
      <c r="PYZ2" s="16"/>
      <c r="PZA2" s="16"/>
      <c r="PZB2" s="16"/>
      <c r="PZC2" s="16"/>
      <c r="PZD2" s="16"/>
      <c r="PZE2" s="16"/>
      <c r="PZF2" s="16"/>
      <c r="PZG2" s="16"/>
      <c r="PZH2" s="16"/>
      <c r="PZI2" s="16"/>
      <c r="PZJ2" s="16"/>
      <c r="PZK2" s="16"/>
      <c r="PZL2" s="16"/>
      <c r="PZM2" s="16"/>
      <c r="PZN2" s="16"/>
      <c r="PZO2" s="16"/>
      <c r="PZP2" s="16"/>
      <c r="PZQ2" s="16"/>
      <c r="PZR2" s="16"/>
      <c r="PZS2" s="16"/>
      <c r="PZT2" s="16"/>
      <c r="PZU2" s="16"/>
      <c r="PZV2" s="16"/>
      <c r="PZW2" s="16"/>
      <c r="PZX2" s="16"/>
      <c r="PZY2" s="16"/>
      <c r="PZZ2" s="16"/>
      <c r="QAA2" s="16"/>
      <c r="QAB2" s="16"/>
      <c r="QAC2" s="16"/>
      <c r="QAD2" s="16"/>
      <c r="QAE2" s="16"/>
      <c r="QAF2" s="16"/>
      <c r="QAG2" s="16"/>
      <c r="QAH2" s="16"/>
      <c r="QAI2" s="16"/>
      <c r="QAJ2" s="16"/>
      <c r="QAK2" s="16"/>
      <c r="QAL2" s="16"/>
      <c r="QAM2" s="16"/>
      <c r="QAN2" s="16"/>
      <c r="QAO2" s="16"/>
      <c r="QAP2" s="16"/>
      <c r="QAQ2" s="16"/>
      <c r="QAR2" s="16"/>
      <c r="QAS2" s="16"/>
      <c r="QAT2" s="16"/>
      <c r="QAU2" s="16"/>
      <c r="QAV2" s="16"/>
      <c r="QAW2" s="16"/>
      <c r="QAX2" s="16"/>
      <c r="QAY2" s="16"/>
      <c r="QAZ2" s="16"/>
      <c r="QBA2" s="16"/>
      <c r="QBB2" s="16"/>
      <c r="QBC2" s="16"/>
      <c r="QBD2" s="16"/>
      <c r="QBE2" s="16"/>
      <c r="QBF2" s="16"/>
      <c r="QBG2" s="16"/>
      <c r="QBH2" s="16"/>
      <c r="QBI2" s="16"/>
      <c r="QBJ2" s="16"/>
      <c r="QBK2" s="16"/>
      <c r="QBL2" s="16"/>
      <c r="QBM2" s="16"/>
      <c r="QBN2" s="16"/>
      <c r="QBO2" s="16"/>
      <c r="QBP2" s="16"/>
      <c r="QBQ2" s="16"/>
      <c r="QBR2" s="16"/>
      <c r="QBS2" s="16"/>
      <c r="QBT2" s="16"/>
      <c r="QBU2" s="16"/>
      <c r="QBV2" s="16"/>
      <c r="QBW2" s="16"/>
      <c r="QBX2" s="16"/>
      <c r="QBY2" s="16"/>
      <c r="QBZ2" s="16"/>
      <c r="QCA2" s="16"/>
      <c r="QCB2" s="16"/>
      <c r="QCC2" s="16"/>
      <c r="QCD2" s="16"/>
      <c r="QCE2" s="16"/>
      <c r="QCF2" s="16"/>
      <c r="QCG2" s="16"/>
      <c r="QCH2" s="16"/>
      <c r="QCI2" s="16"/>
      <c r="QCJ2" s="16"/>
      <c r="QCK2" s="16"/>
      <c r="QCL2" s="16"/>
      <c r="QCM2" s="16"/>
      <c r="QCN2" s="16"/>
      <c r="QCO2" s="16"/>
      <c r="QCP2" s="16"/>
      <c r="QCQ2" s="16"/>
      <c r="QCR2" s="16"/>
      <c r="QCS2" s="16"/>
      <c r="QCT2" s="16"/>
      <c r="QCU2" s="16"/>
      <c r="QCV2" s="16"/>
      <c r="QCW2" s="16"/>
      <c r="QCX2" s="16"/>
      <c r="QCY2" s="16"/>
      <c r="QCZ2" s="16"/>
      <c r="QDA2" s="16"/>
      <c r="QDB2" s="16"/>
      <c r="QDC2" s="16"/>
      <c r="QDD2" s="16"/>
      <c r="QDE2" s="16"/>
      <c r="QDF2" s="16"/>
      <c r="QDG2" s="16"/>
      <c r="QDH2" s="16"/>
      <c r="QDI2" s="16"/>
      <c r="QDJ2" s="16"/>
      <c r="QDK2" s="16"/>
      <c r="QDL2" s="16"/>
      <c r="QDM2" s="16"/>
      <c r="QDN2" s="16"/>
      <c r="QDO2" s="16"/>
      <c r="QDP2" s="16"/>
      <c r="QDQ2" s="16"/>
      <c r="QDR2" s="16"/>
      <c r="QDS2" s="16"/>
      <c r="QDT2" s="16"/>
      <c r="QDU2" s="16"/>
      <c r="QDV2" s="16"/>
      <c r="QDW2" s="16"/>
      <c r="QDX2" s="16"/>
      <c r="QDY2" s="16"/>
      <c r="QDZ2" s="16"/>
      <c r="QEA2" s="16"/>
      <c r="QEB2" s="16"/>
      <c r="QEC2" s="16"/>
      <c r="QED2" s="16"/>
      <c r="QEE2" s="16"/>
      <c r="QEF2" s="16"/>
      <c r="QEG2" s="16"/>
      <c r="QEH2" s="16"/>
      <c r="QEI2" s="16"/>
      <c r="QEJ2" s="16"/>
      <c r="QEK2" s="16"/>
      <c r="QEL2" s="16"/>
      <c r="QEM2" s="16"/>
      <c r="QEN2" s="16"/>
      <c r="QEO2" s="16"/>
      <c r="QEP2" s="16"/>
      <c r="QEQ2" s="16"/>
      <c r="QER2" s="16"/>
      <c r="QES2" s="16"/>
      <c r="QET2" s="16"/>
      <c r="QEU2" s="16"/>
      <c r="QEV2" s="16"/>
      <c r="QEW2" s="16"/>
      <c r="QEX2" s="16"/>
      <c r="QEY2" s="16"/>
      <c r="QEZ2" s="16"/>
      <c r="QFA2" s="16"/>
      <c r="QFB2" s="16"/>
      <c r="QFC2" s="16"/>
      <c r="QFD2" s="16"/>
      <c r="QFE2" s="16"/>
      <c r="QFF2" s="16"/>
      <c r="QFG2" s="16"/>
      <c r="QFH2" s="16"/>
      <c r="QFI2" s="16"/>
      <c r="QFJ2" s="16"/>
      <c r="QFK2" s="16"/>
      <c r="QFL2" s="16"/>
      <c r="QFM2" s="16"/>
      <c r="QFN2" s="16"/>
      <c r="QFO2" s="16"/>
      <c r="QFP2" s="16"/>
      <c r="QFQ2" s="16"/>
      <c r="QFR2" s="16"/>
      <c r="QFS2" s="16"/>
      <c r="QFT2" s="16"/>
      <c r="QFU2" s="16"/>
      <c r="QFV2" s="16"/>
      <c r="QFW2" s="16"/>
      <c r="QFX2" s="16"/>
      <c r="QFY2" s="16"/>
      <c r="QFZ2" s="16"/>
      <c r="QGA2" s="16"/>
      <c r="QGB2" s="16"/>
      <c r="QGC2" s="16"/>
      <c r="QGD2" s="16"/>
      <c r="QGE2" s="16"/>
      <c r="QGF2" s="16"/>
      <c r="QGG2" s="16"/>
      <c r="QGH2" s="16"/>
      <c r="QGI2" s="16"/>
      <c r="QGJ2" s="16"/>
      <c r="QGK2" s="16"/>
      <c r="QGL2" s="16"/>
      <c r="QGM2" s="16"/>
      <c r="QGN2" s="16"/>
      <c r="QGO2" s="16"/>
      <c r="QGP2" s="16"/>
      <c r="QGQ2" s="16"/>
      <c r="QGR2" s="16"/>
      <c r="QGS2" s="16"/>
      <c r="QGT2" s="16"/>
      <c r="QGU2" s="16"/>
      <c r="QGV2" s="16"/>
      <c r="QGW2" s="16"/>
      <c r="QGX2" s="16"/>
      <c r="QGY2" s="16"/>
      <c r="QGZ2" s="16"/>
      <c r="QHA2" s="16"/>
      <c r="QHB2" s="16"/>
      <c r="QHC2" s="16"/>
      <c r="QHD2" s="16"/>
      <c r="QHE2" s="16"/>
      <c r="QHF2" s="16"/>
      <c r="QHG2" s="16"/>
      <c r="QHH2" s="16"/>
      <c r="QHI2" s="16"/>
      <c r="QHJ2" s="16"/>
      <c r="QHK2" s="16"/>
      <c r="QHL2" s="16"/>
      <c r="QHM2" s="16"/>
      <c r="QHN2" s="16"/>
      <c r="QHO2" s="16"/>
      <c r="QHP2" s="16"/>
      <c r="QHQ2" s="16"/>
      <c r="QHR2" s="16"/>
      <c r="QHS2" s="16"/>
      <c r="QHT2" s="16"/>
      <c r="QHU2" s="16"/>
      <c r="QHV2" s="16"/>
      <c r="QHW2" s="16"/>
      <c r="QHX2" s="16"/>
      <c r="QHY2" s="16"/>
      <c r="QHZ2" s="16"/>
      <c r="QIA2" s="16"/>
      <c r="QIB2" s="16"/>
      <c r="QIC2" s="16"/>
      <c r="QID2" s="16"/>
      <c r="QIE2" s="16"/>
      <c r="QIF2" s="16"/>
      <c r="QIG2" s="16"/>
      <c r="QIH2" s="16"/>
      <c r="QII2" s="16"/>
      <c r="QIJ2" s="16"/>
      <c r="QIK2" s="16"/>
      <c r="QIL2" s="16"/>
      <c r="QIM2" s="16"/>
      <c r="QIN2" s="16"/>
      <c r="QIO2" s="16"/>
      <c r="QIP2" s="16"/>
      <c r="QIQ2" s="16"/>
      <c r="QIR2" s="16"/>
      <c r="QIS2" s="16"/>
      <c r="QIT2" s="16"/>
      <c r="QIU2" s="16"/>
      <c r="QIV2" s="16"/>
      <c r="QIW2" s="16"/>
      <c r="QIX2" s="16"/>
      <c r="QIY2" s="16"/>
      <c r="QIZ2" s="16"/>
      <c r="QJA2" s="16"/>
      <c r="QJB2" s="16"/>
      <c r="QJC2" s="16"/>
      <c r="QJD2" s="16"/>
      <c r="QJE2" s="16"/>
      <c r="QJF2" s="16"/>
      <c r="QJG2" s="16"/>
      <c r="QJH2" s="16"/>
      <c r="QJI2" s="16"/>
      <c r="QJJ2" s="16"/>
      <c r="QJK2" s="16"/>
      <c r="QJL2" s="16"/>
      <c r="QJM2" s="16"/>
      <c r="QJN2" s="16"/>
      <c r="QJO2" s="16"/>
      <c r="QJP2" s="16"/>
      <c r="QJQ2" s="16"/>
      <c r="QJR2" s="16"/>
      <c r="QJS2" s="16"/>
      <c r="QJT2" s="16"/>
      <c r="QJU2" s="16"/>
      <c r="QJV2" s="16"/>
      <c r="QJW2" s="16"/>
      <c r="QJX2" s="16"/>
      <c r="QJY2" s="16"/>
      <c r="QJZ2" s="16"/>
      <c r="QKA2" s="16"/>
      <c r="QKB2" s="16"/>
      <c r="QKC2" s="16"/>
      <c r="QKD2" s="16"/>
      <c r="QKE2" s="16"/>
      <c r="QKF2" s="16"/>
      <c r="QKG2" s="16"/>
      <c r="QKH2" s="16"/>
      <c r="QKI2" s="16"/>
      <c r="QKJ2" s="16"/>
      <c r="QKK2" s="16"/>
      <c r="QKL2" s="16"/>
      <c r="QKM2" s="16"/>
      <c r="QKN2" s="16"/>
      <c r="QKO2" s="16"/>
      <c r="QKP2" s="16"/>
      <c r="QKQ2" s="16"/>
      <c r="QKR2" s="16"/>
      <c r="QKS2" s="16"/>
      <c r="QKT2" s="16"/>
      <c r="QKU2" s="16"/>
      <c r="QKV2" s="16"/>
      <c r="QKW2" s="16"/>
      <c r="QKX2" s="16"/>
      <c r="QKY2" s="16"/>
      <c r="QKZ2" s="16"/>
      <c r="QLA2" s="16"/>
      <c r="QLB2" s="16"/>
      <c r="QLC2" s="16"/>
      <c r="QLD2" s="16"/>
      <c r="QLE2" s="16"/>
      <c r="QLF2" s="16"/>
      <c r="QLG2" s="16"/>
      <c r="QLH2" s="16"/>
      <c r="QLI2" s="16"/>
      <c r="QLJ2" s="16"/>
      <c r="QLK2" s="16"/>
      <c r="QLL2" s="16"/>
      <c r="QLM2" s="16"/>
      <c r="QLN2" s="16"/>
      <c r="QLO2" s="16"/>
      <c r="QLP2" s="16"/>
      <c r="QLQ2" s="16"/>
      <c r="QLR2" s="16"/>
      <c r="QLS2" s="16"/>
      <c r="QLT2" s="16"/>
      <c r="QLU2" s="16"/>
      <c r="QLV2" s="16"/>
      <c r="QLW2" s="16"/>
      <c r="QLX2" s="16"/>
      <c r="QLY2" s="16"/>
      <c r="QLZ2" s="16"/>
      <c r="QMA2" s="16"/>
      <c r="QMB2" s="16"/>
      <c r="QMC2" s="16"/>
      <c r="QMD2" s="16"/>
      <c r="QME2" s="16"/>
      <c r="QMF2" s="16"/>
      <c r="QMG2" s="16"/>
      <c r="QMH2" s="16"/>
      <c r="QMI2" s="16"/>
      <c r="QMJ2" s="16"/>
      <c r="QMK2" s="16"/>
      <c r="QML2" s="16"/>
      <c r="QMM2" s="16"/>
      <c r="QMN2" s="16"/>
      <c r="QMO2" s="16"/>
      <c r="QMP2" s="16"/>
      <c r="QMQ2" s="16"/>
      <c r="QMR2" s="16"/>
      <c r="QMS2" s="16"/>
      <c r="QMT2" s="16"/>
      <c r="QMU2" s="16"/>
      <c r="QMV2" s="16"/>
      <c r="QMW2" s="16"/>
      <c r="QMX2" s="16"/>
      <c r="QMY2" s="16"/>
      <c r="QMZ2" s="16"/>
      <c r="QNA2" s="16"/>
      <c r="QNB2" s="16"/>
      <c r="QNC2" s="16"/>
      <c r="QND2" s="16"/>
      <c r="QNE2" s="16"/>
      <c r="QNF2" s="16"/>
      <c r="QNG2" s="16"/>
      <c r="QNH2" s="16"/>
      <c r="QNI2" s="16"/>
      <c r="QNJ2" s="16"/>
      <c r="QNK2" s="16"/>
      <c r="QNL2" s="16"/>
      <c r="QNM2" s="16"/>
      <c r="QNN2" s="16"/>
      <c r="QNO2" s="16"/>
      <c r="QNP2" s="16"/>
      <c r="QNQ2" s="16"/>
      <c r="QNR2" s="16"/>
      <c r="QNS2" s="16"/>
      <c r="QNT2" s="16"/>
      <c r="QNU2" s="16"/>
      <c r="QNV2" s="16"/>
      <c r="QNW2" s="16"/>
      <c r="QNX2" s="16"/>
      <c r="QNY2" s="16"/>
      <c r="QNZ2" s="16"/>
      <c r="QOA2" s="16"/>
      <c r="QOB2" s="16"/>
      <c r="QOC2" s="16"/>
      <c r="QOD2" s="16"/>
      <c r="QOE2" s="16"/>
      <c r="QOF2" s="16"/>
      <c r="QOG2" s="16"/>
      <c r="QOH2" s="16"/>
      <c r="QOI2" s="16"/>
      <c r="QOJ2" s="16"/>
      <c r="QOK2" s="16"/>
      <c r="QOL2" s="16"/>
      <c r="QOM2" s="16"/>
      <c r="QON2" s="16"/>
      <c r="QOO2" s="16"/>
      <c r="QOP2" s="16"/>
      <c r="QOQ2" s="16"/>
      <c r="QOR2" s="16"/>
      <c r="QOS2" s="16"/>
      <c r="QOT2" s="16"/>
      <c r="QOU2" s="16"/>
      <c r="QOV2" s="16"/>
      <c r="QOW2" s="16"/>
      <c r="QOX2" s="16"/>
      <c r="QOY2" s="16"/>
      <c r="QOZ2" s="16"/>
      <c r="QPA2" s="16"/>
      <c r="QPB2" s="16"/>
      <c r="QPC2" s="16"/>
      <c r="QPD2" s="16"/>
      <c r="QPE2" s="16"/>
      <c r="QPF2" s="16"/>
      <c r="QPG2" s="16"/>
      <c r="QPH2" s="16"/>
      <c r="QPI2" s="16"/>
      <c r="QPJ2" s="16"/>
      <c r="QPK2" s="16"/>
      <c r="QPL2" s="16"/>
      <c r="QPM2" s="16"/>
      <c r="QPN2" s="16"/>
      <c r="QPO2" s="16"/>
      <c r="QPP2" s="16"/>
      <c r="QPQ2" s="16"/>
      <c r="QPR2" s="16"/>
      <c r="QPS2" s="16"/>
      <c r="QPT2" s="16"/>
      <c r="QPU2" s="16"/>
      <c r="QPV2" s="16"/>
      <c r="QPW2" s="16"/>
      <c r="QPX2" s="16"/>
      <c r="QPY2" s="16"/>
      <c r="QPZ2" s="16"/>
      <c r="QQA2" s="16"/>
      <c r="QQB2" s="16"/>
      <c r="QQC2" s="16"/>
      <c r="QQD2" s="16"/>
      <c r="QQE2" s="16"/>
      <c r="QQF2" s="16"/>
      <c r="QQG2" s="16"/>
      <c r="QQH2" s="16"/>
      <c r="QQI2" s="16"/>
      <c r="QQJ2" s="16"/>
      <c r="QQK2" s="16"/>
      <c r="QQL2" s="16"/>
      <c r="QQM2" s="16"/>
      <c r="QQN2" s="16"/>
      <c r="QQO2" s="16"/>
      <c r="QQP2" s="16"/>
      <c r="QQQ2" s="16"/>
      <c r="QQR2" s="16"/>
      <c r="QQS2" s="16"/>
      <c r="QQT2" s="16"/>
      <c r="QQU2" s="16"/>
      <c r="QQV2" s="16"/>
      <c r="QQW2" s="16"/>
      <c r="QQX2" s="16"/>
      <c r="QQY2" s="16"/>
      <c r="QQZ2" s="16"/>
      <c r="QRA2" s="16"/>
      <c r="QRB2" s="16"/>
      <c r="QRC2" s="16"/>
      <c r="QRD2" s="16"/>
      <c r="QRE2" s="16"/>
      <c r="QRF2" s="16"/>
      <c r="QRG2" s="16"/>
      <c r="QRH2" s="16"/>
      <c r="QRI2" s="16"/>
      <c r="QRJ2" s="16"/>
      <c r="QRK2" s="16"/>
      <c r="QRL2" s="16"/>
      <c r="QRM2" s="16"/>
      <c r="QRN2" s="16"/>
      <c r="QRO2" s="16"/>
      <c r="QRP2" s="16"/>
      <c r="QRQ2" s="16"/>
      <c r="QRR2" s="16"/>
      <c r="QRS2" s="16"/>
      <c r="QRT2" s="16"/>
      <c r="QRU2" s="16"/>
      <c r="QRV2" s="16"/>
      <c r="QRW2" s="16"/>
      <c r="QRX2" s="16"/>
      <c r="QRY2" s="16"/>
      <c r="QRZ2" s="16"/>
      <c r="QSA2" s="16"/>
      <c r="QSB2" s="16"/>
      <c r="QSC2" s="16"/>
      <c r="QSD2" s="16"/>
      <c r="QSE2" s="16"/>
      <c r="QSF2" s="16"/>
      <c r="QSG2" s="16"/>
      <c r="QSH2" s="16"/>
      <c r="QSI2" s="16"/>
      <c r="QSJ2" s="16"/>
      <c r="QSK2" s="16"/>
      <c r="QSL2" s="16"/>
      <c r="QSM2" s="16"/>
      <c r="QSN2" s="16"/>
      <c r="QSO2" s="16"/>
      <c r="QSP2" s="16"/>
      <c r="QSQ2" s="16"/>
      <c r="QSR2" s="16"/>
      <c r="QSS2" s="16"/>
      <c r="QST2" s="16"/>
      <c r="QSU2" s="16"/>
      <c r="QSV2" s="16"/>
      <c r="QSW2" s="16"/>
      <c r="QSX2" s="16"/>
      <c r="QSY2" s="16"/>
      <c r="QSZ2" s="16"/>
      <c r="QTA2" s="16"/>
      <c r="QTB2" s="16"/>
      <c r="QTC2" s="16"/>
      <c r="QTD2" s="16"/>
      <c r="QTE2" s="16"/>
      <c r="QTF2" s="16"/>
      <c r="QTG2" s="16"/>
      <c r="QTH2" s="16"/>
      <c r="QTI2" s="16"/>
      <c r="QTJ2" s="16"/>
      <c r="QTK2" s="16"/>
      <c r="QTL2" s="16"/>
      <c r="QTM2" s="16"/>
      <c r="QTN2" s="16"/>
      <c r="QTO2" s="16"/>
      <c r="QTP2" s="16"/>
      <c r="QTQ2" s="16"/>
      <c r="QTR2" s="16"/>
      <c r="QTS2" s="16"/>
      <c r="QTT2" s="16"/>
      <c r="QTU2" s="16"/>
      <c r="QTV2" s="16"/>
      <c r="QTW2" s="16"/>
      <c r="QTX2" s="16"/>
      <c r="QTY2" s="16"/>
      <c r="QTZ2" s="16"/>
      <c r="QUA2" s="16"/>
      <c r="QUB2" s="16"/>
      <c r="QUC2" s="16"/>
      <c r="QUD2" s="16"/>
      <c r="QUE2" s="16"/>
      <c r="QUF2" s="16"/>
      <c r="QUG2" s="16"/>
      <c r="QUH2" s="16"/>
      <c r="QUI2" s="16"/>
      <c r="QUJ2" s="16"/>
      <c r="QUK2" s="16"/>
      <c r="QUL2" s="16"/>
      <c r="QUM2" s="16"/>
      <c r="QUN2" s="16"/>
      <c r="QUO2" s="16"/>
      <c r="QUP2" s="16"/>
      <c r="QUQ2" s="16"/>
      <c r="QUR2" s="16"/>
      <c r="QUS2" s="16"/>
      <c r="QUT2" s="16"/>
      <c r="QUU2" s="16"/>
      <c r="QUV2" s="16"/>
      <c r="QUW2" s="16"/>
      <c r="QUX2" s="16"/>
      <c r="QUY2" s="16"/>
      <c r="QUZ2" s="16"/>
      <c r="QVA2" s="16"/>
      <c r="QVB2" s="16"/>
      <c r="QVC2" s="16"/>
      <c r="QVD2" s="16"/>
      <c r="QVE2" s="16"/>
      <c r="QVF2" s="16"/>
      <c r="QVG2" s="16"/>
      <c r="QVH2" s="16"/>
      <c r="QVI2" s="16"/>
      <c r="QVJ2" s="16"/>
      <c r="QVK2" s="16"/>
      <c r="QVL2" s="16"/>
      <c r="QVM2" s="16"/>
      <c r="QVN2" s="16"/>
      <c r="QVO2" s="16"/>
      <c r="QVP2" s="16"/>
      <c r="QVQ2" s="16"/>
      <c r="QVR2" s="16"/>
      <c r="QVS2" s="16"/>
      <c r="QVT2" s="16"/>
      <c r="QVU2" s="16"/>
      <c r="QVV2" s="16"/>
      <c r="QVW2" s="16"/>
      <c r="QVX2" s="16"/>
      <c r="QVY2" s="16"/>
      <c r="QVZ2" s="16"/>
      <c r="QWA2" s="16"/>
      <c r="QWB2" s="16"/>
      <c r="QWC2" s="16"/>
      <c r="QWD2" s="16"/>
      <c r="QWE2" s="16"/>
      <c r="QWF2" s="16"/>
      <c r="QWG2" s="16"/>
      <c r="QWH2" s="16"/>
      <c r="QWI2" s="16"/>
      <c r="QWJ2" s="16"/>
      <c r="QWK2" s="16"/>
      <c r="QWL2" s="16"/>
      <c r="QWM2" s="16"/>
      <c r="QWN2" s="16"/>
      <c r="QWO2" s="16"/>
      <c r="QWP2" s="16"/>
      <c r="QWQ2" s="16"/>
      <c r="QWR2" s="16"/>
      <c r="QWS2" s="16"/>
      <c r="QWT2" s="16"/>
      <c r="QWU2" s="16"/>
      <c r="QWV2" s="16"/>
      <c r="QWW2" s="16"/>
      <c r="QWX2" s="16"/>
      <c r="QWY2" s="16"/>
      <c r="QWZ2" s="16"/>
      <c r="QXA2" s="16"/>
      <c r="QXB2" s="16"/>
      <c r="QXC2" s="16"/>
      <c r="QXD2" s="16"/>
      <c r="QXE2" s="16"/>
      <c r="QXF2" s="16"/>
      <c r="QXG2" s="16"/>
      <c r="QXH2" s="16"/>
      <c r="QXI2" s="16"/>
      <c r="QXJ2" s="16"/>
      <c r="QXK2" s="16"/>
      <c r="QXL2" s="16"/>
      <c r="QXM2" s="16"/>
      <c r="QXN2" s="16"/>
      <c r="QXO2" s="16"/>
      <c r="QXP2" s="16"/>
      <c r="QXQ2" s="16"/>
      <c r="QXR2" s="16"/>
      <c r="QXS2" s="16"/>
      <c r="QXT2" s="16"/>
      <c r="QXU2" s="16"/>
      <c r="QXV2" s="16"/>
      <c r="QXW2" s="16"/>
      <c r="QXX2" s="16"/>
      <c r="QXY2" s="16"/>
      <c r="QXZ2" s="16"/>
      <c r="QYA2" s="16"/>
      <c r="QYB2" s="16"/>
      <c r="QYC2" s="16"/>
      <c r="QYD2" s="16"/>
      <c r="QYE2" s="16"/>
      <c r="QYF2" s="16"/>
      <c r="QYG2" s="16"/>
      <c r="QYH2" s="16"/>
      <c r="QYI2" s="16"/>
      <c r="QYJ2" s="16"/>
      <c r="QYK2" s="16"/>
      <c r="QYL2" s="16"/>
      <c r="QYM2" s="16"/>
      <c r="QYN2" s="16"/>
      <c r="QYO2" s="16"/>
      <c r="QYP2" s="16"/>
      <c r="QYQ2" s="16"/>
      <c r="QYR2" s="16"/>
      <c r="QYS2" s="16"/>
      <c r="QYT2" s="16"/>
      <c r="QYU2" s="16"/>
      <c r="QYV2" s="16"/>
      <c r="QYW2" s="16"/>
      <c r="QYX2" s="16"/>
      <c r="QYY2" s="16"/>
      <c r="QYZ2" s="16"/>
      <c r="QZA2" s="16"/>
      <c r="QZB2" s="16"/>
      <c r="QZC2" s="16"/>
      <c r="QZD2" s="16"/>
      <c r="QZE2" s="16"/>
      <c r="QZF2" s="16"/>
      <c r="QZG2" s="16"/>
      <c r="QZH2" s="16"/>
      <c r="QZI2" s="16"/>
      <c r="QZJ2" s="16"/>
      <c r="QZK2" s="16"/>
      <c r="QZL2" s="16"/>
      <c r="QZM2" s="16"/>
      <c r="QZN2" s="16"/>
      <c r="QZO2" s="16"/>
      <c r="QZP2" s="16"/>
      <c r="QZQ2" s="16"/>
      <c r="QZR2" s="16"/>
      <c r="QZS2" s="16"/>
      <c r="QZT2" s="16"/>
      <c r="QZU2" s="16"/>
      <c r="QZV2" s="16"/>
      <c r="QZW2" s="16"/>
      <c r="QZX2" s="16"/>
      <c r="QZY2" s="16"/>
      <c r="QZZ2" s="16"/>
      <c r="RAA2" s="16"/>
      <c r="RAB2" s="16"/>
      <c r="RAC2" s="16"/>
      <c r="RAD2" s="16"/>
      <c r="RAE2" s="16"/>
      <c r="RAF2" s="16"/>
      <c r="RAG2" s="16"/>
      <c r="RAH2" s="16"/>
      <c r="RAI2" s="16"/>
      <c r="RAJ2" s="16"/>
      <c r="RAK2" s="16"/>
      <c r="RAL2" s="16"/>
      <c r="RAM2" s="16"/>
      <c r="RAN2" s="16"/>
      <c r="RAO2" s="16"/>
      <c r="RAP2" s="16"/>
      <c r="RAQ2" s="16"/>
      <c r="RAR2" s="16"/>
      <c r="RAS2" s="16"/>
      <c r="RAT2" s="16"/>
      <c r="RAU2" s="16"/>
      <c r="RAV2" s="16"/>
      <c r="RAW2" s="16"/>
      <c r="RAX2" s="16"/>
      <c r="RAY2" s="16"/>
      <c r="RAZ2" s="16"/>
      <c r="RBA2" s="16"/>
      <c r="RBB2" s="16"/>
      <c r="RBC2" s="16"/>
      <c r="RBD2" s="16"/>
      <c r="RBE2" s="16"/>
      <c r="RBF2" s="16"/>
      <c r="RBG2" s="16"/>
      <c r="RBH2" s="16"/>
      <c r="RBI2" s="16"/>
      <c r="RBJ2" s="16"/>
      <c r="RBK2" s="16"/>
      <c r="RBL2" s="16"/>
      <c r="RBM2" s="16"/>
      <c r="RBN2" s="16"/>
      <c r="RBO2" s="16"/>
      <c r="RBP2" s="16"/>
      <c r="RBQ2" s="16"/>
      <c r="RBR2" s="16"/>
      <c r="RBS2" s="16"/>
      <c r="RBT2" s="16"/>
      <c r="RBU2" s="16"/>
      <c r="RBV2" s="16"/>
      <c r="RBW2" s="16"/>
      <c r="RBX2" s="16"/>
      <c r="RBY2" s="16"/>
      <c r="RBZ2" s="16"/>
      <c r="RCA2" s="16"/>
      <c r="RCB2" s="16"/>
      <c r="RCC2" s="16"/>
      <c r="RCD2" s="16"/>
      <c r="RCE2" s="16"/>
      <c r="RCF2" s="16"/>
      <c r="RCG2" s="16"/>
      <c r="RCH2" s="16"/>
      <c r="RCI2" s="16"/>
      <c r="RCJ2" s="16"/>
      <c r="RCK2" s="16"/>
      <c r="RCL2" s="16"/>
      <c r="RCM2" s="16"/>
      <c r="RCN2" s="16"/>
      <c r="RCO2" s="16"/>
      <c r="RCP2" s="16"/>
      <c r="RCQ2" s="16"/>
      <c r="RCR2" s="16"/>
      <c r="RCS2" s="16"/>
      <c r="RCT2" s="16"/>
      <c r="RCU2" s="16"/>
      <c r="RCV2" s="16"/>
      <c r="RCW2" s="16"/>
      <c r="RCX2" s="16"/>
      <c r="RCY2" s="16"/>
      <c r="RCZ2" s="16"/>
      <c r="RDA2" s="16"/>
      <c r="RDB2" s="16"/>
      <c r="RDC2" s="16"/>
      <c r="RDD2" s="16"/>
      <c r="RDE2" s="16"/>
      <c r="RDF2" s="16"/>
      <c r="RDG2" s="16"/>
      <c r="RDH2" s="16"/>
      <c r="RDI2" s="16"/>
      <c r="RDJ2" s="16"/>
      <c r="RDK2" s="16"/>
      <c r="RDL2" s="16"/>
      <c r="RDM2" s="16"/>
      <c r="RDN2" s="16"/>
      <c r="RDO2" s="16"/>
      <c r="RDP2" s="16"/>
      <c r="RDQ2" s="16"/>
      <c r="RDR2" s="16"/>
      <c r="RDS2" s="16"/>
      <c r="RDT2" s="16"/>
      <c r="RDU2" s="16"/>
      <c r="RDV2" s="16"/>
      <c r="RDW2" s="16"/>
      <c r="RDX2" s="16"/>
      <c r="RDY2" s="16"/>
      <c r="RDZ2" s="16"/>
      <c r="REA2" s="16"/>
      <c r="REB2" s="16"/>
      <c r="REC2" s="16"/>
      <c r="RED2" s="16"/>
      <c r="REE2" s="16"/>
      <c r="REF2" s="16"/>
      <c r="REG2" s="16"/>
      <c r="REH2" s="16"/>
      <c r="REI2" s="16"/>
      <c r="REJ2" s="16"/>
      <c r="REK2" s="16"/>
      <c r="REL2" s="16"/>
      <c r="REM2" s="16"/>
      <c r="REN2" s="16"/>
      <c r="REO2" s="16"/>
      <c r="REP2" s="16"/>
      <c r="REQ2" s="16"/>
      <c r="RER2" s="16"/>
      <c r="RES2" s="16"/>
      <c r="RET2" s="16"/>
      <c r="REU2" s="16"/>
      <c r="REV2" s="16"/>
      <c r="REW2" s="16"/>
      <c r="REX2" s="16"/>
      <c r="REY2" s="16"/>
      <c r="REZ2" s="16"/>
      <c r="RFA2" s="16"/>
      <c r="RFB2" s="16"/>
      <c r="RFC2" s="16"/>
      <c r="RFD2" s="16"/>
      <c r="RFE2" s="16"/>
      <c r="RFF2" s="16"/>
      <c r="RFG2" s="16"/>
      <c r="RFH2" s="16"/>
      <c r="RFI2" s="16"/>
      <c r="RFJ2" s="16"/>
      <c r="RFK2" s="16"/>
      <c r="RFL2" s="16"/>
      <c r="RFM2" s="16"/>
      <c r="RFN2" s="16"/>
      <c r="RFO2" s="16"/>
      <c r="RFP2" s="16"/>
      <c r="RFQ2" s="16"/>
      <c r="RFR2" s="16"/>
      <c r="RFS2" s="16"/>
      <c r="RFT2" s="16"/>
      <c r="RFU2" s="16"/>
      <c r="RFV2" s="16"/>
      <c r="RFW2" s="16"/>
      <c r="RFX2" s="16"/>
      <c r="RFY2" s="16"/>
      <c r="RFZ2" s="16"/>
      <c r="RGA2" s="16"/>
      <c r="RGB2" s="16"/>
      <c r="RGC2" s="16"/>
      <c r="RGD2" s="16"/>
      <c r="RGE2" s="16"/>
      <c r="RGF2" s="16"/>
      <c r="RGG2" s="16"/>
      <c r="RGH2" s="16"/>
      <c r="RGI2" s="16"/>
      <c r="RGJ2" s="16"/>
      <c r="RGK2" s="16"/>
      <c r="RGL2" s="16"/>
      <c r="RGM2" s="16"/>
      <c r="RGN2" s="16"/>
      <c r="RGO2" s="16"/>
      <c r="RGP2" s="16"/>
      <c r="RGQ2" s="16"/>
      <c r="RGR2" s="16"/>
      <c r="RGS2" s="16"/>
      <c r="RGT2" s="16"/>
      <c r="RGU2" s="16"/>
      <c r="RGV2" s="16"/>
      <c r="RGW2" s="16"/>
      <c r="RGX2" s="16"/>
      <c r="RGY2" s="16"/>
      <c r="RGZ2" s="16"/>
      <c r="RHA2" s="16"/>
      <c r="RHB2" s="16"/>
      <c r="RHC2" s="16"/>
      <c r="RHD2" s="16"/>
      <c r="RHE2" s="16"/>
      <c r="RHF2" s="16"/>
      <c r="RHG2" s="16"/>
      <c r="RHH2" s="16"/>
      <c r="RHI2" s="16"/>
      <c r="RHJ2" s="16"/>
      <c r="RHK2" s="16"/>
      <c r="RHL2" s="16"/>
      <c r="RHM2" s="16"/>
      <c r="RHN2" s="16"/>
      <c r="RHO2" s="16"/>
      <c r="RHP2" s="16"/>
      <c r="RHQ2" s="16"/>
      <c r="RHR2" s="16"/>
      <c r="RHS2" s="16"/>
      <c r="RHT2" s="16"/>
      <c r="RHU2" s="16"/>
      <c r="RHV2" s="16"/>
      <c r="RHW2" s="16"/>
      <c r="RHX2" s="16"/>
      <c r="RHY2" s="16"/>
      <c r="RHZ2" s="16"/>
      <c r="RIA2" s="16"/>
      <c r="RIB2" s="16"/>
      <c r="RIC2" s="16"/>
      <c r="RID2" s="16"/>
      <c r="RIE2" s="16"/>
      <c r="RIF2" s="16"/>
      <c r="RIG2" s="16"/>
      <c r="RIH2" s="16"/>
      <c r="RII2" s="16"/>
      <c r="RIJ2" s="16"/>
      <c r="RIK2" s="16"/>
      <c r="RIL2" s="16"/>
      <c r="RIM2" s="16"/>
      <c r="RIN2" s="16"/>
      <c r="RIO2" s="16"/>
      <c r="RIP2" s="16"/>
      <c r="RIQ2" s="16"/>
      <c r="RIR2" s="16"/>
      <c r="RIS2" s="16"/>
      <c r="RIT2" s="16"/>
      <c r="RIU2" s="16"/>
      <c r="RIV2" s="16"/>
      <c r="RIW2" s="16"/>
      <c r="RIX2" s="16"/>
      <c r="RIY2" s="16"/>
      <c r="RIZ2" s="16"/>
      <c r="RJA2" s="16"/>
      <c r="RJB2" s="16"/>
      <c r="RJC2" s="16"/>
      <c r="RJD2" s="16"/>
      <c r="RJE2" s="16"/>
      <c r="RJF2" s="16"/>
      <c r="RJG2" s="16"/>
      <c r="RJH2" s="16"/>
      <c r="RJI2" s="16"/>
      <c r="RJJ2" s="16"/>
      <c r="RJK2" s="16"/>
      <c r="RJL2" s="16"/>
      <c r="RJM2" s="16"/>
      <c r="RJN2" s="16"/>
      <c r="RJO2" s="16"/>
      <c r="RJP2" s="16"/>
      <c r="RJQ2" s="16"/>
      <c r="RJR2" s="16"/>
      <c r="RJS2" s="16"/>
      <c r="RJT2" s="16"/>
      <c r="RJU2" s="16"/>
      <c r="RJV2" s="16"/>
      <c r="RJW2" s="16"/>
      <c r="RJX2" s="16"/>
      <c r="RJY2" s="16"/>
      <c r="RJZ2" s="16"/>
      <c r="RKA2" s="16"/>
      <c r="RKB2" s="16"/>
      <c r="RKC2" s="16"/>
      <c r="RKD2" s="16"/>
      <c r="RKE2" s="16"/>
      <c r="RKF2" s="16"/>
      <c r="RKG2" s="16"/>
      <c r="RKH2" s="16"/>
      <c r="RKI2" s="16"/>
      <c r="RKJ2" s="16"/>
      <c r="RKK2" s="16"/>
      <c r="RKL2" s="16"/>
      <c r="RKM2" s="16"/>
      <c r="RKN2" s="16"/>
      <c r="RKO2" s="16"/>
      <c r="RKP2" s="16"/>
      <c r="RKQ2" s="16"/>
      <c r="RKR2" s="16"/>
      <c r="RKS2" s="16"/>
      <c r="RKT2" s="16"/>
      <c r="RKU2" s="16"/>
      <c r="RKV2" s="16"/>
      <c r="RKW2" s="16"/>
      <c r="RKX2" s="16"/>
      <c r="RKY2" s="16"/>
      <c r="RKZ2" s="16"/>
      <c r="RLA2" s="16"/>
      <c r="RLB2" s="16"/>
      <c r="RLC2" s="16"/>
      <c r="RLD2" s="16"/>
      <c r="RLE2" s="16"/>
      <c r="RLF2" s="16"/>
      <c r="RLG2" s="16"/>
      <c r="RLH2" s="16"/>
      <c r="RLI2" s="16"/>
      <c r="RLJ2" s="16"/>
      <c r="RLK2" s="16"/>
      <c r="RLL2" s="16"/>
      <c r="RLM2" s="16"/>
      <c r="RLN2" s="16"/>
      <c r="RLO2" s="16"/>
      <c r="RLP2" s="16"/>
      <c r="RLQ2" s="16"/>
      <c r="RLR2" s="16"/>
      <c r="RLS2" s="16"/>
      <c r="RLT2" s="16"/>
      <c r="RLU2" s="16"/>
      <c r="RLV2" s="16"/>
      <c r="RLW2" s="16"/>
      <c r="RLX2" s="16"/>
      <c r="RLY2" s="16"/>
      <c r="RLZ2" s="16"/>
      <c r="RMA2" s="16"/>
      <c r="RMB2" s="16"/>
      <c r="RMC2" s="16"/>
      <c r="RMD2" s="16"/>
      <c r="RME2" s="16"/>
      <c r="RMF2" s="16"/>
      <c r="RMG2" s="16"/>
      <c r="RMH2" s="16"/>
      <c r="RMI2" s="16"/>
      <c r="RMJ2" s="16"/>
      <c r="RMK2" s="16"/>
      <c r="RML2" s="16"/>
      <c r="RMM2" s="16"/>
      <c r="RMN2" s="16"/>
      <c r="RMO2" s="16"/>
      <c r="RMP2" s="16"/>
      <c r="RMQ2" s="16"/>
      <c r="RMR2" s="16"/>
      <c r="RMS2" s="16"/>
      <c r="RMT2" s="16"/>
      <c r="RMU2" s="16"/>
      <c r="RMV2" s="16"/>
      <c r="RMW2" s="16"/>
      <c r="RMX2" s="16"/>
      <c r="RMY2" s="16"/>
      <c r="RMZ2" s="16"/>
      <c r="RNA2" s="16"/>
      <c r="RNB2" s="16"/>
      <c r="RNC2" s="16"/>
      <c r="RND2" s="16"/>
      <c r="RNE2" s="16"/>
      <c r="RNF2" s="16"/>
      <c r="RNG2" s="16"/>
      <c r="RNH2" s="16"/>
      <c r="RNI2" s="16"/>
      <c r="RNJ2" s="16"/>
      <c r="RNK2" s="16"/>
      <c r="RNL2" s="16"/>
      <c r="RNM2" s="16"/>
      <c r="RNN2" s="16"/>
      <c r="RNO2" s="16"/>
      <c r="RNP2" s="16"/>
      <c r="RNQ2" s="16"/>
      <c r="RNR2" s="16"/>
      <c r="RNS2" s="16"/>
      <c r="RNT2" s="16"/>
      <c r="RNU2" s="16"/>
      <c r="RNV2" s="16"/>
      <c r="RNW2" s="16"/>
      <c r="RNX2" s="16"/>
      <c r="RNY2" s="16"/>
      <c r="RNZ2" s="16"/>
      <c r="ROA2" s="16"/>
      <c r="ROB2" s="16"/>
      <c r="ROC2" s="16"/>
      <c r="ROD2" s="16"/>
      <c r="ROE2" s="16"/>
      <c r="ROF2" s="16"/>
      <c r="ROG2" s="16"/>
      <c r="ROH2" s="16"/>
      <c r="ROI2" s="16"/>
      <c r="ROJ2" s="16"/>
      <c r="ROK2" s="16"/>
      <c r="ROL2" s="16"/>
      <c r="ROM2" s="16"/>
      <c r="RON2" s="16"/>
      <c r="ROO2" s="16"/>
      <c r="ROP2" s="16"/>
      <c r="ROQ2" s="16"/>
      <c r="ROR2" s="16"/>
      <c r="ROS2" s="16"/>
      <c r="ROT2" s="16"/>
      <c r="ROU2" s="16"/>
      <c r="ROV2" s="16"/>
      <c r="ROW2" s="16"/>
      <c r="ROX2" s="16"/>
      <c r="ROY2" s="16"/>
      <c r="ROZ2" s="16"/>
      <c r="RPA2" s="16"/>
      <c r="RPB2" s="16"/>
      <c r="RPC2" s="16"/>
      <c r="RPD2" s="16"/>
      <c r="RPE2" s="16"/>
      <c r="RPF2" s="16"/>
      <c r="RPG2" s="16"/>
      <c r="RPH2" s="16"/>
      <c r="RPI2" s="16"/>
      <c r="RPJ2" s="16"/>
      <c r="RPK2" s="16"/>
      <c r="RPL2" s="16"/>
      <c r="RPM2" s="16"/>
      <c r="RPN2" s="16"/>
      <c r="RPO2" s="16"/>
      <c r="RPP2" s="16"/>
      <c r="RPQ2" s="16"/>
      <c r="RPR2" s="16"/>
      <c r="RPS2" s="16"/>
      <c r="RPT2" s="16"/>
      <c r="RPU2" s="16"/>
      <c r="RPV2" s="16"/>
      <c r="RPW2" s="16"/>
      <c r="RPX2" s="16"/>
      <c r="RPY2" s="16"/>
      <c r="RPZ2" s="16"/>
      <c r="RQA2" s="16"/>
      <c r="RQB2" s="16"/>
      <c r="RQC2" s="16"/>
      <c r="RQD2" s="16"/>
      <c r="RQE2" s="16"/>
      <c r="RQF2" s="16"/>
      <c r="RQG2" s="16"/>
      <c r="RQH2" s="16"/>
      <c r="RQI2" s="16"/>
      <c r="RQJ2" s="16"/>
      <c r="RQK2" s="16"/>
      <c r="RQL2" s="16"/>
      <c r="RQM2" s="16"/>
      <c r="RQN2" s="16"/>
      <c r="RQO2" s="16"/>
      <c r="RQP2" s="16"/>
      <c r="RQQ2" s="16"/>
      <c r="RQR2" s="16"/>
      <c r="RQS2" s="16"/>
      <c r="RQT2" s="16"/>
      <c r="RQU2" s="16"/>
      <c r="RQV2" s="16"/>
      <c r="RQW2" s="16"/>
      <c r="RQX2" s="16"/>
      <c r="RQY2" s="16"/>
      <c r="RQZ2" s="16"/>
      <c r="RRA2" s="16"/>
      <c r="RRB2" s="16"/>
      <c r="RRC2" s="16"/>
      <c r="RRD2" s="16"/>
      <c r="RRE2" s="16"/>
      <c r="RRF2" s="16"/>
      <c r="RRG2" s="16"/>
      <c r="RRH2" s="16"/>
      <c r="RRI2" s="16"/>
      <c r="RRJ2" s="16"/>
      <c r="RRK2" s="16"/>
      <c r="RRL2" s="16"/>
      <c r="RRM2" s="16"/>
      <c r="RRN2" s="16"/>
      <c r="RRO2" s="16"/>
      <c r="RRP2" s="16"/>
      <c r="RRQ2" s="16"/>
      <c r="RRR2" s="16"/>
      <c r="RRS2" s="16"/>
      <c r="RRT2" s="16"/>
      <c r="RRU2" s="16"/>
      <c r="RRV2" s="16"/>
      <c r="RRW2" s="16"/>
      <c r="RRX2" s="16"/>
      <c r="RRY2" s="16"/>
      <c r="RRZ2" s="16"/>
      <c r="RSA2" s="16"/>
      <c r="RSB2" s="16"/>
      <c r="RSC2" s="16"/>
      <c r="RSD2" s="16"/>
      <c r="RSE2" s="16"/>
      <c r="RSF2" s="16"/>
      <c r="RSG2" s="16"/>
      <c r="RSH2" s="16"/>
      <c r="RSI2" s="16"/>
      <c r="RSJ2" s="16"/>
      <c r="RSK2" s="16"/>
      <c r="RSL2" s="16"/>
      <c r="RSM2" s="16"/>
      <c r="RSN2" s="16"/>
      <c r="RSO2" s="16"/>
      <c r="RSP2" s="16"/>
      <c r="RSQ2" s="16"/>
      <c r="RSR2" s="16"/>
      <c r="RSS2" s="16"/>
      <c r="RST2" s="16"/>
      <c r="RSU2" s="16"/>
      <c r="RSV2" s="16"/>
      <c r="RSW2" s="16"/>
      <c r="RSX2" s="16"/>
      <c r="RSY2" s="16"/>
      <c r="RSZ2" s="16"/>
      <c r="RTA2" s="16"/>
      <c r="RTB2" s="16"/>
      <c r="RTC2" s="16"/>
      <c r="RTD2" s="16"/>
      <c r="RTE2" s="16"/>
      <c r="RTF2" s="16"/>
      <c r="RTG2" s="16"/>
      <c r="RTH2" s="16"/>
      <c r="RTI2" s="16"/>
      <c r="RTJ2" s="16"/>
      <c r="RTK2" s="16"/>
      <c r="RTL2" s="16"/>
      <c r="RTM2" s="16"/>
      <c r="RTN2" s="16"/>
      <c r="RTO2" s="16"/>
      <c r="RTP2" s="16"/>
      <c r="RTQ2" s="16"/>
      <c r="RTR2" s="16"/>
      <c r="RTS2" s="16"/>
      <c r="RTT2" s="16"/>
      <c r="RTU2" s="16"/>
      <c r="RTV2" s="16"/>
      <c r="RTW2" s="16"/>
      <c r="RTX2" s="16"/>
      <c r="RTY2" s="16"/>
      <c r="RTZ2" s="16"/>
      <c r="RUA2" s="16"/>
      <c r="RUB2" s="16"/>
      <c r="RUC2" s="16"/>
      <c r="RUD2" s="16"/>
      <c r="RUE2" s="16"/>
      <c r="RUF2" s="16"/>
      <c r="RUG2" s="16"/>
      <c r="RUH2" s="16"/>
      <c r="RUI2" s="16"/>
      <c r="RUJ2" s="16"/>
      <c r="RUK2" s="16"/>
      <c r="RUL2" s="16"/>
      <c r="RUM2" s="16"/>
      <c r="RUN2" s="16"/>
      <c r="RUO2" s="16"/>
      <c r="RUP2" s="16"/>
      <c r="RUQ2" s="16"/>
      <c r="RUR2" s="16"/>
      <c r="RUS2" s="16"/>
      <c r="RUT2" s="16"/>
      <c r="RUU2" s="16"/>
      <c r="RUV2" s="16"/>
      <c r="RUW2" s="16"/>
      <c r="RUX2" s="16"/>
      <c r="RUY2" s="16"/>
      <c r="RUZ2" s="16"/>
      <c r="RVA2" s="16"/>
      <c r="RVB2" s="16"/>
      <c r="RVC2" s="16"/>
      <c r="RVD2" s="16"/>
      <c r="RVE2" s="16"/>
      <c r="RVF2" s="16"/>
      <c r="RVG2" s="16"/>
      <c r="RVH2" s="16"/>
      <c r="RVI2" s="16"/>
      <c r="RVJ2" s="16"/>
      <c r="RVK2" s="16"/>
      <c r="RVL2" s="16"/>
      <c r="RVM2" s="16"/>
      <c r="RVN2" s="16"/>
      <c r="RVO2" s="16"/>
      <c r="RVP2" s="16"/>
      <c r="RVQ2" s="16"/>
      <c r="RVR2" s="16"/>
      <c r="RVS2" s="16"/>
      <c r="RVT2" s="16"/>
      <c r="RVU2" s="16"/>
      <c r="RVV2" s="16"/>
      <c r="RVW2" s="16"/>
      <c r="RVX2" s="16"/>
      <c r="RVY2" s="16"/>
      <c r="RVZ2" s="16"/>
      <c r="RWA2" s="16"/>
      <c r="RWB2" s="16"/>
      <c r="RWC2" s="16"/>
      <c r="RWD2" s="16"/>
      <c r="RWE2" s="16"/>
      <c r="RWF2" s="16"/>
      <c r="RWG2" s="16"/>
      <c r="RWH2" s="16"/>
      <c r="RWI2" s="16"/>
      <c r="RWJ2" s="16"/>
      <c r="RWK2" s="16"/>
      <c r="RWL2" s="16"/>
      <c r="RWM2" s="16"/>
      <c r="RWN2" s="16"/>
      <c r="RWO2" s="16"/>
      <c r="RWP2" s="16"/>
      <c r="RWQ2" s="16"/>
      <c r="RWR2" s="16"/>
      <c r="RWS2" s="16"/>
      <c r="RWT2" s="16"/>
      <c r="RWU2" s="16"/>
      <c r="RWV2" s="16"/>
      <c r="RWW2" s="16"/>
      <c r="RWX2" s="16"/>
      <c r="RWY2" s="16"/>
      <c r="RWZ2" s="16"/>
      <c r="RXA2" s="16"/>
      <c r="RXB2" s="16"/>
      <c r="RXC2" s="16"/>
      <c r="RXD2" s="16"/>
      <c r="RXE2" s="16"/>
      <c r="RXF2" s="16"/>
      <c r="RXG2" s="16"/>
      <c r="RXH2" s="16"/>
      <c r="RXI2" s="16"/>
      <c r="RXJ2" s="16"/>
      <c r="RXK2" s="16"/>
      <c r="RXL2" s="16"/>
      <c r="RXM2" s="16"/>
      <c r="RXN2" s="16"/>
      <c r="RXO2" s="16"/>
      <c r="RXP2" s="16"/>
      <c r="RXQ2" s="16"/>
      <c r="RXR2" s="16"/>
      <c r="RXS2" s="16"/>
      <c r="RXT2" s="16"/>
      <c r="RXU2" s="16"/>
      <c r="RXV2" s="16"/>
      <c r="RXW2" s="16"/>
      <c r="RXX2" s="16"/>
      <c r="RXY2" s="16"/>
      <c r="RXZ2" s="16"/>
      <c r="RYA2" s="16"/>
      <c r="RYB2" s="16"/>
      <c r="RYC2" s="16"/>
      <c r="RYD2" s="16"/>
      <c r="RYE2" s="16"/>
      <c r="RYF2" s="16"/>
      <c r="RYG2" s="16"/>
      <c r="RYH2" s="16"/>
      <c r="RYI2" s="16"/>
      <c r="RYJ2" s="16"/>
      <c r="RYK2" s="16"/>
      <c r="RYL2" s="16"/>
      <c r="RYM2" s="16"/>
      <c r="RYN2" s="16"/>
      <c r="RYO2" s="16"/>
      <c r="RYP2" s="16"/>
      <c r="RYQ2" s="16"/>
      <c r="RYR2" s="16"/>
      <c r="RYS2" s="16"/>
      <c r="RYT2" s="16"/>
      <c r="RYU2" s="16"/>
      <c r="RYV2" s="16"/>
      <c r="RYW2" s="16"/>
      <c r="RYX2" s="16"/>
      <c r="RYY2" s="16"/>
      <c r="RYZ2" s="16"/>
      <c r="RZA2" s="16"/>
      <c r="RZB2" s="16"/>
      <c r="RZC2" s="16"/>
      <c r="RZD2" s="16"/>
      <c r="RZE2" s="16"/>
      <c r="RZF2" s="16"/>
      <c r="RZG2" s="16"/>
      <c r="RZH2" s="16"/>
      <c r="RZI2" s="16"/>
      <c r="RZJ2" s="16"/>
      <c r="RZK2" s="16"/>
      <c r="RZL2" s="16"/>
      <c r="RZM2" s="16"/>
      <c r="RZN2" s="16"/>
      <c r="RZO2" s="16"/>
      <c r="RZP2" s="16"/>
      <c r="RZQ2" s="16"/>
      <c r="RZR2" s="16"/>
      <c r="RZS2" s="16"/>
      <c r="RZT2" s="16"/>
      <c r="RZU2" s="16"/>
      <c r="RZV2" s="16"/>
      <c r="RZW2" s="16"/>
      <c r="RZX2" s="16"/>
      <c r="RZY2" s="16"/>
      <c r="RZZ2" s="16"/>
      <c r="SAA2" s="16"/>
      <c r="SAB2" s="16"/>
      <c r="SAC2" s="16"/>
      <c r="SAD2" s="16"/>
      <c r="SAE2" s="16"/>
      <c r="SAF2" s="16"/>
      <c r="SAG2" s="16"/>
      <c r="SAH2" s="16"/>
      <c r="SAI2" s="16"/>
      <c r="SAJ2" s="16"/>
      <c r="SAK2" s="16"/>
      <c r="SAL2" s="16"/>
      <c r="SAM2" s="16"/>
      <c r="SAN2" s="16"/>
      <c r="SAO2" s="16"/>
      <c r="SAP2" s="16"/>
      <c r="SAQ2" s="16"/>
      <c r="SAR2" s="16"/>
      <c r="SAS2" s="16"/>
      <c r="SAT2" s="16"/>
      <c r="SAU2" s="16"/>
      <c r="SAV2" s="16"/>
      <c r="SAW2" s="16"/>
      <c r="SAX2" s="16"/>
      <c r="SAY2" s="16"/>
      <c r="SAZ2" s="16"/>
      <c r="SBA2" s="16"/>
      <c r="SBB2" s="16"/>
      <c r="SBC2" s="16"/>
      <c r="SBD2" s="16"/>
      <c r="SBE2" s="16"/>
      <c r="SBF2" s="16"/>
      <c r="SBG2" s="16"/>
      <c r="SBH2" s="16"/>
      <c r="SBI2" s="16"/>
      <c r="SBJ2" s="16"/>
      <c r="SBK2" s="16"/>
      <c r="SBL2" s="16"/>
      <c r="SBM2" s="16"/>
      <c r="SBN2" s="16"/>
      <c r="SBO2" s="16"/>
      <c r="SBP2" s="16"/>
      <c r="SBQ2" s="16"/>
      <c r="SBR2" s="16"/>
      <c r="SBS2" s="16"/>
      <c r="SBT2" s="16"/>
      <c r="SBU2" s="16"/>
      <c r="SBV2" s="16"/>
      <c r="SBW2" s="16"/>
      <c r="SBX2" s="16"/>
      <c r="SBY2" s="16"/>
      <c r="SBZ2" s="16"/>
      <c r="SCA2" s="16"/>
      <c r="SCB2" s="16"/>
      <c r="SCC2" s="16"/>
      <c r="SCD2" s="16"/>
      <c r="SCE2" s="16"/>
      <c r="SCF2" s="16"/>
      <c r="SCG2" s="16"/>
      <c r="SCH2" s="16"/>
      <c r="SCI2" s="16"/>
      <c r="SCJ2" s="16"/>
      <c r="SCK2" s="16"/>
      <c r="SCL2" s="16"/>
      <c r="SCM2" s="16"/>
      <c r="SCN2" s="16"/>
      <c r="SCO2" s="16"/>
      <c r="SCP2" s="16"/>
      <c r="SCQ2" s="16"/>
      <c r="SCR2" s="16"/>
      <c r="SCS2" s="16"/>
      <c r="SCT2" s="16"/>
      <c r="SCU2" s="16"/>
      <c r="SCV2" s="16"/>
      <c r="SCW2" s="16"/>
      <c r="SCX2" s="16"/>
      <c r="SCY2" s="16"/>
      <c r="SCZ2" s="16"/>
      <c r="SDA2" s="16"/>
      <c r="SDB2" s="16"/>
      <c r="SDC2" s="16"/>
      <c r="SDD2" s="16"/>
      <c r="SDE2" s="16"/>
      <c r="SDF2" s="16"/>
      <c r="SDG2" s="16"/>
      <c r="SDH2" s="16"/>
      <c r="SDI2" s="16"/>
      <c r="SDJ2" s="16"/>
      <c r="SDK2" s="16"/>
      <c r="SDL2" s="16"/>
      <c r="SDM2" s="16"/>
      <c r="SDN2" s="16"/>
      <c r="SDO2" s="16"/>
      <c r="SDP2" s="16"/>
      <c r="SDQ2" s="16"/>
      <c r="SDR2" s="16"/>
      <c r="SDS2" s="16"/>
      <c r="SDT2" s="16"/>
      <c r="SDU2" s="16"/>
      <c r="SDV2" s="16"/>
      <c r="SDW2" s="16"/>
      <c r="SDX2" s="16"/>
      <c r="SDY2" s="16"/>
      <c r="SDZ2" s="16"/>
      <c r="SEA2" s="16"/>
      <c r="SEB2" s="16"/>
      <c r="SEC2" s="16"/>
      <c r="SED2" s="16"/>
      <c r="SEE2" s="16"/>
      <c r="SEF2" s="16"/>
      <c r="SEG2" s="16"/>
      <c r="SEH2" s="16"/>
      <c r="SEI2" s="16"/>
      <c r="SEJ2" s="16"/>
      <c r="SEK2" s="16"/>
      <c r="SEL2" s="16"/>
      <c r="SEM2" s="16"/>
      <c r="SEN2" s="16"/>
      <c r="SEO2" s="16"/>
      <c r="SEP2" s="16"/>
      <c r="SEQ2" s="16"/>
      <c r="SER2" s="16"/>
      <c r="SES2" s="16"/>
      <c r="SET2" s="16"/>
      <c r="SEU2" s="16"/>
      <c r="SEV2" s="16"/>
      <c r="SEW2" s="16"/>
      <c r="SEX2" s="16"/>
      <c r="SEY2" s="16"/>
      <c r="SEZ2" s="16"/>
      <c r="SFA2" s="16"/>
      <c r="SFB2" s="16"/>
      <c r="SFC2" s="16"/>
      <c r="SFD2" s="16"/>
      <c r="SFE2" s="16"/>
      <c r="SFF2" s="16"/>
      <c r="SFG2" s="16"/>
      <c r="SFH2" s="16"/>
      <c r="SFI2" s="16"/>
      <c r="SFJ2" s="16"/>
      <c r="SFK2" s="16"/>
      <c r="SFL2" s="16"/>
      <c r="SFM2" s="16"/>
      <c r="SFN2" s="16"/>
      <c r="SFO2" s="16"/>
      <c r="SFP2" s="16"/>
      <c r="SFQ2" s="16"/>
      <c r="SFR2" s="16"/>
      <c r="SFS2" s="16"/>
      <c r="SFT2" s="16"/>
      <c r="SFU2" s="16"/>
      <c r="SFV2" s="16"/>
      <c r="SFW2" s="16"/>
      <c r="SFX2" s="16"/>
      <c r="SFY2" s="16"/>
      <c r="SFZ2" s="16"/>
      <c r="SGA2" s="16"/>
      <c r="SGB2" s="16"/>
      <c r="SGC2" s="16"/>
      <c r="SGD2" s="16"/>
      <c r="SGE2" s="16"/>
      <c r="SGF2" s="16"/>
      <c r="SGG2" s="16"/>
      <c r="SGH2" s="16"/>
      <c r="SGI2" s="16"/>
      <c r="SGJ2" s="16"/>
      <c r="SGK2" s="16"/>
      <c r="SGL2" s="16"/>
      <c r="SGM2" s="16"/>
      <c r="SGN2" s="16"/>
      <c r="SGO2" s="16"/>
      <c r="SGP2" s="16"/>
      <c r="SGQ2" s="16"/>
      <c r="SGR2" s="16"/>
      <c r="SGS2" s="16"/>
      <c r="SGT2" s="16"/>
      <c r="SGU2" s="16"/>
      <c r="SGV2" s="16"/>
      <c r="SGW2" s="16"/>
      <c r="SGX2" s="16"/>
      <c r="SGY2" s="16"/>
      <c r="SGZ2" s="16"/>
      <c r="SHA2" s="16"/>
      <c r="SHB2" s="16"/>
      <c r="SHC2" s="16"/>
      <c r="SHD2" s="16"/>
      <c r="SHE2" s="16"/>
      <c r="SHF2" s="16"/>
      <c r="SHG2" s="16"/>
      <c r="SHH2" s="16"/>
      <c r="SHI2" s="16"/>
      <c r="SHJ2" s="16"/>
      <c r="SHK2" s="16"/>
      <c r="SHL2" s="16"/>
      <c r="SHM2" s="16"/>
      <c r="SHN2" s="16"/>
      <c r="SHO2" s="16"/>
      <c r="SHP2" s="16"/>
      <c r="SHQ2" s="16"/>
      <c r="SHR2" s="16"/>
      <c r="SHS2" s="16"/>
      <c r="SHT2" s="16"/>
      <c r="SHU2" s="16"/>
      <c r="SHV2" s="16"/>
      <c r="SHW2" s="16"/>
      <c r="SHX2" s="16"/>
      <c r="SHY2" s="16"/>
      <c r="SHZ2" s="16"/>
      <c r="SIA2" s="16"/>
      <c r="SIB2" s="16"/>
      <c r="SIC2" s="16"/>
      <c r="SID2" s="16"/>
      <c r="SIE2" s="16"/>
      <c r="SIF2" s="16"/>
      <c r="SIG2" s="16"/>
      <c r="SIH2" s="16"/>
      <c r="SII2" s="16"/>
      <c r="SIJ2" s="16"/>
      <c r="SIK2" s="16"/>
      <c r="SIL2" s="16"/>
      <c r="SIM2" s="16"/>
      <c r="SIN2" s="16"/>
      <c r="SIO2" s="16"/>
      <c r="SIP2" s="16"/>
      <c r="SIQ2" s="16"/>
      <c r="SIR2" s="16"/>
      <c r="SIS2" s="16"/>
      <c r="SIT2" s="16"/>
      <c r="SIU2" s="16"/>
      <c r="SIV2" s="16"/>
      <c r="SIW2" s="16"/>
      <c r="SIX2" s="16"/>
      <c r="SIY2" s="16"/>
      <c r="SIZ2" s="16"/>
      <c r="SJA2" s="16"/>
      <c r="SJB2" s="16"/>
      <c r="SJC2" s="16"/>
      <c r="SJD2" s="16"/>
      <c r="SJE2" s="16"/>
      <c r="SJF2" s="16"/>
      <c r="SJG2" s="16"/>
      <c r="SJH2" s="16"/>
      <c r="SJI2" s="16"/>
      <c r="SJJ2" s="16"/>
      <c r="SJK2" s="16"/>
      <c r="SJL2" s="16"/>
      <c r="SJM2" s="16"/>
      <c r="SJN2" s="16"/>
      <c r="SJO2" s="16"/>
      <c r="SJP2" s="16"/>
      <c r="SJQ2" s="16"/>
      <c r="SJR2" s="16"/>
      <c r="SJS2" s="16"/>
      <c r="SJT2" s="16"/>
      <c r="SJU2" s="16"/>
      <c r="SJV2" s="16"/>
      <c r="SJW2" s="16"/>
      <c r="SJX2" s="16"/>
      <c r="SJY2" s="16"/>
      <c r="SJZ2" s="16"/>
      <c r="SKA2" s="16"/>
      <c r="SKB2" s="16"/>
      <c r="SKC2" s="16"/>
      <c r="SKD2" s="16"/>
      <c r="SKE2" s="16"/>
      <c r="SKF2" s="16"/>
      <c r="SKG2" s="16"/>
      <c r="SKH2" s="16"/>
      <c r="SKI2" s="16"/>
      <c r="SKJ2" s="16"/>
      <c r="SKK2" s="16"/>
      <c r="SKL2" s="16"/>
      <c r="SKM2" s="16"/>
      <c r="SKN2" s="16"/>
      <c r="SKO2" s="16"/>
      <c r="SKP2" s="16"/>
      <c r="SKQ2" s="16"/>
      <c r="SKR2" s="16"/>
      <c r="SKS2" s="16"/>
      <c r="SKT2" s="16"/>
      <c r="SKU2" s="16"/>
      <c r="SKV2" s="16"/>
      <c r="SKW2" s="16"/>
      <c r="SKX2" s="16"/>
      <c r="SKY2" s="16"/>
      <c r="SKZ2" s="16"/>
      <c r="SLA2" s="16"/>
      <c r="SLB2" s="16"/>
      <c r="SLC2" s="16"/>
      <c r="SLD2" s="16"/>
      <c r="SLE2" s="16"/>
      <c r="SLF2" s="16"/>
      <c r="SLG2" s="16"/>
      <c r="SLH2" s="16"/>
      <c r="SLI2" s="16"/>
      <c r="SLJ2" s="16"/>
      <c r="SLK2" s="16"/>
      <c r="SLL2" s="16"/>
      <c r="SLM2" s="16"/>
      <c r="SLN2" s="16"/>
      <c r="SLO2" s="16"/>
      <c r="SLP2" s="16"/>
      <c r="SLQ2" s="16"/>
      <c r="SLR2" s="16"/>
      <c r="SLS2" s="16"/>
      <c r="SLT2" s="16"/>
      <c r="SLU2" s="16"/>
      <c r="SLV2" s="16"/>
      <c r="SLW2" s="16"/>
      <c r="SLX2" s="16"/>
      <c r="SLY2" s="16"/>
      <c r="SLZ2" s="16"/>
      <c r="SMA2" s="16"/>
      <c r="SMB2" s="16"/>
      <c r="SMC2" s="16"/>
      <c r="SMD2" s="16"/>
      <c r="SME2" s="16"/>
      <c r="SMF2" s="16"/>
      <c r="SMG2" s="16"/>
      <c r="SMH2" s="16"/>
      <c r="SMI2" s="16"/>
      <c r="SMJ2" s="16"/>
      <c r="SMK2" s="16"/>
      <c r="SML2" s="16"/>
      <c r="SMM2" s="16"/>
      <c r="SMN2" s="16"/>
      <c r="SMO2" s="16"/>
      <c r="SMP2" s="16"/>
      <c r="SMQ2" s="16"/>
      <c r="SMR2" s="16"/>
      <c r="SMS2" s="16"/>
      <c r="SMT2" s="16"/>
      <c r="SMU2" s="16"/>
      <c r="SMV2" s="16"/>
      <c r="SMW2" s="16"/>
      <c r="SMX2" s="16"/>
      <c r="SMY2" s="16"/>
      <c r="SMZ2" s="16"/>
      <c r="SNA2" s="16"/>
      <c r="SNB2" s="16"/>
      <c r="SNC2" s="16"/>
      <c r="SND2" s="16"/>
      <c r="SNE2" s="16"/>
      <c r="SNF2" s="16"/>
      <c r="SNG2" s="16"/>
      <c r="SNH2" s="16"/>
      <c r="SNI2" s="16"/>
      <c r="SNJ2" s="16"/>
      <c r="SNK2" s="16"/>
      <c r="SNL2" s="16"/>
      <c r="SNM2" s="16"/>
      <c r="SNN2" s="16"/>
      <c r="SNO2" s="16"/>
      <c r="SNP2" s="16"/>
      <c r="SNQ2" s="16"/>
      <c r="SNR2" s="16"/>
      <c r="SNS2" s="16"/>
      <c r="SNT2" s="16"/>
      <c r="SNU2" s="16"/>
      <c r="SNV2" s="16"/>
      <c r="SNW2" s="16"/>
      <c r="SNX2" s="16"/>
      <c r="SNY2" s="16"/>
      <c r="SNZ2" s="16"/>
      <c r="SOA2" s="16"/>
      <c r="SOB2" s="16"/>
      <c r="SOC2" s="16"/>
      <c r="SOD2" s="16"/>
      <c r="SOE2" s="16"/>
      <c r="SOF2" s="16"/>
      <c r="SOG2" s="16"/>
      <c r="SOH2" s="16"/>
      <c r="SOI2" s="16"/>
      <c r="SOJ2" s="16"/>
      <c r="SOK2" s="16"/>
      <c r="SOL2" s="16"/>
      <c r="SOM2" s="16"/>
      <c r="SON2" s="16"/>
      <c r="SOO2" s="16"/>
      <c r="SOP2" s="16"/>
      <c r="SOQ2" s="16"/>
      <c r="SOR2" s="16"/>
      <c r="SOS2" s="16"/>
      <c r="SOT2" s="16"/>
      <c r="SOU2" s="16"/>
      <c r="SOV2" s="16"/>
      <c r="SOW2" s="16"/>
      <c r="SOX2" s="16"/>
      <c r="SOY2" s="16"/>
      <c r="SOZ2" s="16"/>
      <c r="SPA2" s="16"/>
      <c r="SPB2" s="16"/>
      <c r="SPC2" s="16"/>
      <c r="SPD2" s="16"/>
      <c r="SPE2" s="16"/>
      <c r="SPF2" s="16"/>
      <c r="SPG2" s="16"/>
      <c r="SPH2" s="16"/>
      <c r="SPI2" s="16"/>
      <c r="SPJ2" s="16"/>
      <c r="SPK2" s="16"/>
      <c r="SPL2" s="16"/>
      <c r="SPM2" s="16"/>
      <c r="SPN2" s="16"/>
      <c r="SPO2" s="16"/>
      <c r="SPP2" s="16"/>
      <c r="SPQ2" s="16"/>
      <c r="SPR2" s="16"/>
      <c r="SPS2" s="16"/>
      <c r="SPT2" s="16"/>
      <c r="SPU2" s="16"/>
      <c r="SPV2" s="16"/>
      <c r="SPW2" s="16"/>
      <c r="SPX2" s="16"/>
      <c r="SPY2" s="16"/>
      <c r="SPZ2" s="16"/>
      <c r="SQA2" s="16"/>
      <c r="SQB2" s="16"/>
      <c r="SQC2" s="16"/>
      <c r="SQD2" s="16"/>
      <c r="SQE2" s="16"/>
      <c r="SQF2" s="16"/>
      <c r="SQG2" s="16"/>
      <c r="SQH2" s="16"/>
      <c r="SQI2" s="16"/>
      <c r="SQJ2" s="16"/>
      <c r="SQK2" s="16"/>
      <c r="SQL2" s="16"/>
      <c r="SQM2" s="16"/>
      <c r="SQN2" s="16"/>
      <c r="SQO2" s="16"/>
      <c r="SQP2" s="16"/>
      <c r="SQQ2" s="16"/>
      <c r="SQR2" s="16"/>
      <c r="SQS2" s="16"/>
      <c r="SQT2" s="16"/>
      <c r="SQU2" s="16"/>
      <c r="SQV2" s="16"/>
      <c r="SQW2" s="16"/>
      <c r="SQX2" s="16"/>
      <c r="SQY2" s="16"/>
      <c r="SQZ2" s="16"/>
      <c r="SRA2" s="16"/>
      <c r="SRB2" s="16"/>
      <c r="SRC2" s="16"/>
      <c r="SRD2" s="16"/>
      <c r="SRE2" s="16"/>
      <c r="SRF2" s="16"/>
      <c r="SRG2" s="16"/>
      <c r="SRH2" s="16"/>
      <c r="SRI2" s="16"/>
      <c r="SRJ2" s="16"/>
      <c r="SRK2" s="16"/>
      <c r="SRL2" s="16"/>
      <c r="SRM2" s="16"/>
      <c r="SRN2" s="16"/>
      <c r="SRO2" s="16"/>
      <c r="SRP2" s="16"/>
      <c r="SRQ2" s="16"/>
      <c r="SRR2" s="16"/>
      <c r="SRS2" s="16"/>
      <c r="SRT2" s="16"/>
      <c r="SRU2" s="16"/>
      <c r="SRV2" s="16"/>
      <c r="SRW2" s="16"/>
      <c r="SRX2" s="16"/>
      <c r="SRY2" s="16"/>
      <c r="SRZ2" s="16"/>
      <c r="SSA2" s="16"/>
      <c r="SSB2" s="16"/>
      <c r="SSC2" s="16"/>
      <c r="SSD2" s="16"/>
      <c r="SSE2" s="16"/>
      <c r="SSF2" s="16"/>
      <c r="SSG2" s="16"/>
      <c r="SSH2" s="16"/>
      <c r="SSI2" s="16"/>
      <c r="SSJ2" s="16"/>
      <c r="SSK2" s="16"/>
      <c r="SSL2" s="16"/>
      <c r="SSM2" s="16"/>
      <c r="SSN2" s="16"/>
      <c r="SSO2" s="16"/>
      <c r="SSP2" s="16"/>
      <c r="SSQ2" s="16"/>
      <c r="SSR2" s="16"/>
      <c r="SSS2" s="16"/>
      <c r="SST2" s="16"/>
      <c r="SSU2" s="16"/>
      <c r="SSV2" s="16"/>
      <c r="SSW2" s="16"/>
      <c r="SSX2" s="16"/>
      <c r="SSY2" s="16"/>
      <c r="SSZ2" s="16"/>
      <c r="STA2" s="16"/>
      <c r="STB2" s="16"/>
      <c r="STC2" s="16"/>
      <c r="STD2" s="16"/>
      <c r="STE2" s="16"/>
      <c r="STF2" s="16"/>
      <c r="STG2" s="16"/>
      <c r="STH2" s="16"/>
      <c r="STI2" s="16"/>
      <c r="STJ2" s="16"/>
      <c r="STK2" s="16"/>
      <c r="STL2" s="16"/>
      <c r="STM2" s="16"/>
      <c r="STN2" s="16"/>
      <c r="STO2" s="16"/>
      <c r="STP2" s="16"/>
      <c r="STQ2" s="16"/>
      <c r="STR2" s="16"/>
      <c r="STS2" s="16"/>
      <c r="STT2" s="16"/>
      <c r="STU2" s="16"/>
      <c r="STV2" s="16"/>
      <c r="STW2" s="16"/>
      <c r="STX2" s="16"/>
      <c r="STY2" s="16"/>
      <c r="STZ2" s="16"/>
      <c r="SUA2" s="16"/>
      <c r="SUB2" s="16"/>
      <c r="SUC2" s="16"/>
      <c r="SUD2" s="16"/>
      <c r="SUE2" s="16"/>
      <c r="SUF2" s="16"/>
      <c r="SUG2" s="16"/>
      <c r="SUH2" s="16"/>
      <c r="SUI2" s="16"/>
      <c r="SUJ2" s="16"/>
      <c r="SUK2" s="16"/>
      <c r="SUL2" s="16"/>
      <c r="SUM2" s="16"/>
      <c r="SUN2" s="16"/>
      <c r="SUO2" s="16"/>
      <c r="SUP2" s="16"/>
      <c r="SUQ2" s="16"/>
      <c r="SUR2" s="16"/>
      <c r="SUS2" s="16"/>
      <c r="SUT2" s="16"/>
      <c r="SUU2" s="16"/>
      <c r="SUV2" s="16"/>
      <c r="SUW2" s="16"/>
      <c r="SUX2" s="16"/>
      <c r="SUY2" s="16"/>
      <c r="SUZ2" s="16"/>
      <c r="SVA2" s="16"/>
      <c r="SVB2" s="16"/>
      <c r="SVC2" s="16"/>
      <c r="SVD2" s="16"/>
      <c r="SVE2" s="16"/>
      <c r="SVF2" s="16"/>
      <c r="SVG2" s="16"/>
      <c r="SVH2" s="16"/>
      <c r="SVI2" s="16"/>
      <c r="SVJ2" s="16"/>
      <c r="SVK2" s="16"/>
      <c r="SVL2" s="16"/>
      <c r="SVM2" s="16"/>
      <c r="SVN2" s="16"/>
      <c r="SVO2" s="16"/>
      <c r="SVP2" s="16"/>
      <c r="SVQ2" s="16"/>
      <c r="SVR2" s="16"/>
      <c r="SVS2" s="16"/>
      <c r="SVT2" s="16"/>
      <c r="SVU2" s="16"/>
      <c r="SVV2" s="16"/>
      <c r="SVW2" s="16"/>
      <c r="SVX2" s="16"/>
      <c r="SVY2" s="16"/>
      <c r="SVZ2" s="16"/>
      <c r="SWA2" s="16"/>
      <c r="SWB2" s="16"/>
      <c r="SWC2" s="16"/>
      <c r="SWD2" s="16"/>
      <c r="SWE2" s="16"/>
      <c r="SWF2" s="16"/>
      <c r="SWG2" s="16"/>
      <c r="SWH2" s="16"/>
      <c r="SWI2" s="16"/>
      <c r="SWJ2" s="16"/>
      <c r="SWK2" s="16"/>
      <c r="SWL2" s="16"/>
      <c r="SWM2" s="16"/>
      <c r="SWN2" s="16"/>
      <c r="SWO2" s="16"/>
      <c r="SWP2" s="16"/>
      <c r="SWQ2" s="16"/>
      <c r="SWR2" s="16"/>
      <c r="SWS2" s="16"/>
      <c r="SWT2" s="16"/>
      <c r="SWU2" s="16"/>
      <c r="SWV2" s="16"/>
      <c r="SWW2" s="16"/>
      <c r="SWX2" s="16"/>
      <c r="SWY2" s="16"/>
      <c r="SWZ2" s="16"/>
      <c r="SXA2" s="16"/>
      <c r="SXB2" s="16"/>
      <c r="SXC2" s="16"/>
      <c r="SXD2" s="16"/>
      <c r="SXE2" s="16"/>
      <c r="SXF2" s="16"/>
      <c r="SXG2" s="16"/>
      <c r="SXH2" s="16"/>
      <c r="SXI2" s="16"/>
      <c r="SXJ2" s="16"/>
      <c r="SXK2" s="16"/>
      <c r="SXL2" s="16"/>
      <c r="SXM2" s="16"/>
      <c r="SXN2" s="16"/>
      <c r="SXO2" s="16"/>
      <c r="SXP2" s="16"/>
      <c r="SXQ2" s="16"/>
      <c r="SXR2" s="16"/>
      <c r="SXS2" s="16"/>
      <c r="SXT2" s="16"/>
      <c r="SXU2" s="16"/>
      <c r="SXV2" s="16"/>
      <c r="SXW2" s="16"/>
      <c r="SXX2" s="16"/>
      <c r="SXY2" s="16"/>
      <c r="SXZ2" s="16"/>
      <c r="SYA2" s="16"/>
      <c r="SYB2" s="16"/>
      <c r="SYC2" s="16"/>
      <c r="SYD2" s="16"/>
      <c r="SYE2" s="16"/>
      <c r="SYF2" s="16"/>
      <c r="SYG2" s="16"/>
      <c r="SYH2" s="16"/>
      <c r="SYI2" s="16"/>
      <c r="SYJ2" s="16"/>
      <c r="SYK2" s="16"/>
      <c r="SYL2" s="16"/>
      <c r="SYM2" s="16"/>
      <c r="SYN2" s="16"/>
      <c r="SYO2" s="16"/>
      <c r="SYP2" s="16"/>
      <c r="SYQ2" s="16"/>
      <c r="SYR2" s="16"/>
      <c r="SYS2" s="16"/>
      <c r="SYT2" s="16"/>
      <c r="SYU2" s="16"/>
      <c r="SYV2" s="16"/>
      <c r="SYW2" s="16"/>
      <c r="SYX2" s="16"/>
      <c r="SYY2" s="16"/>
      <c r="SYZ2" s="16"/>
      <c r="SZA2" s="16"/>
      <c r="SZB2" s="16"/>
      <c r="SZC2" s="16"/>
      <c r="SZD2" s="16"/>
      <c r="SZE2" s="16"/>
      <c r="SZF2" s="16"/>
      <c r="SZG2" s="16"/>
      <c r="SZH2" s="16"/>
      <c r="SZI2" s="16"/>
      <c r="SZJ2" s="16"/>
      <c r="SZK2" s="16"/>
      <c r="SZL2" s="16"/>
      <c r="SZM2" s="16"/>
      <c r="SZN2" s="16"/>
      <c r="SZO2" s="16"/>
      <c r="SZP2" s="16"/>
      <c r="SZQ2" s="16"/>
      <c r="SZR2" s="16"/>
      <c r="SZS2" s="16"/>
      <c r="SZT2" s="16"/>
      <c r="SZU2" s="16"/>
      <c r="SZV2" s="16"/>
      <c r="SZW2" s="16"/>
      <c r="SZX2" s="16"/>
      <c r="SZY2" s="16"/>
      <c r="SZZ2" s="16"/>
      <c r="TAA2" s="16"/>
      <c r="TAB2" s="16"/>
      <c r="TAC2" s="16"/>
      <c r="TAD2" s="16"/>
      <c r="TAE2" s="16"/>
      <c r="TAF2" s="16"/>
      <c r="TAG2" s="16"/>
      <c r="TAH2" s="16"/>
      <c r="TAI2" s="16"/>
      <c r="TAJ2" s="16"/>
      <c r="TAK2" s="16"/>
      <c r="TAL2" s="16"/>
      <c r="TAM2" s="16"/>
      <c r="TAN2" s="16"/>
      <c r="TAO2" s="16"/>
      <c r="TAP2" s="16"/>
      <c r="TAQ2" s="16"/>
      <c r="TAR2" s="16"/>
      <c r="TAS2" s="16"/>
      <c r="TAT2" s="16"/>
      <c r="TAU2" s="16"/>
      <c r="TAV2" s="16"/>
      <c r="TAW2" s="16"/>
      <c r="TAX2" s="16"/>
      <c r="TAY2" s="16"/>
      <c r="TAZ2" s="16"/>
      <c r="TBA2" s="16"/>
      <c r="TBB2" s="16"/>
      <c r="TBC2" s="16"/>
      <c r="TBD2" s="16"/>
      <c r="TBE2" s="16"/>
      <c r="TBF2" s="16"/>
      <c r="TBG2" s="16"/>
      <c r="TBH2" s="16"/>
      <c r="TBI2" s="16"/>
      <c r="TBJ2" s="16"/>
      <c r="TBK2" s="16"/>
      <c r="TBL2" s="16"/>
      <c r="TBM2" s="16"/>
      <c r="TBN2" s="16"/>
      <c r="TBO2" s="16"/>
      <c r="TBP2" s="16"/>
      <c r="TBQ2" s="16"/>
      <c r="TBR2" s="16"/>
      <c r="TBS2" s="16"/>
      <c r="TBT2" s="16"/>
      <c r="TBU2" s="16"/>
      <c r="TBV2" s="16"/>
      <c r="TBW2" s="16"/>
      <c r="TBX2" s="16"/>
      <c r="TBY2" s="16"/>
      <c r="TBZ2" s="16"/>
      <c r="TCA2" s="16"/>
      <c r="TCB2" s="16"/>
      <c r="TCC2" s="16"/>
      <c r="TCD2" s="16"/>
      <c r="TCE2" s="16"/>
      <c r="TCF2" s="16"/>
      <c r="TCG2" s="16"/>
      <c r="TCH2" s="16"/>
      <c r="TCI2" s="16"/>
      <c r="TCJ2" s="16"/>
      <c r="TCK2" s="16"/>
      <c r="TCL2" s="16"/>
      <c r="TCM2" s="16"/>
      <c r="TCN2" s="16"/>
      <c r="TCO2" s="16"/>
      <c r="TCP2" s="16"/>
      <c r="TCQ2" s="16"/>
      <c r="TCR2" s="16"/>
      <c r="TCS2" s="16"/>
      <c r="TCT2" s="16"/>
      <c r="TCU2" s="16"/>
      <c r="TCV2" s="16"/>
      <c r="TCW2" s="16"/>
      <c r="TCX2" s="16"/>
      <c r="TCY2" s="16"/>
      <c r="TCZ2" s="16"/>
      <c r="TDA2" s="16"/>
      <c r="TDB2" s="16"/>
      <c r="TDC2" s="16"/>
      <c r="TDD2" s="16"/>
      <c r="TDE2" s="16"/>
      <c r="TDF2" s="16"/>
      <c r="TDG2" s="16"/>
      <c r="TDH2" s="16"/>
      <c r="TDI2" s="16"/>
      <c r="TDJ2" s="16"/>
      <c r="TDK2" s="16"/>
      <c r="TDL2" s="16"/>
      <c r="TDM2" s="16"/>
      <c r="TDN2" s="16"/>
      <c r="TDO2" s="16"/>
      <c r="TDP2" s="16"/>
      <c r="TDQ2" s="16"/>
      <c r="TDR2" s="16"/>
      <c r="TDS2" s="16"/>
      <c r="TDT2" s="16"/>
      <c r="TDU2" s="16"/>
      <c r="TDV2" s="16"/>
      <c r="TDW2" s="16"/>
      <c r="TDX2" s="16"/>
      <c r="TDY2" s="16"/>
      <c r="TDZ2" s="16"/>
      <c r="TEA2" s="16"/>
      <c r="TEB2" s="16"/>
      <c r="TEC2" s="16"/>
      <c r="TED2" s="16"/>
      <c r="TEE2" s="16"/>
      <c r="TEF2" s="16"/>
      <c r="TEG2" s="16"/>
      <c r="TEH2" s="16"/>
      <c r="TEI2" s="16"/>
      <c r="TEJ2" s="16"/>
      <c r="TEK2" s="16"/>
      <c r="TEL2" s="16"/>
      <c r="TEM2" s="16"/>
      <c r="TEN2" s="16"/>
      <c r="TEO2" s="16"/>
      <c r="TEP2" s="16"/>
      <c r="TEQ2" s="16"/>
      <c r="TER2" s="16"/>
      <c r="TES2" s="16"/>
      <c r="TET2" s="16"/>
      <c r="TEU2" s="16"/>
      <c r="TEV2" s="16"/>
      <c r="TEW2" s="16"/>
      <c r="TEX2" s="16"/>
      <c r="TEY2" s="16"/>
      <c r="TEZ2" s="16"/>
      <c r="TFA2" s="16"/>
      <c r="TFB2" s="16"/>
      <c r="TFC2" s="16"/>
      <c r="TFD2" s="16"/>
      <c r="TFE2" s="16"/>
      <c r="TFF2" s="16"/>
      <c r="TFG2" s="16"/>
      <c r="TFH2" s="16"/>
      <c r="TFI2" s="16"/>
      <c r="TFJ2" s="16"/>
      <c r="TFK2" s="16"/>
      <c r="TFL2" s="16"/>
      <c r="TFM2" s="16"/>
      <c r="TFN2" s="16"/>
      <c r="TFO2" s="16"/>
      <c r="TFP2" s="16"/>
      <c r="TFQ2" s="16"/>
      <c r="TFR2" s="16"/>
      <c r="TFS2" s="16"/>
      <c r="TFT2" s="16"/>
      <c r="TFU2" s="16"/>
      <c r="TFV2" s="16"/>
      <c r="TFW2" s="16"/>
      <c r="TFX2" s="16"/>
      <c r="TFY2" s="16"/>
      <c r="TFZ2" s="16"/>
      <c r="TGA2" s="16"/>
      <c r="TGB2" s="16"/>
      <c r="TGC2" s="16"/>
      <c r="TGD2" s="16"/>
      <c r="TGE2" s="16"/>
      <c r="TGF2" s="16"/>
      <c r="TGG2" s="16"/>
      <c r="TGH2" s="16"/>
      <c r="TGI2" s="16"/>
      <c r="TGJ2" s="16"/>
      <c r="TGK2" s="16"/>
      <c r="TGL2" s="16"/>
      <c r="TGM2" s="16"/>
      <c r="TGN2" s="16"/>
      <c r="TGO2" s="16"/>
      <c r="TGP2" s="16"/>
      <c r="TGQ2" s="16"/>
      <c r="TGR2" s="16"/>
      <c r="TGS2" s="16"/>
      <c r="TGT2" s="16"/>
      <c r="TGU2" s="16"/>
      <c r="TGV2" s="16"/>
      <c r="TGW2" s="16"/>
      <c r="TGX2" s="16"/>
      <c r="TGY2" s="16"/>
      <c r="TGZ2" s="16"/>
      <c r="THA2" s="16"/>
      <c r="THB2" s="16"/>
      <c r="THC2" s="16"/>
      <c r="THD2" s="16"/>
      <c r="THE2" s="16"/>
      <c r="THF2" s="16"/>
      <c r="THG2" s="16"/>
      <c r="THH2" s="16"/>
      <c r="THI2" s="16"/>
      <c r="THJ2" s="16"/>
      <c r="THK2" s="16"/>
      <c r="THL2" s="16"/>
      <c r="THM2" s="16"/>
      <c r="THN2" s="16"/>
      <c r="THO2" s="16"/>
      <c r="THP2" s="16"/>
      <c r="THQ2" s="16"/>
      <c r="THR2" s="16"/>
      <c r="THS2" s="16"/>
      <c r="THT2" s="16"/>
      <c r="THU2" s="16"/>
      <c r="THV2" s="16"/>
      <c r="THW2" s="16"/>
      <c r="THX2" s="16"/>
      <c r="THY2" s="16"/>
      <c r="THZ2" s="16"/>
      <c r="TIA2" s="16"/>
      <c r="TIB2" s="16"/>
      <c r="TIC2" s="16"/>
      <c r="TID2" s="16"/>
      <c r="TIE2" s="16"/>
      <c r="TIF2" s="16"/>
      <c r="TIG2" s="16"/>
      <c r="TIH2" s="16"/>
      <c r="TII2" s="16"/>
      <c r="TIJ2" s="16"/>
      <c r="TIK2" s="16"/>
      <c r="TIL2" s="16"/>
      <c r="TIM2" s="16"/>
      <c r="TIN2" s="16"/>
      <c r="TIO2" s="16"/>
      <c r="TIP2" s="16"/>
      <c r="TIQ2" s="16"/>
      <c r="TIR2" s="16"/>
      <c r="TIS2" s="16"/>
      <c r="TIT2" s="16"/>
      <c r="TIU2" s="16"/>
      <c r="TIV2" s="16"/>
      <c r="TIW2" s="16"/>
      <c r="TIX2" s="16"/>
      <c r="TIY2" s="16"/>
      <c r="TIZ2" s="16"/>
      <c r="TJA2" s="16"/>
      <c r="TJB2" s="16"/>
      <c r="TJC2" s="16"/>
      <c r="TJD2" s="16"/>
      <c r="TJE2" s="16"/>
      <c r="TJF2" s="16"/>
      <c r="TJG2" s="16"/>
      <c r="TJH2" s="16"/>
      <c r="TJI2" s="16"/>
      <c r="TJJ2" s="16"/>
      <c r="TJK2" s="16"/>
      <c r="TJL2" s="16"/>
      <c r="TJM2" s="16"/>
      <c r="TJN2" s="16"/>
      <c r="TJO2" s="16"/>
      <c r="TJP2" s="16"/>
      <c r="TJQ2" s="16"/>
      <c r="TJR2" s="16"/>
      <c r="TJS2" s="16"/>
      <c r="TJT2" s="16"/>
      <c r="TJU2" s="16"/>
      <c r="TJV2" s="16"/>
      <c r="TJW2" s="16"/>
      <c r="TJX2" s="16"/>
      <c r="TJY2" s="16"/>
      <c r="TJZ2" s="16"/>
      <c r="TKA2" s="16"/>
      <c r="TKB2" s="16"/>
      <c r="TKC2" s="16"/>
      <c r="TKD2" s="16"/>
      <c r="TKE2" s="16"/>
      <c r="TKF2" s="16"/>
      <c r="TKG2" s="16"/>
      <c r="TKH2" s="16"/>
      <c r="TKI2" s="16"/>
      <c r="TKJ2" s="16"/>
      <c r="TKK2" s="16"/>
      <c r="TKL2" s="16"/>
      <c r="TKM2" s="16"/>
      <c r="TKN2" s="16"/>
      <c r="TKO2" s="16"/>
      <c r="TKP2" s="16"/>
      <c r="TKQ2" s="16"/>
      <c r="TKR2" s="16"/>
      <c r="TKS2" s="16"/>
      <c r="TKT2" s="16"/>
      <c r="TKU2" s="16"/>
      <c r="TKV2" s="16"/>
      <c r="TKW2" s="16"/>
      <c r="TKX2" s="16"/>
      <c r="TKY2" s="16"/>
      <c r="TKZ2" s="16"/>
      <c r="TLA2" s="16"/>
      <c r="TLB2" s="16"/>
      <c r="TLC2" s="16"/>
      <c r="TLD2" s="16"/>
      <c r="TLE2" s="16"/>
      <c r="TLF2" s="16"/>
      <c r="TLG2" s="16"/>
      <c r="TLH2" s="16"/>
      <c r="TLI2" s="16"/>
      <c r="TLJ2" s="16"/>
      <c r="TLK2" s="16"/>
      <c r="TLL2" s="16"/>
      <c r="TLM2" s="16"/>
      <c r="TLN2" s="16"/>
      <c r="TLO2" s="16"/>
      <c r="TLP2" s="16"/>
      <c r="TLQ2" s="16"/>
      <c r="TLR2" s="16"/>
      <c r="TLS2" s="16"/>
      <c r="TLT2" s="16"/>
      <c r="TLU2" s="16"/>
      <c r="TLV2" s="16"/>
      <c r="TLW2" s="16"/>
      <c r="TLX2" s="16"/>
      <c r="TLY2" s="16"/>
      <c r="TLZ2" s="16"/>
      <c r="TMA2" s="16"/>
      <c r="TMB2" s="16"/>
      <c r="TMC2" s="16"/>
      <c r="TMD2" s="16"/>
      <c r="TME2" s="16"/>
      <c r="TMF2" s="16"/>
      <c r="TMG2" s="16"/>
      <c r="TMH2" s="16"/>
      <c r="TMI2" s="16"/>
      <c r="TMJ2" s="16"/>
      <c r="TMK2" s="16"/>
      <c r="TML2" s="16"/>
      <c r="TMM2" s="16"/>
      <c r="TMN2" s="16"/>
      <c r="TMO2" s="16"/>
      <c r="TMP2" s="16"/>
      <c r="TMQ2" s="16"/>
      <c r="TMR2" s="16"/>
      <c r="TMS2" s="16"/>
      <c r="TMT2" s="16"/>
      <c r="TMU2" s="16"/>
      <c r="TMV2" s="16"/>
      <c r="TMW2" s="16"/>
      <c r="TMX2" s="16"/>
      <c r="TMY2" s="16"/>
      <c r="TMZ2" s="16"/>
      <c r="TNA2" s="16"/>
      <c r="TNB2" s="16"/>
      <c r="TNC2" s="16"/>
      <c r="TND2" s="16"/>
      <c r="TNE2" s="16"/>
      <c r="TNF2" s="16"/>
      <c r="TNG2" s="16"/>
      <c r="TNH2" s="16"/>
      <c r="TNI2" s="16"/>
      <c r="TNJ2" s="16"/>
      <c r="TNK2" s="16"/>
      <c r="TNL2" s="16"/>
      <c r="TNM2" s="16"/>
      <c r="TNN2" s="16"/>
      <c r="TNO2" s="16"/>
      <c r="TNP2" s="16"/>
      <c r="TNQ2" s="16"/>
      <c r="TNR2" s="16"/>
      <c r="TNS2" s="16"/>
      <c r="TNT2" s="16"/>
      <c r="TNU2" s="16"/>
      <c r="TNV2" s="16"/>
      <c r="TNW2" s="16"/>
      <c r="TNX2" s="16"/>
      <c r="TNY2" s="16"/>
      <c r="TNZ2" s="16"/>
      <c r="TOA2" s="16"/>
      <c r="TOB2" s="16"/>
      <c r="TOC2" s="16"/>
      <c r="TOD2" s="16"/>
      <c r="TOE2" s="16"/>
      <c r="TOF2" s="16"/>
      <c r="TOG2" s="16"/>
      <c r="TOH2" s="16"/>
      <c r="TOI2" s="16"/>
      <c r="TOJ2" s="16"/>
      <c r="TOK2" s="16"/>
      <c r="TOL2" s="16"/>
      <c r="TOM2" s="16"/>
      <c r="TON2" s="16"/>
      <c r="TOO2" s="16"/>
      <c r="TOP2" s="16"/>
      <c r="TOQ2" s="16"/>
      <c r="TOR2" s="16"/>
      <c r="TOS2" s="16"/>
      <c r="TOT2" s="16"/>
      <c r="TOU2" s="16"/>
      <c r="TOV2" s="16"/>
      <c r="TOW2" s="16"/>
      <c r="TOX2" s="16"/>
      <c r="TOY2" s="16"/>
      <c r="TOZ2" s="16"/>
      <c r="TPA2" s="16"/>
      <c r="TPB2" s="16"/>
      <c r="TPC2" s="16"/>
      <c r="TPD2" s="16"/>
      <c r="TPE2" s="16"/>
      <c r="TPF2" s="16"/>
      <c r="TPG2" s="16"/>
      <c r="TPH2" s="16"/>
      <c r="TPI2" s="16"/>
      <c r="TPJ2" s="16"/>
      <c r="TPK2" s="16"/>
      <c r="TPL2" s="16"/>
      <c r="TPM2" s="16"/>
      <c r="TPN2" s="16"/>
      <c r="TPO2" s="16"/>
      <c r="TPP2" s="16"/>
      <c r="TPQ2" s="16"/>
      <c r="TPR2" s="16"/>
      <c r="TPS2" s="16"/>
      <c r="TPT2" s="16"/>
      <c r="TPU2" s="16"/>
      <c r="TPV2" s="16"/>
      <c r="TPW2" s="16"/>
      <c r="TPX2" s="16"/>
      <c r="TPY2" s="16"/>
      <c r="TPZ2" s="16"/>
      <c r="TQA2" s="16"/>
      <c r="TQB2" s="16"/>
      <c r="TQC2" s="16"/>
      <c r="TQD2" s="16"/>
      <c r="TQE2" s="16"/>
      <c r="TQF2" s="16"/>
      <c r="TQG2" s="16"/>
      <c r="TQH2" s="16"/>
      <c r="TQI2" s="16"/>
      <c r="TQJ2" s="16"/>
      <c r="TQK2" s="16"/>
      <c r="TQL2" s="16"/>
      <c r="TQM2" s="16"/>
      <c r="TQN2" s="16"/>
      <c r="TQO2" s="16"/>
      <c r="TQP2" s="16"/>
      <c r="TQQ2" s="16"/>
      <c r="TQR2" s="16"/>
      <c r="TQS2" s="16"/>
      <c r="TQT2" s="16"/>
      <c r="TQU2" s="16"/>
      <c r="TQV2" s="16"/>
      <c r="TQW2" s="16"/>
      <c r="TQX2" s="16"/>
      <c r="TQY2" s="16"/>
      <c r="TQZ2" s="16"/>
      <c r="TRA2" s="16"/>
      <c r="TRB2" s="16"/>
      <c r="TRC2" s="16"/>
      <c r="TRD2" s="16"/>
      <c r="TRE2" s="16"/>
      <c r="TRF2" s="16"/>
      <c r="TRG2" s="16"/>
      <c r="TRH2" s="16"/>
      <c r="TRI2" s="16"/>
      <c r="TRJ2" s="16"/>
      <c r="TRK2" s="16"/>
      <c r="TRL2" s="16"/>
      <c r="TRM2" s="16"/>
      <c r="TRN2" s="16"/>
      <c r="TRO2" s="16"/>
      <c r="TRP2" s="16"/>
      <c r="TRQ2" s="16"/>
      <c r="TRR2" s="16"/>
      <c r="TRS2" s="16"/>
      <c r="TRT2" s="16"/>
      <c r="TRU2" s="16"/>
      <c r="TRV2" s="16"/>
      <c r="TRW2" s="16"/>
      <c r="TRX2" s="16"/>
      <c r="TRY2" s="16"/>
      <c r="TRZ2" s="16"/>
      <c r="TSA2" s="16"/>
      <c r="TSB2" s="16"/>
      <c r="TSC2" s="16"/>
      <c r="TSD2" s="16"/>
      <c r="TSE2" s="16"/>
      <c r="TSF2" s="16"/>
      <c r="TSG2" s="16"/>
      <c r="TSH2" s="16"/>
      <c r="TSI2" s="16"/>
      <c r="TSJ2" s="16"/>
      <c r="TSK2" s="16"/>
      <c r="TSL2" s="16"/>
      <c r="TSM2" s="16"/>
      <c r="TSN2" s="16"/>
      <c r="TSO2" s="16"/>
      <c r="TSP2" s="16"/>
      <c r="TSQ2" s="16"/>
      <c r="TSR2" s="16"/>
      <c r="TSS2" s="16"/>
      <c r="TST2" s="16"/>
      <c r="TSU2" s="16"/>
      <c r="TSV2" s="16"/>
      <c r="TSW2" s="16"/>
      <c r="TSX2" s="16"/>
      <c r="TSY2" s="16"/>
      <c r="TSZ2" s="16"/>
      <c r="TTA2" s="16"/>
      <c r="TTB2" s="16"/>
      <c r="TTC2" s="16"/>
      <c r="TTD2" s="16"/>
      <c r="TTE2" s="16"/>
      <c r="TTF2" s="16"/>
      <c r="TTG2" s="16"/>
      <c r="TTH2" s="16"/>
      <c r="TTI2" s="16"/>
      <c r="TTJ2" s="16"/>
      <c r="TTK2" s="16"/>
      <c r="TTL2" s="16"/>
      <c r="TTM2" s="16"/>
      <c r="TTN2" s="16"/>
      <c r="TTO2" s="16"/>
      <c r="TTP2" s="16"/>
      <c r="TTQ2" s="16"/>
      <c r="TTR2" s="16"/>
      <c r="TTS2" s="16"/>
      <c r="TTT2" s="16"/>
      <c r="TTU2" s="16"/>
      <c r="TTV2" s="16"/>
      <c r="TTW2" s="16"/>
      <c r="TTX2" s="16"/>
      <c r="TTY2" s="16"/>
      <c r="TTZ2" s="16"/>
      <c r="TUA2" s="16"/>
      <c r="TUB2" s="16"/>
      <c r="TUC2" s="16"/>
      <c r="TUD2" s="16"/>
      <c r="TUE2" s="16"/>
      <c r="TUF2" s="16"/>
      <c r="TUG2" s="16"/>
      <c r="TUH2" s="16"/>
      <c r="TUI2" s="16"/>
      <c r="TUJ2" s="16"/>
      <c r="TUK2" s="16"/>
      <c r="TUL2" s="16"/>
      <c r="TUM2" s="16"/>
      <c r="TUN2" s="16"/>
      <c r="TUO2" s="16"/>
      <c r="TUP2" s="16"/>
      <c r="TUQ2" s="16"/>
      <c r="TUR2" s="16"/>
      <c r="TUS2" s="16"/>
      <c r="TUT2" s="16"/>
      <c r="TUU2" s="16"/>
      <c r="TUV2" s="16"/>
      <c r="TUW2" s="16"/>
      <c r="TUX2" s="16"/>
      <c r="TUY2" s="16"/>
      <c r="TUZ2" s="16"/>
      <c r="TVA2" s="16"/>
      <c r="TVB2" s="16"/>
      <c r="TVC2" s="16"/>
      <c r="TVD2" s="16"/>
      <c r="TVE2" s="16"/>
      <c r="TVF2" s="16"/>
      <c r="TVG2" s="16"/>
      <c r="TVH2" s="16"/>
      <c r="TVI2" s="16"/>
      <c r="TVJ2" s="16"/>
      <c r="TVK2" s="16"/>
      <c r="TVL2" s="16"/>
      <c r="TVM2" s="16"/>
      <c r="TVN2" s="16"/>
      <c r="TVO2" s="16"/>
      <c r="TVP2" s="16"/>
      <c r="TVQ2" s="16"/>
      <c r="TVR2" s="16"/>
      <c r="TVS2" s="16"/>
      <c r="TVT2" s="16"/>
      <c r="TVU2" s="16"/>
      <c r="TVV2" s="16"/>
      <c r="TVW2" s="16"/>
      <c r="TVX2" s="16"/>
      <c r="TVY2" s="16"/>
      <c r="TVZ2" s="16"/>
      <c r="TWA2" s="16"/>
      <c r="TWB2" s="16"/>
      <c r="TWC2" s="16"/>
      <c r="TWD2" s="16"/>
      <c r="TWE2" s="16"/>
      <c r="TWF2" s="16"/>
      <c r="TWG2" s="16"/>
      <c r="TWH2" s="16"/>
      <c r="TWI2" s="16"/>
      <c r="TWJ2" s="16"/>
      <c r="TWK2" s="16"/>
      <c r="TWL2" s="16"/>
      <c r="TWM2" s="16"/>
      <c r="TWN2" s="16"/>
      <c r="TWO2" s="16"/>
      <c r="TWP2" s="16"/>
      <c r="TWQ2" s="16"/>
      <c r="TWR2" s="16"/>
      <c r="TWS2" s="16"/>
      <c r="TWT2" s="16"/>
      <c r="TWU2" s="16"/>
      <c r="TWV2" s="16"/>
      <c r="TWW2" s="16"/>
      <c r="TWX2" s="16"/>
      <c r="TWY2" s="16"/>
      <c r="TWZ2" s="16"/>
      <c r="TXA2" s="16"/>
      <c r="TXB2" s="16"/>
      <c r="TXC2" s="16"/>
      <c r="TXD2" s="16"/>
      <c r="TXE2" s="16"/>
      <c r="TXF2" s="16"/>
      <c r="TXG2" s="16"/>
      <c r="TXH2" s="16"/>
      <c r="TXI2" s="16"/>
      <c r="TXJ2" s="16"/>
      <c r="TXK2" s="16"/>
      <c r="TXL2" s="16"/>
      <c r="TXM2" s="16"/>
      <c r="TXN2" s="16"/>
      <c r="TXO2" s="16"/>
      <c r="TXP2" s="16"/>
      <c r="TXQ2" s="16"/>
      <c r="TXR2" s="16"/>
      <c r="TXS2" s="16"/>
      <c r="TXT2" s="16"/>
      <c r="TXU2" s="16"/>
      <c r="TXV2" s="16"/>
      <c r="TXW2" s="16"/>
      <c r="TXX2" s="16"/>
      <c r="TXY2" s="16"/>
      <c r="TXZ2" s="16"/>
      <c r="TYA2" s="16"/>
      <c r="TYB2" s="16"/>
      <c r="TYC2" s="16"/>
      <c r="TYD2" s="16"/>
      <c r="TYE2" s="16"/>
      <c r="TYF2" s="16"/>
      <c r="TYG2" s="16"/>
      <c r="TYH2" s="16"/>
      <c r="TYI2" s="16"/>
      <c r="TYJ2" s="16"/>
      <c r="TYK2" s="16"/>
      <c r="TYL2" s="16"/>
      <c r="TYM2" s="16"/>
      <c r="TYN2" s="16"/>
      <c r="TYO2" s="16"/>
      <c r="TYP2" s="16"/>
      <c r="TYQ2" s="16"/>
      <c r="TYR2" s="16"/>
      <c r="TYS2" s="16"/>
      <c r="TYT2" s="16"/>
      <c r="TYU2" s="16"/>
      <c r="TYV2" s="16"/>
      <c r="TYW2" s="16"/>
      <c r="TYX2" s="16"/>
      <c r="TYY2" s="16"/>
      <c r="TYZ2" s="16"/>
      <c r="TZA2" s="16"/>
      <c r="TZB2" s="16"/>
      <c r="TZC2" s="16"/>
      <c r="TZD2" s="16"/>
      <c r="TZE2" s="16"/>
      <c r="TZF2" s="16"/>
      <c r="TZG2" s="16"/>
      <c r="TZH2" s="16"/>
      <c r="TZI2" s="16"/>
      <c r="TZJ2" s="16"/>
      <c r="TZK2" s="16"/>
      <c r="TZL2" s="16"/>
      <c r="TZM2" s="16"/>
      <c r="TZN2" s="16"/>
      <c r="TZO2" s="16"/>
      <c r="TZP2" s="16"/>
      <c r="TZQ2" s="16"/>
      <c r="TZR2" s="16"/>
      <c r="TZS2" s="16"/>
      <c r="TZT2" s="16"/>
      <c r="TZU2" s="16"/>
      <c r="TZV2" s="16"/>
      <c r="TZW2" s="16"/>
      <c r="TZX2" s="16"/>
      <c r="TZY2" s="16"/>
      <c r="TZZ2" s="16"/>
      <c r="UAA2" s="16"/>
      <c r="UAB2" s="16"/>
      <c r="UAC2" s="16"/>
      <c r="UAD2" s="16"/>
      <c r="UAE2" s="16"/>
      <c r="UAF2" s="16"/>
      <c r="UAG2" s="16"/>
      <c r="UAH2" s="16"/>
      <c r="UAI2" s="16"/>
      <c r="UAJ2" s="16"/>
      <c r="UAK2" s="16"/>
      <c r="UAL2" s="16"/>
      <c r="UAM2" s="16"/>
      <c r="UAN2" s="16"/>
      <c r="UAO2" s="16"/>
      <c r="UAP2" s="16"/>
      <c r="UAQ2" s="16"/>
      <c r="UAR2" s="16"/>
      <c r="UAS2" s="16"/>
      <c r="UAT2" s="16"/>
      <c r="UAU2" s="16"/>
      <c r="UAV2" s="16"/>
      <c r="UAW2" s="16"/>
      <c r="UAX2" s="16"/>
      <c r="UAY2" s="16"/>
      <c r="UAZ2" s="16"/>
      <c r="UBA2" s="16"/>
      <c r="UBB2" s="16"/>
      <c r="UBC2" s="16"/>
      <c r="UBD2" s="16"/>
      <c r="UBE2" s="16"/>
      <c r="UBF2" s="16"/>
      <c r="UBG2" s="16"/>
      <c r="UBH2" s="16"/>
      <c r="UBI2" s="16"/>
      <c r="UBJ2" s="16"/>
      <c r="UBK2" s="16"/>
      <c r="UBL2" s="16"/>
      <c r="UBM2" s="16"/>
      <c r="UBN2" s="16"/>
      <c r="UBO2" s="16"/>
      <c r="UBP2" s="16"/>
      <c r="UBQ2" s="16"/>
      <c r="UBR2" s="16"/>
      <c r="UBS2" s="16"/>
      <c r="UBT2" s="16"/>
      <c r="UBU2" s="16"/>
      <c r="UBV2" s="16"/>
      <c r="UBW2" s="16"/>
      <c r="UBX2" s="16"/>
      <c r="UBY2" s="16"/>
      <c r="UBZ2" s="16"/>
      <c r="UCA2" s="16"/>
      <c r="UCB2" s="16"/>
      <c r="UCC2" s="16"/>
      <c r="UCD2" s="16"/>
      <c r="UCE2" s="16"/>
      <c r="UCF2" s="16"/>
      <c r="UCG2" s="16"/>
      <c r="UCH2" s="16"/>
      <c r="UCI2" s="16"/>
      <c r="UCJ2" s="16"/>
      <c r="UCK2" s="16"/>
      <c r="UCL2" s="16"/>
      <c r="UCM2" s="16"/>
      <c r="UCN2" s="16"/>
      <c r="UCO2" s="16"/>
      <c r="UCP2" s="16"/>
      <c r="UCQ2" s="16"/>
      <c r="UCR2" s="16"/>
      <c r="UCS2" s="16"/>
      <c r="UCT2" s="16"/>
      <c r="UCU2" s="16"/>
      <c r="UCV2" s="16"/>
      <c r="UCW2" s="16"/>
      <c r="UCX2" s="16"/>
      <c r="UCY2" s="16"/>
      <c r="UCZ2" s="16"/>
      <c r="UDA2" s="16"/>
      <c r="UDB2" s="16"/>
      <c r="UDC2" s="16"/>
      <c r="UDD2" s="16"/>
      <c r="UDE2" s="16"/>
      <c r="UDF2" s="16"/>
      <c r="UDG2" s="16"/>
      <c r="UDH2" s="16"/>
      <c r="UDI2" s="16"/>
      <c r="UDJ2" s="16"/>
      <c r="UDK2" s="16"/>
      <c r="UDL2" s="16"/>
      <c r="UDM2" s="16"/>
      <c r="UDN2" s="16"/>
      <c r="UDO2" s="16"/>
      <c r="UDP2" s="16"/>
      <c r="UDQ2" s="16"/>
      <c r="UDR2" s="16"/>
      <c r="UDS2" s="16"/>
      <c r="UDT2" s="16"/>
      <c r="UDU2" s="16"/>
      <c r="UDV2" s="16"/>
      <c r="UDW2" s="16"/>
      <c r="UDX2" s="16"/>
      <c r="UDY2" s="16"/>
      <c r="UDZ2" s="16"/>
      <c r="UEA2" s="16"/>
      <c r="UEB2" s="16"/>
      <c r="UEC2" s="16"/>
      <c r="UED2" s="16"/>
      <c r="UEE2" s="16"/>
      <c r="UEF2" s="16"/>
      <c r="UEG2" s="16"/>
      <c r="UEH2" s="16"/>
      <c r="UEI2" s="16"/>
      <c r="UEJ2" s="16"/>
      <c r="UEK2" s="16"/>
      <c r="UEL2" s="16"/>
      <c r="UEM2" s="16"/>
      <c r="UEN2" s="16"/>
      <c r="UEO2" s="16"/>
      <c r="UEP2" s="16"/>
      <c r="UEQ2" s="16"/>
      <c r="UER2" s="16"/>
      <c r="UES2" s="16"/>
      <c r="UET2" s="16"/>
      <c r="UEU2" s="16"/>
      <c r="UEV2" s="16"/>
      <c r="UEW2" s="16"/>
      <c r="UEX2" s="16"/>
      <c r="UEY2" s="16"/>
      <c r="UEZ2" s="16"/>
      <c r="UFA2" s="16"/>
      <c r="UFB2" s="16"/>
      <c r="UFC2" s="16"/>
      <c r="UFD2" s="16"/>
      <c r="UFE2" s="16"/>
      <c r="UFF2" s="16"/>
      <c r="UFG2" s="16"/>
      <c r="UFH2" s="16"/>
      <c r="UFI2" s="16"/>
      <c r="UFJ2" s="16"/>
      <c r="UFK2" s="16"/>
      <c r="UFL2" s="16"/>
      <c r="UFM2" s="16"/>
      <c r="UFN2" s="16"/>
      <c r="UFO2" s="16"/>
      <c r="UFP2" s="16"/>
      <c r="UFQ2" s="16"/>
      <c r="UFR2" s="16"/>
      <c r="UFS2" s="16"/>
      <c r="UFT2" s="16"/>
      <c r="UFU2" s="16"/>
      <c r="UFV2" s="16"/>
      <c r="UFW2" s="16"/>
      <c r="UFX2" s="16"/>
      <c r="UFY2" s="16"/>
      <c r="UFZ2" s="16"/>
      <c r="UGA2" s="16"/>
      <c r="UGB2" s="16"/>
      <c r="UGC2" s="16"/>
      <c r="UGD2" s="16"/>
      <c r="UGE2" s="16"/>
      <c r="UGF2" s="16"/>
      <c r="UGG2" s="16"/>
      <c r="UGH2" s="16"/>
      <c r="UGI2" s="16"/>
      <c r="UGJ2" s="16"/>
      <c r="UGK2" s="16"/>
      <c r="UGL2" s="16"/>
      <c r="UGM2" s="16"/>
      <c r="UGN2" s="16"/>
      <c r="UGO2" s="16"/>
      <c r="UGP2" s="16"/>
      <c r="UGQ2" s="16"/>
      <c r="UGR2" s="16"/>
      <c r="UGS2" s="16"/>
      <c r="UGT2" s="16"/>
      <c r="UGU2" s="16"/>
      <c r="UGV2" s="16"/>
      <c r="UGW2" s="16"/>
      <c r="UGX2" s="16"/>
      <c r="UGY2" s="16"/>
      <c r="UGZ2" s="16"/>
      <c r="UHA2" s="16"/>
      <c r="UHB2" s="16"/>
      <c r="UHC2" s="16"/>
      <c r="UHD2" s="16"/>
      <c r="UHE2" s="16"/>
      <c r="UHF2" s="16"/>
      <c r="UHG2" s="16"/>
      <c r="UHH2" s="16"/>
      <c r="UHI2" s="16"/>
      <c r="UHJ2" s="16"/>
      <c r="UHK2" s="16"/>
      <c r="UHL2" s="16"/>
      <c r="UHM2" s="16"/>
      <c r="UHN2" s="16"/>
      <c r="UHO2" s="16"/>
      <c r="UHP2" s="16"/>
      <c r="UHQ2" s="16"/>
      <c r="UHR2" s="16"/>
      <c r="UHS2" s="16"/>
      <c r="UHT2" s="16"/>
      <c r="UHU2" s="16"/>
      <c r="UHV2" s="16"/>
      <c r="UHW2" s="16"/>
      <c r="UHX2" s="16"/>
      <c r="UHY2" s="16"/>
      <c r="UHZ2" s="16"/>
      <c r="UIA2" s="16"/>
      <c r="UIB2" s="16"/>
      <c r="UIC2" s="16"/>
      <c r="UID2" s="16"/>
      <c r="UIE2" s="16"/>
      <c r="UIF2" s="16"/>
      <c r="UIG2" s="16"/>
      <c r="UIH2" s="16"/>
      <c r="UII2" s="16"/>
      <c r="UIJ2" s="16"/>
      <c r="UIK2" s="16"/>
      <c r="UIL2" s="16"/>
      <c r="UIM2" s="16"/>
      <c r="UIN2" s="16"/>
      <c r="UIO2" s="16"/>
      <c r="UIP2" s="16"/>
      <c r="UIQ2" s="16"/>
      <c r="UIR2" s="16"/>
      <c r="UIS2" s="16"/>
      <c r="UIT2" s="16"/>
      <c r="UIU2" s="16"/>
      <c r="UIV2" s="16"/>
      <c r="UIW2" s="16"/>
      <c r="UIX2" s="16"/>
      <c r="UIY2" s="16"/>
      <c r="UIZ2" s="16"/>
      <c r="UJA2" s="16"/>
      <c r="UJB2" s="16"/>
      <c r="UJC2" s="16"/>
      <c r="UJD2" s="16"/>
      <c r="UJE2" s="16"/>
      <c r="UJF2" s="16"/>
      <c r="UJG2" s="16"/>
      <c r="UJH2" s="16"/>
      <c r="UJI2" s="16"/>
      <c r="UJJ2" s="16"/>
      <c r="UJK2" s="16"/>
      <c r="UJL2" s="16"/>
      <c r="UJM2" s="16"/>
      <c r="UJN2" s="16"/>
      <c r="UJO2" s="16"/>
      <c r="UJP2" s="16"/>
      <c r="UJQ2" s="16"/>
      <c r="UJR2" s="16"/>
      <c r="UJS2" s="16"/>
      <c r="UJT2" s="16"/>
      <c r="UJU2" s="16"/>
      <c r="UJV2" s="16"/>
      <c r="UJW2" s="16"/>
      <c r="UJX2" s="16"/>
      <c r="UJY2" s="16"/>
      <c r="UJZ2" s="16"/>
      <c r="UKA2" s="16"/>
      <c r="UKB2" s="16"/>
      <c r="UKC2" s="16"/>
      <c r="UKD2" s="16"/>
      <c r="UKE2" s="16"/>
      <c r="UKF2" s="16"/>
      <c r="UKG2" s="16"/>
      <c r="UKH2" s="16"/>
      <c r="UKI2" s="16"/>
      <c r="UKJ2" s="16"/>
      <c r="UKK2" s="16"/>
      <c r="UKL2" s="16"/>
      <c r="UKM2" s="16"/>
      <c r="UKN2" s="16"/>
      <c r="UKO2" s="16"/>
      <c r="UKP2" s="16"/>
      <c r="UKQ2" s="16"/>
      <c r="UKR2" s="16"/>
      <c r="UKS2" s="16"/>
      <c r="UKT2" s="16"/>
      <c r="UKU2" s="16"/>
      <c r="UKV2" s="16"/>
      <c r="UKW2" s="16"/>
      <c r="UKX2" s="16"/>
      <c r="UKY2" s="16"/>
      <c r="UKZ2" s="16"/>
      <c r="ULA2" s="16"/>
      <c r="ULB2" s="16"/>
      <c r="ULC2" s="16"/>
      <c r="ULD2" s="16"/>
      <c r="ULE2" s="16"/>
      <c r="ULF2" s="16"/>
      <c r="ULG2" s="16"/>
      <c r="ULH2" s="16"/>
      <c r="ULI2" s="16"/>
      <c r="ULJ2" s="16"/>
      <c r="ULK2" s="16"/>
      <c r="ULL2" s="16"/>
      <c r="ULM2" s="16"/>
      <c r="ULN2" s="16"/>
      <c r="ULO2" s="16"/>
      <c r="ULP2" s="16"/>
      <c r="ULQ2" s="16"/>
      <c r="ULR2" s="16"/>
      <c r="ULS2" s="16"/>
      <c r="ULT2" s="16"/>
      <c r="ULU2" s="16"/>
      <c r="ULV2" s="16"/>
      <c r="ULW2" s="16"/>
      <c r="ULX2" s="16"/>
      <c r="ULY2" s="16"/>
      <c r="ULZ2" s="16"/>
      <c r="UMA2" s="16"/>
      <c r="UMB2" s="16"/>
      <c r="UMC2" s="16"/>
      <c r="UMD2" s="16"/>
      <c r="UME2" s="16"/>
      <c r="UMF2" s="16"/>
      <c r="UMG2" s="16"/>
      <c r="UMH2" s="16"/>
      <c r="UMI2" s="16"/>
      <c r="UMJ2" s="16"/>
      <c r="UMK2" s="16"/>
      <c r="UML2" s="16"/>
      <c r="UMM2" s="16"/>
      <c r="UMN2" s="16"/>
      <c r="UMO2" s="16"/>
      <c r="UMP2" s="16"/>
      <c r="UMQ2" s="16"/>
      <c r="UMR2" s="16"/>
      <c r="UMS2" s="16"/>
      <c r="UMT2" s="16"/>
      <c r="UMU2" s="16"/>
      <c r="UMV2" s="16"/>
      <c r="UMW2" s="16"/>
      <c r="UMX2" s="16"/>
      <c r="UMY2" s="16"/>
      <c r="UMZ2" s="16"/>
      <c r="UNA2" s="16"/>
      <c r="UNB2" s="16"/>
      <c r="UNC2" s="16"/>
      <c r="UND2" s="16"/>
      <c r="UNE2" s="16"/>
      <c r="UNF2" s="16"/>
      <c r="UNG2" s="16"/>
      <c r="UNH2" s="16"/>
      <c r="UNI2" s="16"/>
      <c r="UNJ2" s="16"/>
      <c r="UNK2" s="16"/>
      <c r="UNL2" s="16"/>
      <c r="UNM2" s="16"/>
      <c r="UNN2" s="16"/>
      <c r="UNO2" s="16"/>
      <c r="UNP2" s="16"/>
      <c r="UNQ2" s="16"/>
      <c r="UNR2" s="16"/>
      <c r="UNS2" s="16"/>
      <c r="UNT2" s="16"/>
      <c r="UNU2" s="16"/>
      <c r="UNV2" s="16"/>
      <c r="UNW2" s="16"/>
      <c r="UNX2" s="16"/>
      <c r="UNY2" s="16"/>
      <c r="UNZ2" s="16"/>
      <c r="UOA2" s="16"/>
      <c r="UOB2" s="16"/>
      <c r="UOC2" s="16"/>
      <c r="UOD2" s="16"/>
      <c r="UOE2" s="16"/>
      <c r="UOF2" s="16"/>
      <c r="UOG2" s="16"/>
      <c r="UOH2" s="16"/>
      <c r="UOI2" s="16"/>
      <c r="UOJ2" s="16"/>
      <c r="UOK2" s="16"/>
      <c r="UOL2" s="16"/>
      <c r="UOM2" s="16"/>
      <c r="UON2" s="16"/>
      <c r="UOO2" s="16"/>
      <c r="UOP2" s="16"/>
      <c r="UOQ2" s="16"/>
      <c r="UOR2" s="16"/>
      <c r="UOS2" s="16"/>
      <c r="UOT2" s="16"/>
      <c r="UOU2" s="16"/>
      <c r="UOV2" s="16"/>
      <c r="UOW2" s="16"/>
      <c r="UOX2" s="16"/>
      <c r="UOY2" s="16"/>
      <c r="UOZ2" s="16"/>
      <c r="UPA2" s="16"/>
      <c r="UPB2" s="16"/>
      <c r="UPC2" s="16"/>
      <c r="UPD2" s="16"/>
      <c r="UPE2" s="16"/>
      <c r="UPF2" s="16"/>
      <c r="UPG2" s="16"/>
      <c r="UPH2" s="16"/>
      <c r="UPI2" s="16"/>
      <c r="UPJ2" s="16"/>
      <c r="UPK2" s="16"/>
      <c r="UPL2" s="16"/>
      <c r="UPM2" s="16"/>
      <c r="UPN2" s="16"/>
      <c r="UPO2" s="16"/>
      <c r="UPP2" s="16"/>
      <c r="UPQ2" s="16"/>
      <c r="UPR2" s="16"/>
      <c r="UPS2" s="16"/>
      <c r="UPT2" s="16"/>
      <c r="UPU2" s="16"/>
      <c r="UPV2" s="16"/>
      <c r="UPW2" s="16"/>
      <c r="UPX2" s="16"/>
      <c r="UPY2" s="16"/>
      <c r="UPZ2" s="16"/>
      <c r="UQA2" s="16"/>
      <c r="UQB2" s="16"/>
      <c r="UQC2" s="16"/>
      <c r="UQD2" s="16"/>
      <c r="UQE2" s="16"/>
      <c r="UQF2" s="16"/>
      <c r="UQG2" s="16"/>
      <c r="UQH2" s="16"/>
      <c r="UQI2" s="16"/>
      <c r="UQJ2" s="16"/>
      <c r="UQK2" s="16"/>
      <c r="UQL2" s="16"/>
      <c r="UQM2" s="16"/>
      <c r="UQN2" s="16"/>
      <c r="UQO2" s="16"/>
      <c r="UQP2" s="16"/>
      <c r="UQQ2" s="16"/>
      <c r="UQR2" s="16"/>
      <c r="UQS2" s="16"/>
      <c r="UQT2" s="16"/>
      <c r="UQU2" s="16"/>
      <c r="UQV2" s="16"/>
      <c r="UQW2" s="16"/>
      <c r="UQX2" s="16"/>
      <c r="UQY2" s="16"/>
      <c r="UQZ2" s="16"/>
      <c r="URA2" s="16"/>
      <c r="URB2" s="16"/>
      <c r="URC2" s="16"/>
      <c r="URD2" s="16"/>
      <c r="URE2" s="16"/>
      <c r="URF2" s="16"/>
      <c r="URG2" s="16"/>
      <c r="URH2" s="16"/>
      <c r="URI2" s="16"/>
      <c r="URJ2" s="16"/>
      <c r="URK2" s="16"/>
      <c r="URL2" s="16"/>
      <c r="URM2" s="16"/>
      <c r="URN2" s="16"/>
      <c r="URO2" s="16"/>
      <c r="URP2" s="16"/>
      <c r="URQ2" s="16"/>
      <c r="URR2" s="16"/>
      <c r="URS2" s="16"/>
      <c r="URT2" s="16"/>
      <c r="URU2" s="16"/>
      <c r="URV2" s="16"/>
      <c r="URW2" s="16"/>
      <c r="URX2" s="16"/>
      <c r="URY2" s="16"/>
      <c r="URZ2" s="16"/>
      <c r="USA2" s="16"/>
      <c r="USB2" s="16"/>
      <c r="USC2" s="16"/>
      <c r="USD2" s="16"/>
      <c r="USE2" s="16"/>
      <c r="USF2" s="16"/>
      <c r="USG2" s="16"/>
      <c r="USH2" s="16"/>
      <c r="USI2" s="16"/>
      <c r="USJ2" s="16"/>
      <c r="USK2" s="16"/>
      <c r="USL2" s="16"/>
      <c r="USM2" s="16"/>
      <c r="USN2" s="16"/>
      <c r="USO2" s="16"/>
      <c r="USP2" s="16"/>
      <c r="USQ2" s="16"/>
      <c r="USR2" s="16"/>
      <c r="USS2" s="16"/>
      <c r="UST2" s="16"/>
      <c r="USU2" s="16"/>
      <c r="USV2" s="16"/>
      <c r="USW2" s="16"/>
      <c r="USX2" s="16"/>
      <c r="USY2" s="16"/>
      <c r="USZ2" s="16"/>
      <c r="UTA2" s="16"/>
      <c r="UTB2" s="16"/>
      <c r="UTC2" s="16"/>
      <c r="UTD2" s="16"/>
      <c r="UTE2" s="16"/>
      <c r="UTF2" s="16"/>
      <c r="UTG2" s="16"/>
      <c r="UTH2" s="16"/>
      <c r="UTI2" s="16"/>
      <c r="UTJ2" s="16"/>
      <c r="UTK2" s="16"/>
      <c r="UTL2" s="16"/>
      <c r="UTM2" s="16"/>
      <c r="UTN2" s="16"/>
      <c r="UTO2" s="16"/>
      <c r="UTP2" s="16"/>
      <c r="UTQ2" s="16"/>
      <c r="UTR2" s="16"/>
      <c r="UTS2" s="16"/>
      <c r="UTT2" s="16"/>
      <c r="UTU2" s="16"/>
      <c r="UTV2" s="16"/>
      <c r="UTW2" s="16"/>
      <c r="UTX2" s="16"/>
      <c r="UTY2" s="16"/>
      <c r="UTZ2" s="16"/>
      <c r="UUA2" s="16"/>
      <c r="UUB2" s="16"/>
      <c r="UUC2" s="16"/>
      <c r="UUD2" s="16"/>
      <c r="UUE2" s="16"/>
      <c r="UUF2" s="16"/>
      <c r="UUG2" s="16"/>
      <c r="UUH2" s="16"/>
      <c r="UUI2" s="16"/>
      <c r="UUJ2" s="16"/>
      <c r="UUK2" s="16"/>
      <c r="UUL2" s="16"/>
      <c r="UUM2" s="16"/>
      <c r="UUN2" s="16"/>
      <c r="UUO2" s="16"/>
      <c r="UUP2" s="16"/>
      <c r="UUQ2" s="16"/>
      <c r="UUR2" s="16"/>
      <c r="UUS2" s="16"/>
      <c r="UUT2" s="16"/>
      <c r="UUU2" s="16"/>
      <c r="UUV2" s="16"/>
      <c r="UUW2" s="16"/>
      <c r="UUX2" s="16"/>
      <c r="UUY2" s="16"/>
      <c r="UUZ2" s="16"/>
      <c r="UVA2" s="16"/>
      <c r="UVB2" s="16"/>
      <c r="UVC2" s="16"/>
      <c r="UVD2" s="16"/>
      <c r="UVE2" s="16"/>
      <c r="UVF2" s="16"/>
      <c r="UVG2" s="16"/>
      <c r="UVH2" s="16"/>
      <c r="UVI2" s="16"/>
      <c r="UVJ2" s="16"/>
      <c r="UVK2" s="16"/>
      <c r="UVL2" s="16"/>
      <c r="UVM2" s="16"/>
      <c r="UVN2" s="16"/>
      <c r="UVO2" s="16"/>
      <c r="UVP2" s="16"/>
      <c r="UVQ2" s="16"/>
      <c r="UVR2" s="16"/>
      <c r="UVS2" s="16"/>
      <c r="UVT2" s="16"/>
      <c r="UVU2" s="16"/>
      <c r="UVV2" s="16"/>
      <c r="UVW2" s="16"/>
      <c r="UVX2" s="16"/>
      <c r="UVY2" s="16"/>
      <c r="UVZ2" s="16"/>
      <c r="UWA2" s="16"/>
      <c r="UWB2" s="16"/>
      <c r="UWC2" s="16"/>
      <c r="UWD2" s="16"/>
      <c r="UWE2" s="16"/>
      <c r="UWF2" s="16"/>
      <c r="UWG2" s="16"/>
      <c r="UWH2" s="16"/>
      <c r="UWI2" s="16"/>
      <c r="UWJ2" s="16"/>
      <c r="UWK2" s="16"/>
      <c r="UWL2" s="16"/>
      <c r="UWM2" s="16"/>
      <c r="UWN2" s="16"/>
      <c r="UWO2" s="16"/>
      <c r="UWP2" s="16"/>
      <c r="UWQ2" s="16"/>
      <c r="UWR2" s="16"/>
      <c r="UWS2" s="16"/>
      <c r="UWT2" s="16"/>
      <c r="UWU2" s="16"/>
      <c r="UWV2" s="16"/>
      <c r="UWW2" s="16"/>
      <c r="UWX2" s="16"/>
      <c r="UWY2" s="16"/>
      <c r="UWZ2" s="16"/>
      <c r="UXA2" s="16"/>
      <c r="UXB2" s="16"/>
      <c r="UXC2" s="16"/>
      <c r="UXD2" s="16"/>
      <c r="UXE2" s="16"/>
      <c r="UXF2" s="16"/>
      <c r="UXG2" s="16"/>
      <c r="UXH2" s="16"/>
      <c r="UXI2" s="16"/>
      <c r="UXJ2" s="16"/>
      <c r="UXK2" s="16"/>
      <c r="UXL2" s="16"/>
      <c r="UXM2" s="16"/>
      <c r="UXN2" s="16"/>
      <c r="UXO2" s="16"/>
      <c r="UXP2" s="16"/>
      <c r="UXQ2" s="16"/>
      <c r="UXR2" s="16"/>
      <c r="UXS2" s="16"/>
      <c r="UXT2" s="16"/>
      <c r="UXU2" s="16"/>
      <c r="UXV2" s="16"/>
      <c r="UXW2" s="16"/>
      <c r="UXX2" s="16"/>
      <c r="UXY2" s="16"/>
      <c r="UXZ2" s="16"/>
      <c r="UYA2" s="16"/>
      <c r="UYB2" s="16"/>
      <c r="UYC2" s="16"/>
      <c r="UYD2" s="16"/>
      <c r="UYE2" s="16"/>
      <c r="UYF2" s="16"/>
      <c r="UYG2" s="16"/>
      <c r="UYH2" s="16"/>
      <c r="UYI2" s="16"/>
      <c r="UYJ2" s="16"/>
      <c r="UYK2" s="16"/>
      <c r="UYL2" s="16"/>
      <c r="UYM2" s="16"/>
      <c r="UYN2" s="16"/>
      <c r="UYO2" s="16"/>
      <c r="UYP2" s="16"/>
      <c r="UYQ2" s="16"/>
      <c r="UYR2" s="16"/>
      <c r="UYS2" s="16"/>
      <c r="UYT2" s="16"/>
      <c r="UYU2" s="16"/>
      <c r="UYV2" s="16"/>
      <c r="UYW2" s="16"/>
      <c r="UYX2" s="16"/>
      <c r="UYY2" s="16"/>
      <c r="UYZ2" s="16"/>
      <c r="UZA2" s="16"/>
      <c r="UZB2" s="16"/>
      <c r="UZC2" s="16"/>
      <c r="UZD2" s="16"/>
      <c r="UZE2" s="16"/>
      <c r="UZF2" s="16"/>
      <c r="UZG2" s="16"/>
      <c r="UZH2" s="16"/>
      <c r="UZI2" s="16"/>
      <c r="UZJ2" s="16"/>
      <c r="UZK2" s="16"/>
      <c r="UZL2" s="16"/>
      <c r="UZM2" s="16"/>
      <c r="UZN2" s="16"/>
      <c r="UZO2" s="16"/>
      <c r="UZP2" s="16"/>
      <c r="UZQ2" s="16"/>
      <c r="UZR2" s="16"/>
      <c r="UZS2" s="16"/>
      <c r="UZT2" s="16"/>
      <c r="UZU2" s="16"/>
      <c r="UZV2" s="16"/>
      <c r="UZW2" s="16"/>
      <c r="UZX2" s="16"/>
      <c r="UZY2" s="16"/>
      <c r="UZZ2" s="16"/>
      <c r="VAA2" s="16"/>
      <c r="VAB2" s="16"/>
      <c r="VAC2" s="16"/>
      <c r="VAD2" s="16"/>
      <c r="VAE2" s="16"/>
      <c r="VAF2" s="16"/>
      <c r="VAG2" s="16"/>
      <c r="VAH2" s="16"/>
      <c r="VAI2" s="16"/>
      <c r="VAJ2" s="16"/>
      <c r="VAK2" s="16"/>
      <c r="VAL2" s="16"/>
      <c r="VAM2" s="16"/>
      <c r="VAN2" s="16"/>
      <c r="VAO2" s="16"/>
      <c r="VAP2" s="16"/>
      <c r="VAQ2" s="16"/>
      <c r="VAR2" s="16"/>
      <c r="VAS2" s="16"/>
      <c r="VAT2" s="16"/>
      <c r="VAU2" s="16"/>
      <c r="VAV2" s="16"/>
      <c r="VAW2" s="16"/>
      <c r="VAX2" s="16"/>
      <c r="VAY2" s="16"/>
      <c r="VAZ2" s="16"/>
      <c r="VBA2" s="16"/>
      <c r="VBB2" s="16"/>
      <c r="VBC2" s="16"/>
      <c r="VBD2" s="16"/>
      <c r="VBE2" s="16"/>
      <c r="VBF2" s="16"/>
      <c r="VBG2" s="16"/>
      <c r="VBH2" s="16"/>
      <c r="VBI2" s="16"/>
      <c r="VBJ2" s="16"/>
      <c r="VBK2" s="16"/>
      <c r="VBL2" s="16"/>
      <c r="VBM2" s="16"/>
      <c r="VBN2" s="16"/>
      <c r="VBO2" s="16"/>
      <c r="VBP2" s="16"/>
      <c r="VBQ2" s="16"/>
      <c r="VBR2" s="16"/>
      <c r="VBS2" s="16"/>
      <c r="VBT2" s="16"/>
      <c r="VBU2" s="16"/>
      <c r="VBV2" s="16"/>
      <c r="VBW2" s="16"/>
      <c r="VBX2" s="16"/>
      <c r="VBY2" s="16"/>
      <c r="VBZ2" s="16"/>
      <c r="VCA2" s="16"/>
      <c r="VCB2" s="16"/>
      <c r="VCC2" s="16"/>
      <c r="VCD2" s="16"/>
      <c r="VCE2" s="16"/>
      <c r="VCF2" s="16"/>
      <c r="VCG2" s="16"/>
      <c r="VCH2" s="16"/>
      <c r="VCI2" s="16"/>
      <c r="VCJ2" s="16"/>
      <c r="VCK2" s="16"/>
      <c r="VCL2" s="16"/>
      <c r="VCM2" s="16"/>
      <c r="VCN2" s="16"/>
      <c r="VCO2" s="16"/>
      <c r="VCP2" s="16"/>
      <c r="VCQ2" s="16"/>
      <c r="VCR2" s="16"/>
      <c r="VCS2" s="16"/>
      <c r="VCT2" s="16"/>
      <c r="VCU2" s="16"/>
      <c r="VCV2" s="16"/>
      <c r="VCW2" s="16"/>
      <c r="VCX2" s="16"/>
      <c r="VCY2" s="16"/>
      <c r="VCZ2" s="16"/>
      <c r="VDA2" s="16"/>
      <c r="VDB2" s="16"/>
      <c r="VDC2" s="16"/>
      <c r="VDD2" s="16"/>
      <c r="VDE2" s="16"/>
      <c r="VDF2" s="16"/>
      <c r="VDG2" s="16"/>
      <c r="VDH2" s="16"/>
      <c r="VDI2" s="16"/>
      <c r="VDJ2" s="16"/>
      <c r="VDK2" s="16"/>
      <c r="VDL2" s="16"/>
      <c r="VDM2" s="16"/>
      <c r="VDN2" s="16"/>
      <c r="VDO2" s="16"/>
      <c r="VDP2" s="16"/>
      <c r="VDQ2" s="16"/>
      <c r="VDR2" s="16"/>
      <c r="VDS2" s="16"/>
      <c r="VDT2" s="16"/>
      <c r="VDU2" s="16"/>
      <c r="VDV2" s="16"/>
      <c r="VDW2" s="16"/>
      <c r="VDX2" s="16"/>
      <c r="VDY2" s="16"/>
      <c r="VDZ2" s="16"/>
      <c r="VEA2" s="16"/>
      <c r="VEB2" s="16"/>
      <c r="VEC2" s="16"/>
      <c r="VED2" s="16"/>
      <c r="VEE2" s="16"/>
      <c r="VEF2" s="16"/>
      <c r="VEG2" s="16"/>
      <c r="VEH2" s="16"/>
      <c r="VEI2" s="16"/>
      <c r="VEJ2" s="16"/>
      <c r="VEK2" s="16"/>
      <c r="VEL2" s="16"/>
      <c r="VEM2" s="16"/>
      <c r="VEN2" s="16"/>
      <c r="VEO2" s="16"/>
      <c r="VEP2" s="16"/>
      <c r="VEQ2" s="16"/>
      <c r="VER2" s="16"/>
      <c r="VES2" s="16"/>
      <c r="VET2" s="16"/>
      <c r="VEU2" s="16"/>
      <c r="VEV2" s="16"/>
      <c r="VEW2" s="16"/>
      <c r="VEX2" s="16"/>
      <c r="VEY2" s="16"/>
      <c r="VEZ2" s="16"/>
      <c r="VFA2" s="16"/>
      <c r="VFB2" s="16"/>
      <c r="VFC2" s="16"/>
      <c r="VFD2" s="16"/>
      <c r="VFE2" s="16"/>
      <c r="VFF2" s="16"/>
      <c r="VFG2" s="16"/>
      <c r="VFH2" s="16"/>
      <c r="VFI2" s="16"/>
      <c r="VFJ2" s="16"/>
      <c r="VFK2" s="16"/>
      <c r="VFL2" s="16"/>
      <c r="VFM2" s="16"/>
      <c r="VFN2" s="16"/>
      <c r="VFO2" s="16"/>
      <c r="VFP2" s="16"/>
      <c r="VFQ2" s="16"/>
      <c r="VFR2" s="16"/>
      <c r="VFS2" s="16"/>
      <c r="VFT2" s="16"/>
      <c r="VFU2" s="16"/>
      <c r="VFV2" s="16"/>
      <c r="VFW2" s="16"/>
      <c r="VFX2" s="16"/>
      <c r="VFY2" s="16"/>
      <c r="VFZ2" s="16"/>
      <c r="VGA2" s="16"/>
      <c r="VGB2" s="16"/>
      <c r="VGC2" s="16"/>
      <c r="VGD2" s="16"/>
      <c r="VGE2" s="16"/>
      <c r="VGF2" s="16"/>
      <c r="VGG2" s="16"/>
      <c r="VGH2" s="16"/>
      <c r="VGI2" s="16"/>
      <c r="VGJ2" s="16"/>
      <c r="VGK2" s="16"/>
      <c r="VGL2" s="16"/>
      <c r="VGM2" s="16"/>
      <c r="VGN2" s="16"/>
      <c r="VGO2" s="16"/>
      <c r="VGP2" s="16"/>
      <c r="VGQ2" s="16"/>
      <c r="VGR2" s="16"/>
      <c r="VGS2" s="16"/>
      <c r="VGT2" s="16"/>
      <c r="VGU2" s="16"/>
      <c r="VGV2" s="16"/>
      <c r="VGW2" s="16"/>
      <c r="VGX2" s="16"/>
      <c r="VGY2" s="16"/>
      <c r="VGZ2" s="16"/>
      <c r="VHA2" s="16"/>
      <c r="VHB2" s="16"/>
      <c r="VHC2" s="16"/>
      <c r="VHD2" s="16"/>
      <c r="VHE2" s="16"/>
      <c r="VHF2" s="16"/>
      <c r="VHG2" s="16"/>
      <c r="VHH2" s="16"/>
      <c r="VHI2" s="16"/>
      <c r="VHJ2" s="16"/>
      <c r="VHK2" s="16"/>
      <c r="VHL2" s="16"/>
      <c r="VHM2" s="16"/>
      <c r="VHN2" s="16"/>
      <c r="VHO2" s="16"/>
      <c r="VHP2" s="16"/>
      <c r="VHQ2" s="16"/>
      <c r="VHR2" s="16"/>
      <c r="VHS2" s="16"/>
      <c r="VHT2" s="16"/>
      <c r="VHU2" s="16"/>
      <c r="VHV2" s="16"/>
      <c r="VHW2" s="16"/>
      <c r="VHX2" s="16"/>
      <c r="VHY2" s="16"/>
      <c r="VHZ2" s="16"/>
      <c r="VIA2" s="16"/>
      <c r="VIB2" s="16"/>
      <c r="VIC2" s="16"/>
      <c r="VID2" s="16"/>
      <c r="VIE2" s="16"/>
      <c r="VIF2" s="16"/>
      <c r="VIG2" s="16"/>
      <c r="VIH2" s="16"/>
      <c r="VII2" s="16"/>
      <c r="VIJ2" s="16"/>
      <c r="VIK2" s="16"/>
      <c r="VIL2" s="16"/>
      <c r="VIM2" s="16"/>
      <c r="VIN2" s="16"/>
      <c r="VIO2" s="16"/>
      <c r="VIP2" s="16"/>
      <c r="VIQ2" s="16"/>
      <c r="VIR2" s="16"/>
      <c r="VIS2" s="16"/>
      <c r="VIT2" s="16"/>
      <c r="VIU2" s="16"/>
      <c r="VIV2" s="16"/>
      <c r="VIW2" s="16"/>
      <c r="VIX2" s="16"/>
      <c r="VIY2" s="16"/>
      <c r="VIZ2" s="16"/>
      <c r="VJA2" s="16"/>
      <c r="VJB2" s="16"/>
      <c r="VJC2" s="16"/>
      <c r="VJD2" s="16"/>
      <c r="VJE2" s="16"/>
      <c r="VJF2" s="16"/>
      <c r="VJG2" s="16"/>
      <c r="VJH2" s="16"/>
      <c r="VJI2" s="16"/>
      <c r="VJJ2" s="16"/>
      <c r="VJK2" s="16"/>
      <c r="VJL2" s="16"/>
      <c r="VJM2" s="16"/>
      <c r="VJN2" s="16"/>
      <c r="VJO2" s="16"/>
      <c r="VJP2" s="16"/>
      <c r="VJQ2" s="16"/>
      <c r="VJR2" s="16"/>
      <c r="VJS2" s="16"/>
      <c r="VJT2" s="16"/>
      <c r="VJU2" s="16"/>
      <c r="VJV2" s="16"/>
      <c r="VJW2" s="16"/>
      <c r="VJX2" s="16"/>
      <c r="VJY2" s="16"/>
      <c r="VJZ2" s="16"/>
      <c r="VKA2" s="16"/>
      <c r="VKB2" s="16"/>
      <c r="VKC2" s="16"/>
      <c r="VKD2" s="16"/>
      <c r="VKE2" s="16"/>
      <c r="VKF2" s="16"/>
      <c r="VKG2" s="16"/>
      <c r="VKH2" s="16"/>
      <c r="VKI2" s="16"/>
      <c r="VKJ2" s="16"/>
      <c r="VKK2" s="16"/>
      <c r="VKL2" s="16"/>
      <c r="VKM2" s="16"/>
      <c r="VKN2" s="16"/>
      <c r="VKO2" s="16"/>
      <c r="VKP2" s="16"/>
      <c r="VKQ2" s="16"/>
      <c r="VKR2" s="16"/>
      <c r="VKS2" s="16"/>
      <c r="VKT2" s="16"/>
      <c r="VKU2" s="16"/>
      <c r="VKV2" s="16"/>
      <c r="VKW2" s="16"/>
      <c r="VKX2" s="16"/>
      <c r="VKY2" s="16"/>
      <c r="VKZ2" s="16"/>
      <c r="VLA2" s="16"/>
      <c r="VLB2" s="16"/>
      <c r="VLC2" s="16"/>
      <c r="VLD2" s="16"/>
      <c r="VLE2" s="16"/>
      <c r="VLF2" s="16"/>
      <c r="VLG2" s="16"/>
      <c r="VLH2" s="16"/>
      <c r="VLI2" s="16"/>
      <c r="VLJ2" s="16"/>
      <c r="VLK2" s="16"/>
      <c r="VLL2" s="16"/>
      <c r="VLM2" s="16"/>
      <c r="VLN2" s="16"/>
      <c r="VLO2" s="16"/>
      <c r="VLP2" s="16"/>
      <c r="VLQ2" s="16"/>
      <c r="VLR2" s="16"/>
      <c r="VLS2" s="16"/>
      <c r="VLT2" s="16"/>
      <c r="VLU2" s="16"/>
      <c r="VLV2" s="16"/>
      <c r="VLW2" s="16"/>
      <c r="VLX2" s="16"/>
      <c r="VLY2" s="16"/>
      <c r="VLZ2" s="16"/>
      <c r="VMA2" s="16"/>
      <c r="VMB2" s="16"/>
      <c r="VMC2" s="16"/>
      <c r="VMD2" s="16"/>
      <c r="VME2" s="16"/>
      <c r="VMF2" s="16"/>
      <c r="VMG2" s="16"/>
      <c r="VMH2" s="16"/>
      <c r="VMI2" s="16"/>
      <c r="VMJ2" s="16"/>
      <c r="VMK2" s="16"/>
      <c r="VML2" s="16"/>
      <c r="VMM2" s="16"/>
      <c r="VMN2" s="16"/>
      <c r="VMO2" s="16"/>
      <c r="VMP2" s="16"/>
      <c r="VMQ2" s="16"/>
      <c r="VMR2" s="16"/>
      <c r="VMS2" s="16"/>
      <c r="VMT2" s="16"/>
      <c r="VMU2" s="16"/>
      <c r="VMV2" s="16"/>
      <c r="VMW2" s="16"/>
      <c r="VMX2" s="16"/>
      <c r="VMY2" s="16"/>
      <c r="VMZ2" s="16"/>
      <c r="VNA2" s="16"/>
      <c r="VNB2" s="16"/>
      <c r="VNC2" s="16"/>
      <c r="VND2" s="16"/>
      <c r="VNE2" s="16"/>
      <c r="VNF2" s="16"/>
      <c r="VNG2" s="16"/>
      <c r="VNH2" s="16"/>
      <c r="VNI2" s="16"/>
      <c r="VNJ2" s="16"/>
      <c r="VNK2" s="16"/>
      <c r="VNL2" s="16"/>
      <c r="VNM2" s="16"/>
      <c r="VNN2" s="16"/>
      <c r="VNO2" s="16"/>
      <c r="VNP2" s="16"/>
      <c r="VNQ2" s="16"/>
      <c r="VNR2" s="16"/>
      <c r="VNS2" s="16"/>
      <c r="VNT2" s="16"/>
      <c r="VNU2" s="16"/>
      <c r="VNV2" s="16"/>
      <c r="VNW2" s="16"/>
      <c r="VNX2" s="16"/>
      <c r="VNY2" s="16"/>
      <c r="VNZ2" s="16"/>
      <c r="VOA2" s="16"/>
      <c r="VOB2" s="16"/>
      <c r="VOC2" s="16"/>
      <c r="VOD2" s="16"/>
      <c r="VOE2" s="16"/>
      <c r="VOF2" s="16"/>
      <c r="VOG2" s="16"/>
      <c r="VOH2" s="16"/>
      <c r="VOI2" s="16"/>
      <c r="VOJ2" s="16"/>
      <c r="VOK2" s="16"/>
      <c r="VOL2" s="16"/>
      <c r="VOM2" s="16"/>
      <c r="VON2" s="16"/>
      <c r="VOO2" s="16"/>
      <c r="VOP2" s="16"/>
      <c r="VOQ2" s="16"/>
      <c r="VOR2" s="16"/>
      <c r="VOS2" s="16"/>
      <c r="VOT2" s="16"/>
      <c r="VOU2" s="16"/>
      <c r="VOV2" s="16"/>
      <c r="VOW2" s="16"/>
      <c r="VOX2" s="16"/>
      <c r="VOY2" s="16"/>
      <c r="VOZ2" s="16"/>
      <c r="VPA2" s="16"/>
      <c r="VPB2" s="16"/>
      <c r="VPC2" s="16"/>
      <c r="VPD2" s="16"/>
      <c r="VPE2" s="16"/>
      <c r="VPF2" s="16"/>
      <c r="VPG2" s="16"/>
      <c r="VPH2" s="16"/>
      <c r="VPI2" s="16"/>
      <c r="VPJ2" s="16"/>
      <c r="VPK2" s="16"/>
      <c r="VPL2" s="16"/>
      <c r="VPM2" s="16"/>
      <c r="VPN2" s="16"/>
      <c r="VPO2" s="16"/>
      <c r="VPP2" s="16"/>
      <c r="VPQ2" s="16"/>
      <c r="VPR2" s="16"/>
      <c r="VPS2" s="16"/>
      <c r="VPT2" s="16"/>
      <c r="VPU2" s="16"/>
      <c r="VPV2" s="16"/>
      <c r="VPW2" s="16"/>
      <c r="VPX2" s="16"/>
      <c r="VPY2" s="16"/>
      <c r="VPZ2" s="16"/>
      <c r="VQA2" s="16"/>
      <c r="VQB2" s="16"/>
      <c r="VQC2" s="16"/>
      <c r="VQD2" s="16"/>
      <c r="VQE2" s="16"/>
      <c r="VQF2" s="16"/>
      <c r="VQG2" s="16"/>
      <c r="VQH2" s="16"/>
      <c r="VQI2" s="16"/>
      <c r="VQJ2" s="16"/>
      <c r="VQK2" s="16"/>
      <c r="VQL2" s="16"/>
      <c r="VQM2" s="16"/>
      <c r="VQN2" s="16"/>
      <c r="VQO2" s="16"/>
      <c r="VQP2" s="16"/>
      <c r="VQQ2" s="16"/>
      <c r="VQR2" s="16"/>
      <c r="VQS2" s="16"/>
      <c r="VQT2" s="16"/>
      <c r="VQU2" s="16"/>
      <c r="VQV2" s="16"/>
      <c r="VQW2" s="16"/>
      <c r="VQX2" s="16"/>
      <c r="VQY2" s="16"/>
      <c r="VQZ2" s="16"/>
      <c r="VRA2" s="16"/>
      <c r="VRB2" s="16"/>
      <c r="VRC2" s="16"/>
      <c r="VRD2" s="16"/>
      <c r="VRE2" s="16"/>
      <c r="VRF2" s="16"/>
      <c r="VRG2" s="16"/>
      <c r="VRH2" s="16"/>
      <c r="VRI2" s="16"/>
      <c r="VRJ2" s="16"/>
      <c r="VRK2" s="16"/>
      <c r="VRL2" s="16"/>
      <c r="VRM2" s="16"/>
      <c r="VRN2" s="16"/>
      <c r="VRO2" s="16"/>
      <c r="VRP2" s="16"/>
      <c r="VRQ2" s="16"/>
      <c r="VRR2" s="16"/>
      <c r="VRS2" s="16"/>
      <c r="VRT2" s="16"/>
      <c r="VRU2" s="16"/>
      <c r="VRV2" s="16"/>
      <c r="VRW2" s="16"/>
      <c r="VRX2" s="16"/>
      <c r="VRY2" s="16"/>
      <c r="VRZ2" s="16"/>
      <c r="VSA2" s="16"/>
      <c r="VSB2" s="16"/>
      <c r="VSC2" s="16"/>
      <c r="VSD2" s="16"/>
      <c r="VSE2" s="16"/>
      <c r="VSF2" s="16"/>
      <c r="VSG2" s="16"/>
      <c r="VSH2" s="16"/>
      <c r="VSI2" s="16"/>
      <c r="VSJ2" s="16"/>
      <c r="VSK2" s="16"/>
      <c r="VSL2" s="16"/>
      <c r="VSM2" s="16"/>
      <c r="VSN2" s="16"/>
      <c r="VSO2" s="16"/>
      <c r="VSP2" s="16"/>
      <c r="VSQ2" s="16"/>
      <c r="VSR2" s="16"/>
      <c r="VSS2" s="16"/>
      <c r="VST2" s="16"/>
      <c r="VSU2" s="16"/>
      <c r="VSV2" s="16"/>
      <c r="VSW2" s="16"/>
      <c r="VSX2" s="16"/>
      <c r="VSY2" s="16"/>
      <c r="VSZ2" s="16"/>
      <c r="VTA2" s="16"/>
      <c r="VTB2" s="16"/>
      <c r="VTC2" s="16"/>
      <c r="VTD2" s="16"/>
      <c r="VTE2" s="16"/>
      <c r="VTF2" s="16"/>
      <c r="VTG2" s="16"/>
      <c r="VTH2" s="16"/>
      <c r="VTI2" s="16"/>
      <c r="VTJ2" s="16"/>
      <c r="VTK2" s="16"/>
      <c r="VTL2" s="16"/>
      <c r="VTM2" s="16"/>
      <c r="VTN2" s="16"/>
      <c r="VTO2" s="16"/>
      <c r="VTP2" s="16"/>
      <c r="VTQ2" s="16"/>
      <c r="VTR2" s="16"/>
      <c r="VTS2" s="16"/>
      <c r="VTT2" s="16"/>
      <c r="VTU2" s="16"/>
      <c r="VTV2" s="16"/>
      <c r="VTW2" s="16"/>
      <c r="VTX2" s="16"/>
      <c r="VTY2" s="16"/>
      <c r="VTZ2" s="16"/>
      <c r="VUA2" s="16"/>
      <c r="VUB2" s="16"/>
      <c r="VUC2" s="16"/>
      <c r="VUD2" s="16"/>
      <c r="VUE2" s="16"/>
      <c r="VUF2" s="16"/>
      <c r="VUG2" s="16"/>
      <c r="VUH2" s="16"/>
      <c r="VUI2" s="16"/>
      <c r="VUJ2" s="16"/>
      <c r="VUK2" s="16"/>
      <c r="VUL2" s="16"/>
      <c r="VUM2" s="16"/>
      <c r="VUN2" s="16"/>
      <c r="VUO2" s="16"/>
      <c r="VUP2" s="16"/>
      <c r="VUQ2" s="16"/>
      <c r="VUR2" s="16"/>
      <c r="VUS2" s="16"/>
      <c r="VUT2" s="16"/>
      <c r="VUU2" s="16"/>
      <c r="VUV2" s="16"/>
      <c r="VUW2" s="16"/>
      <c r="VUX2" s="16"/>
      <c r="VUY2" s="16"/>
      <c r="VUZ2" s="16"/>
      <c r="VVA2" s="16"/>
      <c r="VVB2" s="16"/>
      <c r="VVC2" s="16"/>
      <c r="VVD2" s="16"/>
      <c r="VVE2" s="16"/>
      <c r="VVF2" s="16"/>
      <c r="VVG2" s="16"/>
      <c r="VVH2" s="16"/>
      <c r="VVI2" s="16"/>
      <c r="VVJ2" s="16"/>
      <c r="VVK2" s="16"/>
      <c r="VVL2" s="16"/>
      <c r="VVM2" s="16"/>
      <c r="VVN2" s="16"/>
      <c r="VVO2" s="16"/>
      <c r="VVP2" s="16"/>
      <c r="VVQ2" s="16"/>
      <c r="VVR2" s="16"/>
      <c r="VVS2" s="16"/>
      <c r="VVT2" s="16"/>
      <c r="VVU2" s="16"/>
      <c r="VVV2" s="16"/>
      <c r="VVW2" s="16"/>
      <c r="VVX2" s="16"/>
      <c r="VVY2" s="16"/>
      <c r="VVZ2" s="16"/>
      <c r="VWA2" s="16"/>
      <c r="VWB2" s="16"/>
      <c r="VWC2" s="16"/>
      <c r="VWD2" s="16"/>
      <c r="VWE2" s="16"/>
      <c r="VWF2" s="16"/>
      <c r="VWG2" s="16"/>
      <c r="VWH2" s="16"/>
      <c r="VWI2" s="16"/>
      <c r="VWJ2" s="16"/>
      <c r="VWK2" s="16"/>
      <c r="VWL2" s="16"/>
      <c r="VWM2" s="16"/>
      <c r="VWN2" s="16"/>
      <c r="VWO2" s="16"/>
      <c r="VWP2" s="16"/>
      <c r="VWQ2" s="16"/>
      <c r="VWR2" s="16"/>
      <c r="VWS2" s="16"/>
      <c r="VWT2" s="16"/>
      <c r="VWU2" s="16"/>
      <c r="VWV2" s="16"/>
      <c r="VWW2" s="16"/>
      <c r="VWX2" s="16"/>
      <c r="VWY2" s="16"/>
      <c r="VWZ2" s="16"/>
      <c r="VXA2" s="16"/>
      <c r="VXB2" s="16"/>
      <c r="VXC2" s="16"/>
      <c r="VXD2" s="16"/>
      <c r="VXE2" s="16"/>
      <c r="VXF2" s="16"/>
      <c r="VXG2" s="16"/>
      <c r="VXH2" s="16"/>
      <c r="VXI2" s="16"/>
      <c r="VXJ2" s="16"/>
      <c r="VXK2" s="16"/>
      <c r="VXL2" s="16"/>
      <c r="VXM2" s="16"/>
      <c r="VXN2" s="16"/>
      <c r="VXO2" s="16"/>
      <c r="VXP2" s="16"/>
      <c r="VXQ2" s="16"/>
      <c r="VXR2" s="16"/>
      <c r="VXS2" s="16"/>
      <c r="VXT2" s="16"/>
      <c r="VXU2" s="16"/>
      <c r="VXV2" s="16"/>
      <c r="VXW2" s="16"/>
      <c r="VXX2" s="16"/>
      <c r="VXY2" s="16"/>
      <c r="VXZ2" s="16"/>
      <c r="VYA2" s="16"/>
      <c r="VYB2" s="16"/>
      <c r="VYC2" s="16"/>
      <c r="VYD2" s="16"/>
      <c r="VYE2" s="16"/>
      <c r="VYF2" s="16"/>
      <c r="VYG2" s="16"/>
      <c r="VYH2" s="16"/>
      <c r="VYI2" s="16"/>
      <c r="VYJ2" s="16"/>
      <c r="VYK2" s="16"/>
      <c r="VYL2" s="16"/>
      <c r="VYM2" s="16"/>
      <c r="VYN2" s="16"/>
      <c r="VYO2" s="16"/>
      <c r="VYP2" s="16"/>
      <c r="VYQ2" s="16"/>
      <c r="VYR2" s="16"/>
      <c r="VYS2" s="16"/>
      <c r="VYT2" s="16"/>
      <c r="VYU2" s="16"/>
      <c r="VYV2" s="16"/>
      <c r="VYW2" s="16"/>
      <c r="VYX2" s="16"/>
      <c r="VYY2" s="16"/>
      <c r="VYZ2" s="16"/>
      <c r="VZA2" s="16"/>
      <c r="VZB2" s="16"/>
      <c r="VZC2" s="16"/>
      <c r="VZD2" s="16"/>
      <c r="VZE2" s="16"/>
      <c r="VZF2" s="16"/>
      <c r="VZG2" s="16"/>
      <c r="VZH2" s="16"/>
      <c r="VZI2" s="16"/>
      <c r="VZJ2" s="16"/>
      <c r="VZK2" s="16"/>
      <c r="VZL2" s="16"/>
      <c r="VZM2" s="16"/>
      <c r="VZN2" s="16"/>
      <c r="VZO2" s="16"/>
      <c r="VZP2" s="16"/>
      <c r="VZQ2" s="16"/>
      <c r="VZR2" s="16"/>
      <c r="VZS2" s="16"/>
      <c r="VZT2" s="16"/>
      <c r="VZU2" s="16"/>
      <c r="VZV2" s="16"/>
      <c r="VZW2" s="16"/>
      <c r="VZX2" s="16"/>
      <c r="VZY2" s="16"/>
      <c r="VZZ2" s="16"/>
      <c r="WAA2" s="16"/>
      <c r="WAB2" s="16"/>
      <c r="WAC2" s="16"/>
      <c r="WAD2" s="16"/>
      <c r="WAE2" s="16"/>
      <c r="WAF2" s="16"/>
      <c r="WAG2" s="16"/>
      <c r="WAH2" s="16"/>
      <c r="WAI2" s="16"/>
      <c r="WAJ2" s="16"/>
      <c r="WAK2" s="16"/>
      <c r="WAL2" s="16"/>
      <c r="WAM2" s="16"/>
      <c r="WAN2" s="16"/>
      <c r="WAO2" s="16"/>
      <c r="WAP2" s="16"/>
      <c r="WAQ2" s="16"/>
      <c r="WAR2" s="16"/>
      <c r="WAS2" s="16"/>
      <c r="WAT2" s="16"/>
      <c r="WAU2" s="16"/>
      <c r="WAV2" s="16"/>
      <c r="WAW2" s="16"/>
      <c r="WAX2" s="16"/>
      <c r="WAY2" s="16"/>
      <c r="WAZ2" s="16"/>
      <c r="WBA2" s="16"/>
      <c r="WBB2" s="16"/>
      <c r="WBC2" s="16"/>
      <c r="WBD2" s="16"/>
      <c r="WBE2" s="16"/>
      <c r="WBF2" s="16"/>
      <c r="WBG2" s="16"/>
      <c r="WBH2" s="16"/>
      <c r="WBI2" s="16"/>
      <c r="WBJ2" s="16"/>
      <c r="WBK2" s="16"/>
      <c r="WBL2" s="16"/>
      <c r="WBM2" s="16"/>
      <c r="WBN2" s="16"/>
      <c r="WBO2" s="16"/>
      <c r="WBP2" s="16"/>
      <c r="WBQ2" s="16"/>
      <c r="WBR2" s="16"/>
      <c r="WBS2" s="16"/>
      <c r="WBT2" s="16"/>
      <c r="WBU2" s="16"/>
      <c r="WBV2" s="16"/>
      <c r="WBW2" s="16"/>
      <c r="WBX2" s="16"/>
      <c r="WBY2" s="16"/>
      <c r="WBZ2" s="16"/>
      <c r="WCA2" s="16"/>
      <c r="WCB2" s="16"/>
      <c r="WCC2" s="16"/>
      <c r="WCD2" s="16"/>
      <c r="WCE2" s="16"/>
      <c r="WCF2" s="16"/>
      <c r="WCG2" s="16"/>
      <c r="WCH2" s="16"/>
      <c r="WCI2" s="16"/>
      <c r="WCJ2" s="16"/>
      <c r="WCK2" s="16"/>
      <c r="WCL2" s="16"/>
      <c r="WCM2" s="16"/>
      <c r="WCN2" s="16"/>
      <c r="WCO2" s="16"/>
      <c r="WCP2" s="16"/>
      <c r="WCQ2" s="16"/>
      <c r="WCR2" s="16"/>
      <c r="WCS2" s="16"/>
      <c r="WCT2" s="16"/>
      <c r="WCU2" s="16"/>
      <c r="WCV2" s="16"/>
      <c r="WCW2" s="16"/>
      <c r="WCX2" s="16"/>
      <c r="WCY2" s="16"/>
      <c r="WCZ2" s="16"/>
      <c r="WDA2" s="16"/>
      <c r="WDB2" s="16"/>
      <c r="WDC2" s="16"/>
      <c r="WDD2" s="16"/>
      <c r="WDE2" s="16"/>
      <c r="WDF2" s="16"/>
      <c r="WDG2" s="16"/>
      <c r="WDH2" s="16"/>
      <c r="WDI2" s="16"/>
      <c r="WDJ2" s="16"/>
      <c r="WDK2" s="16"/>
      <c r="WDL2" s="16"/>
      <c r="WDM2" s="16"/>
      <c r="WDN2" s="16"/>
      <c r="WDO2" s="16"/>
      <c r="WDP2" s="16"/>
      <c r="WDQ2" s="16"/>
      <c r="WDR2" s="16"/>
      <c r="WDS2" s="16"/>
      <c r="WDT2" s="16"/>
      <c r="WDU2" s="16"/>
      <c r="WDV2" s="16"/>
      <c r="WDW2" s="16"/>
      <c r="WDX2" s="16"/>
      <c r="WDY2" s="16"/>
      <c r="WDZ2" s="16"/>
      <c r="WEA2" s="16"/>
      <c r="WEB2" s="16"/>
      <c r="WEC2" s="16"/>
      <c r="WED2" s="16"/>
      <c r="WEE2" s="16"/>
      <c r="WEF2" s="16"/>
      <c r="WEG2" s="16"/>
      <c r="WEH2" s="16"/>
      <c r="WEI2" s="16"/>
      <c r="WEJ2" s="16"/>
      <c r="WEK2" s="16"/>
      <c r="WEL2" s="16"/>
      <c r="WEM2" s="16"/>
      <c r="WEN2" s="16"/>
      <c r="WEO2" s="16"/>
      <c r="WEP2" s="16"/>
      <c r="WEQ2" s="16"/>
      <c r="WER2" s="16"/>
      <c r="WES2" s="16"/>
      <c r="WET2" s="16"/>
      <c r="WEU2" s="16"/>
      <c r="WEV2" s="16"/>
      <c r="WEW2" s="16"/>
      <c r="WEX2" s="16"/>
      <c r="WEY2" s="16"/>
      <c r="WEZ2" s="16"/>
      <c r="WFA2" s="16"/>
      <c r="WFB2" s="16"/>
      <c r="WFC2" s="16"/>
      <c r="WFD2" s="16"/>
      <c r="WFE2" s="16"/>
      <c r="WFF2" s="16"/>
      <c r="WFG2" s="16"/>
      <c r="WFH2" s="16"/>
      <c r="WFI2" s="16"/>
      <c r="WFJ2" s="16"/>
      <c r="WFK2" s="16"/>
      <c r="WFL2" s="16"/>
      <c r="WFM2" s="16"/>
      <c r="WFN2" s="16"/>
      <c r="WFO2" s="16"/>
      <c r="WFP2" s="16"/>
      <c r="WFQ2" s="16"/>
      <c r="WFR2" s="16"/>
      <c r="WFS2" s="16"/>
      <c r="WFT2" s="16"/>
      <c r="WFU2" s="16"/>
      <c r="WFV2" s="16"/>
      <c r="WFW2" s="16"/>
      <c r="WFX2" s="16"/>
      <c r="WFY2" s="16"/>
      <c r="WFZ2" s="16"/>
      <c r="WGA2" s="16"/>
      <c r="WGB2" s="16"/>
      <c r="WGC2" s="16"/>
      <c r="WGD2" s="16"/>
      <c r="WGE2" s="16"/>
      <c r="WGF2" s="16"/>
      <c r="WGG2" s="16"/>
      <c r="WGH2" s="16"/>
      <c r="WGI2" s="16"/>
      <c r="WGJ2" s="16"/>
      <c r="WGK2" s="16"/>
      <c r="WGL2" s="16"/>
      <c r="WGM2" s="16"/>
      <c r="WGN2" s="16"/>
      <c r="WGO2" s="16"/>
      <c r="WGP2" s="16"/>
      <c r="WGQ2" s="16"/>
      <c r="WGR2" s="16"/>
      <c r="WGS2" s="16"/>
      <c r="WGT2" s="16"/>
      <c r="WGU2" s="16"/>
      <c r="WGV2" s="16"/>
      <c r="WGW2" s="16"/>
      <c r="WGX2" s="16"/>
      <c r="WGY2" s="16"/>
      <c r="WGZ2" s="16"/>
      <c r="WHA2" s="16"/>
      <c r="WHB2" s="16"/>
      <c r="WHC2" s="16"/>
      <c r="WHD2" s="16"/>
      <c r="WHE2" s="16"/>
      <c r="WHF2" s="16"/>
      <c r="WHG2" s="16"/>
      <c r="WHH2" s="16"/>
      <c r="WHI2" s="16"/>
      <c r="WHJ2" s="16"/>
      <c r="WHK2" s="16"/>
      <c r="WHL2" s="16"/>
      <c r="WHM2" s="16"/>
      <c r="WHN2" s="16"/>
      <c r="WHO2" s="16"/>
      <c r="WHP2" s="16"/>
      <c r="WHQ2" s="16"/>
      <c r="WHR2" s="16"/>
      <c r="WHS2" s="16"/>
      <c r="WHT2" s="16"/>
      <c r="WHU2" s="16"/>
      <c r="WHV2" s="16"/>
      <c r="WHW2" s="16"/>
      <c r="WHX2" s="16"/>
      <c r="WHY2" s="16"/>
      <c r="WHZ2" s="16"/>
      <c r="WIA2" s="16"/>
      <c r="WIB2" s="16"/>
      <c r="WIC2" s="16"/>
      <c r="WID2" s="16"/>
      <c r="WIE2" s="16"/>
      <c r="WIF2" s="16"/>
      <c r="WIG2" s="16"/>
      <c r="WIH2" s="16"/>
      <c r="WII2" s="16"/>
      <c r="WIJ2" s="16"/>
      <c r="WIK2" s="16"/>
      <c r="WIL2" s="16"/>
      <c r="WIM2" s="16"/>
      <c r="WIN2" s="16"/>
      <c r="WIO2" s="16"/>
      <c r="WIP2" s="16"/>
      <c r="WIQ2" s="16"/>
      <c r="WIR2" s="16"/>
      <c r="WIS2" s="16"/>
      <c r="WIT2" s="16"/>
      <c r="WIU2" s="16"/>
      <c r="WIV2" s="16"/>
      <c r="WIW2" s="16"/>
      <c r="WIX2" s="16"/>
      <c r="WIY2" s="16"/>
      <c r="WIZ2" s="16"/>
      <c r="WJA2" s="16"/>
      <c r="WJB2" s="16"/>
      <c r="WJC2" s="16"/>
      <c r="WJD2" s="16"/>
      <c r="WJE2" s="16"/>
      <c r="WJF2" s="16"/>
      <c r="WJG2" s="16"/>
      <c r="WJH2" s="16"/>
      <c r="WJI2" s="16"/>
      <c r="WJJ2" s="16"/>
      <c r="WJK2" s="16"/>
      <c r="WJL2" s="16"/>
      <c r="WJM2" s="16"/>
      <c r="WJN2" s="16"/>
      <c r="WJO2" s="16"/>
      <c r="WJP2" s="16"/>
      <c r="WJQ2" s="16"/>
      <c r="WJR2" s="16"/>
      <c r="WJS2" s="16"/>
      <c r="WJT2" s="16"/>
      <c r="WJU2" s="16"/>
      <c r="WJV2" s="16"/>
      <c r="WJW2" s="16"/>
      <c r="WJX2" s="16"/>
      <c r="WJY2" s="16"/>
      <c r="WJZ2" s="16"/>
      <c r="WKA2" s="16"/>
      <c r="WKB2" s="16"/>
      <c r="WKC2" s="16"/>
      <c r="WKD2" s="16"/>
      <c r="WKE2" s="16"/>
      <c r="WKF2" s="16"/>
      <c r="WKG2" s="16"/>
      <c r="WKH2" s="16"/>
      <c r="WKI2" s="16"/>
      <c r="WKJ2" s="16"/>
      <c r="WKK2" s="16"/>
      <c r="WKL2" s="16"/>
      <c r="WKM2" s="16"/>
      <c r="WKN2" s="16"/>
      <c r="WKO2" s="16"/>
      <c r="WKP2" s="16"/>
      <c r="WKQ2" s="16"/>
      <c r="WKR2" s="16"/>
      <c r="WKS2" s="16"/>
      <c r="WKT2" s="16"/>
      <c r="WKU2" s="16"/>
      <c r="WKV2" s="16"/>
      <c r="WKW2" s="16"/>
      <c r="WKX2" s="16"/>
      <c r="WKY2" s="16"/>
      <c r="WKZ2" s="16"/>
      <c r="WLA2" s="16"/>
      <c r="WLB2" s="16"/>
      <c r="WLC2" s="16"/>
      <c r="WLD2" s="16"/>
      <c r="WLE2" s="16"/>
      <c r="WLF2" s="16"/>
      <c r="WLG2" s="16"/>
      <c r="WLH2" s="16"/>
      <c r="WLI2" s="16"/>
      <c r="WLJ2" s="16"/>
      <c r="WLK2" s="16"/>
      <c r="WLL2" s="16"/>
      <c r="WLM2" s="16"/>
      <c r="WLN2" s="16"/>
      <c r="WLO2" s="16"/>
      <c r="WLP2" s="16"/>
      <c r="WLQ2" s="16"/>
      <c r="WLR2" s="16"/>
      <c r="WLS2" s="16"/>
      <c r="WLT2" s="16"/>
      <c r="WLU2" s="16"/>
      <c r="WLV2" s="16"/>
      <c r="WLW2" s="16"/>
      <c r="WLX2" s="16"/>
      <c r="WLY2" s="16"/>
      <c r="WLZ2" s="16"/>
      <c r="WMA2" s="16"/>
      <c r="WMB2" s="16"/>
      <c r="WMC2" s="16"/>
      <c r="WMD2" s="16"/>
      <c r="WME2" s="16"/>
      <c r="WMF2" s="16"/>
      <c r="WMG2" s="16"/>
      <c r="WMH2" s="16"/>
      <c r="WMI2" s="16"/>
      <c r="WMJ2" s="16"/>
      <c r="WMK2" s="16"/>
      <c r="WML2" s="16"/>
      <c r="WMM2" s="16"/>
      <c r="WMN2" s="16"/>
      <c r="WMO2" s="16"/>
      <c r="WMP2" s="16"/>
      <c r="WMQ2" s="16"/>
      <c r="WMR2" s="16"/>
      <c r="WMS2" s="16"/>
      <c r="WMT2" s="16"/>
      <c r="WMU2" s="16"/>
      <c r="WMV2" s="16"/>
      <c r="WMW2" s="16"/>
      <c r="WMX2" s="16"/>
      <c r="WMY2" s="16"/>
      <c r="WMZ2" s="16"/>
      <c r="WNA2" s="16"/>
      <c r="WNB2" s="16"/>
      <c r="WNC2" s="16"/>
      <c r="WND2" s="16"/>
      <c r="WNE2" s="16"/>
      <c r="WNF2" s="16"/>
      <c r="WNG2" s="16"/>
      <c r="WNH2" s="16"/>
      <c r="WNI2" s="16"/>
      <c r="WNJ2" s="16"/>
      <c r="WNK2" s="16"/>
      <c r="WNL2" s="16"/>
      <c r="WNM2" s="16"/>
      <c r="WNN2" s="16"/>
      <c r="WNO2" s="16"/>
      <c r="WNP2" s="16"/>
      <c r="WNQ2" s="16"/>
      <c r="WNR2" s="16"/>
      <c r="WNS2" s="16"/>
      <c r="WNT2" s="16"/>
      <c r="WNU2" s="16"/>
      <c r="WNV2" s="16"/>
      <c r="WNW2" s="16"/>
      <c r="WNX2" s="16"/>
      <c r="WNY2" s="16"/>
      <c r="WNZ2" s="16"/>
      <c r="WOA2" s="16"/>
      <c r="WOB2" s="16"/>
      <c r="WOC2" s="16"/>
      <c r="WOD2" s="16"/>
      <c r="WOE2" s="16"/>
      <c r="WOF2" s="16"/>
      <c r="WOG2" s="16"/>
      <c r="WOH2" s="16"/>
      <c r="WOI2" s="16"/>
      <c r="WOJ2" s="16"/>
      <c r="WOK2" s="16"/>
      <c r="WOL2" s="16"/>
      <c r="WOM2" s="16"/>
      <c r="WON2" s="16"/>
      <c r="WOO2" s="16"/>
      <c r="WOP2" s="16"/>
      <c r="WOQ2" s="16"/>
      <c r="WOR2" s="16"/>
      <c r="WOS2" s="16"/>
      <c r="WOT2" s="16"/>
      <c r="WOU2" s="16"/>
      <c r="WOV2" s="16"/>
      <c r="WOW2" s="16"/>
      <c r="WOX2" s="16"/>
      <c r="WOY2" s="16"/>
      <c r="WOZ2" s="16"/>
      <c r="WPA2" s="16"/>
      <c r="WPB2" s="16"/>
      <c r="WPC2" s="16"/>
      <c r="WPD2" s="16"/>
      <c r="WPE2" s="16"/>
      <c r="WPF2" s="16"/>
      <c r="WPG2" s="16"/>
      <c r="WPH2" s="16"/>
      <c r="WPI2" s="16"/>
      <c r="WPJ2" s="16"/>
      <c r="WPK2" s="16"/>
      <c r="WPL2" s="16"/>
      <c r="WPM2" s="16"/>
      <c r="WPN2" s="16"/>
      <c r="WPO2" s="16"/>
      <c r="WPP2" s="16"/>
      <c r="WPQ2" s="16"/>
      <c r="WPR2" s="16"/>
      <c r="WPS2" s="16"/>
      <c r="WPT2" s="16"/>
      <c r="WPU2" s="16"/>
      <c r="WPV2" s="16"/>
      <c r="WPW2" s="16"/>
      <c r="WPX2" s="16"/>
      <c r="WPY2" s="16"/>
      <c r="WPZ2" s="16"/>
      <c r="WQA2" s="16"/>
      <c r="WQB2" s="16"/>
      <c r="WQC2" s="16"/>
      <c r="WQD2" s="16"/>
      <c r="WQE2" s="16"/>
      <c r="WQF2" s="16"/>
      <c r="WQG2" s="16"/>
      <c r="WQH2" s="16"/>
      <c r="WQI2" s="16"/>
      <c r="WQJ2" s="16"/>
      <c r="WQK2" s="16"/>
      <c r="WQL2" s="16"/>
      <c r="WQM2" s="16"/>
      <c r="WQN2" s="16"/>
      <c r="WQO2" s="16"/>
      <c r="WQP2" s="16"/>
      <c r="WQQ2" s="16"/>
      <c r="WQR2" s="16"/>
      <c r="WQS2" s="16"/>
      <c r="WQT2" s="16"/>
      <c r="WQU2" s="16"/>
      <c r="WQV2" s="16"/>
      <c r="WQW2" s="16"/>
      <c r="WQX2" s="16"/>
      <c r="WQY2" s="16"/>
      <c r="WQZ2" s="16"/>
      <c r="WRA2" s="16"/>
      <c r="WRB2" s="16"/>
      <c r="WRC2" s="16"/>
      <c r="WRD2" s="16"/>
      <c r="WRE2" s="16"/>
      <c r="WRF2" s="16"/>
      <c r="WRG2" s="16"/>
      <c r="WRH2" s="16"/>
      <c r="WRI2" s="16"/>
      <c r="WRJ2" s="16"/>
      <c r="WRK2" s="16"/>
      <c r="WRL2" s="16"/>
      <c r="WRM2" s="16"/>
      <c r="WRN2" s="16"/>
      <c r="WRO2" s="16"/>
      <c r="WRP2" s="16"/>
      <c r="WRQ2" s="16"/>
      <c r="WRR2" s="16"/>
      <c r="WRS2" s="16"/>
      <c r="WRT2" s="16"/>
      <c r="WRU2" s="16"/>
      <c r="WRV2" s="16"/>
      <c r="WRW2" s="16"/>
      <c r="WRX2" s="16"/>
      <c r="WRY2" s="16"/>
      <c r="WRZ2" s="16"/>
      <c r="WSA2" s="16"/>
      <c r="WSB2" s="16"/>
      <c r="WSC2" s="16"/>
      <c r="WSD2" s="16"/>
      <c r="WSE2" s="16"/>
      <c r="WSF2" s="16"/>
      <c r="WSG2" s="16"/>
      <c r="WSH2" s="16"/>
      <c r="WSI2" s="16"/>
      <c r="WSJ2" s="16"/>
      <c r="WSK2" s="16"/>
      <c r="WSL2" s="16"/>
      <c r="WSM2" s="16"/>
      <c r="WSN2" s="16"/>
      <c r="WSO2" s="16"/>
      <c r="WSP2" s="16"/>
      <c r="WSQ2" s="16"/>
      <c r="WSR2" s="16"/>
      <c r="WSS2" s="16"/>
      <c r="WST2" s="16"/>
      <c r="WSU2" s="16"/>
      <c r="WSV2" s="16"/>
      <c r="WSW2" s="16"/>
      <c r="WSX2" s="16"/>
      <c r="WSY2" s="16"/>
      <c r="WSZ2" s="16"/>
      <c r="WTA2" s="16"/>
      <c r="WTB2" s="16"/>
      <c r="WTC2" s="16"/>
      <c r="WTD2" s="16"/>
      <c r="WTE2" s="16"/>
      <c r="WTF2" s="16"/>
      <c r="WTG2" s="16"/>
      <c r="WTH2" s="16"/>
      <c r="WTI2" s="16"/>
      <c r="WTJ2" s="16"/>
      <c r="WTK2" s="16"/>
      <c r="WTL2" s="16"/>
      <c r="WTM2" s="16"/>
      <c r="WTN2" s="16"/>
      <c r="WTO2" s="16"/>
      <c r="WTP2" s="16"/>
      <c r="WTQ2" s="16"/>
      <c r="WTR2" s="16"/>
      <c r="WTS2" s="16"/>
      <c r="WTT2" s="16"/>
      <c r="WTU2" s="16"/>
      <c r="WTV2" s="16"/>
      <c r="WTW2" s="16"/>
      <c r="WTX2" s="16"/>
      <c r="WTY2" s="16"/>
      <c r="WTZ2" s="16"/>
      <c r="WUA2" s="16"/>
      <c r="WUB2" s="16"/>
      <c r="WUC2" s="16"/>
      <c r="WUD2" s="16"/>
      <c r="WUE2" s="16"/>
      <c r="WUF2" s="16"/>
      <c r="WUG2" s="16"/>
      <c r="WUH2" s="16"/>
      <c r="WUI2" s="16"/>
      <c r="WUJ2" s="16"/>
      <c r="WUK2" s="16"/>
      <c r="WUL2" s="16"/>
      <c r="WUM2" s="16"/>
      <c r="WUN2" s="16"/>
      <c r="WUO2" s="16"/>
      <c r="WUP2" s="16"/>
      <c r="WUQ2" s="16"/>
      <c r="WUR2" s="16"/>
      <c r="WUS2" s="16"/>
      <c r="WUT2" s="16"/>
      <c r="WUU2" s="16"/>
      <c r="WUV2" s="16"/>
      <c r="WUW2" s="16"/>
      <c r="WUX2" s="16"/>
      <c r="WUY2" s="16"/>
      <c r="WUZ2" s="16"/>
      <c r="WVA2" s="16"/>
      <c r="WVB2" s="16"/>
      <c r="WVC2" s="16"/>
      <c r="WVD2" s="16"/>
      <c r="WVE2" s="16"/>
      <c r="WVF2" s="16"/>
      <c r="WVG2" s="16"/>
      <c r="WVH2" s="16"/>
      <c r="WVI2" s="16"/>
      <c r="WVJ2" s="16"/>
      <c r="WVK2" s="16"/>
      <c r="WVL2" s="16"/>
      <c r="WVM2" s="16"/>
      <c r="WVN2" s="16"/>
      <c r="WVO2" s="16"/>
      <c r="WVP2" s="16"/>
      <c r="WVQ2" s="16"/>
      <c r="WVR2" s="16"/>
      <c r="WVS2" s="16"/>
      <c r="WVT2" s="16"/>
      <c r="WVU2" s="16"/>
      <c r="WVV2" s="16"/>
      <c r="WVW2" s="16"/>
      <c r="WVX2" s="16"/>
    </row>
    <row r="3" spans="1:16144" ht="16.149999999999999" thickBot="1">
      <c r="A3" s="14"/>
      <c r="B3" s="11"/>
      <c r="C3" s="11"/>
      <c r="D3" s="15"/>
      <c r="E3" s="19">
        <v>12</v>
      </c>
      <c r="F3" s="19">
        <v>1</v>
      </c>
      <c r="G3" s="19">
        <v>2</v>
      </c>
      <c r="H3" s="19">
        <v>3</v>
      </c>
      <c r="I3" s="19">
        <v>4</v>
      </c>
      <c r="J3" s="19">
        <v>5</v>
      </c>
      <c r="K3" s="19">
        <v>6</v>
      </c>
      <c r="L3" s="19">
        <v>7</v>
      </c>
      <c r="M3" s="19">
        <v>8</v>
      </c>
      <c r="N3" s="19">
        <v>9</v>
      </c>
      <c r="O3" s="19">
        <v>10</v>
      </c>
      <c r="P3" s="19">
        <v>11</v>
      </c>
      <c r="Q3" s="19">
        <v>12</v>
      </c>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16"/>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16"/>
      <c r="JM3" s="16"/>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6"/>
      <c r="ND3" s="16"/>
      <c r="NE3" s="16"/>
      <c r="NF3" s="16"/>
      <c r="NG3" s="16"/>
      <c r="NH3" s="16"/>
      <c r="NI3" s="16"/>
      <c r="NJ3" s="16"/>
      <c r="NK3" s="16"/>
      <c r="NL3" s="16"/>
      <c r="NM3" s="16"/>
      <c r="NN3" s="16"/>
      <c r="NO3" s="16"/>
      <c r="NP3" s="16"/>
      <c r="NQ3" s="16"/>
      <c r="NR3" s="16"/>
      <c r="NS3" s="16"/>
      <c r="NT3" s="16"/>
      <c r="NU3" s="16"/>
      <c r="NV3" s="16"/>
      <c r="NW3" s="16"/>
      <c r="NX3" s="16"/>
      <c r="NY3" s="16"/>
      <c r="NZ3" s="16"/>
      <c r="OA3" s="16"/>
      <c r="OB3" s="16"/>
      <c r="OC3" s="16"/>
      <c r="OD3" s="16"/>
      <c r="OE3" s="16"/>
      <c r="OF3" s="16"/>
      <c r="OG3" s="16"/>
      <c r="OH3" s="16"/>
      <c r="OI3" s="16"/>
      <c r="OJ3" s="16"/>
      <c r="OK3" s="16"/>
      <c r="OL3" s="16"/>
      <c r="OM3" s="16"/>
      <c r="ON3" s="16"/>
      <c r="OO3" s="16"/>
      <c r="OP3" s="16"/>
      <c r="OQ3" s="16"/>
      <c r="OR3" s="16"/>
      <c r="OS3" s="16"/>
      <c r="OT3" s="16"/>
      <c r="OU3" s="16"/>
      <c r="OV3" s="16"/>
      <c r="OW3" s="16"/>
      <c r="OX3" s="16"/>
      <c r="OY3" s="16"/>
      <c r="OZ3" s="16"/>
      <c r="PA3" s="16"/>
      <c r="PB3" s="16"/>
      <c r="PC3" s="16"/>
      <c r="PD3" s="16"/>
      <c r="PE3" s="16"/>
      <c r="PF3" s="16"/>
      <c r="PG3" s="16"/>
      <c r="PH3" s="16"/>
      <c r="PI3" s="16"/>
      <c r="PJ3" s="16"/>
      <c r="PK3" s="16"/>
      <c r="PL3" s="16"/>
      <c r="PM3" s="16"/>
      <c r="PN3" s="16"/>
      <c r="PO3" s="16"/>
      <c r="PP3" s="16"/>
      <c r="PQ3" s="16"/>
      <c r="PR3" s="16"/>
      <c r="PS3" s="16"/>
      <c r="PT3" s="16"/>
      <c r="PU3" s="16"/>
      <c r="PV3" s="16"/>
      <c r="PW3" s="16"/>
      <c r="PX3" s="16"/>
      <c r="PY3" s="16"/>
      <c r="PZ3" s="16"/>
      <c r="QA3" s="16"/>
      <c r="QB3" s="16"/>
      <c r="QC3" s="16"/>
      <c r="QD3" s="16"/>
      <c r="QE3" s="16"/>
      <c r="QF3" s="16"/>
      <c r="QG3" s="16"/>
      <c r="QH3" s="16"/>
      <c r="QI3" s="16"/>
      <c r="QJ3" s="16"/>
      <c r="QK3" s="16"/>
      <c r="QL3" s="16"/>
      <c r="QM3" s="16"/>
      <c r="QN3" s="16"/>
      <c r="QO3" s="16"/>
      <c r="QP3" s="16"/>
      <c r="QQ3" s="16"/>
      <c r="QR3" s="16"/>
      <c r="QS3" s="16"/>
      <c r="QT3" s="16"/>
      <c r="QU3" s="16"/>
      <c r="QV3" s="16"/>
      <c r="QW3" s="16"/>
      <c r="QX3" s="16"/>
      <c r="QY3" s="16"/>
      <c r="QZ3" s="16"/>
      <c r="RA3" s="16"/>
      <c r="RB3" s="16"/>
      <c r="RC3" s="16"/>
      <c r="RD3" s="16"/>
      <c r="RE3" s="16"/>
      <c r="RF3" s="16"/>
      <c r="RG3" s="16"/>
      <c r="RH3" s="16"/>
      <c r="RI3" s="16"/>
      <c r="RJ3" s="16"/>
      <c r="RK3" s="16"/>
      <c r="RL3" s="16"/>
      <c r="RM3" s="16"/>
      <c r="RN3" s="16"/>
      <c r="RO3" s="16"/>
      <c r="RP3" s="16"/>
      <c r="RQ3" s="16"/>
      <c r="RR3" s="16"/>
      <c r="RS3" s="16"/>
      <c r="RT3" s="16"/>
      <c r="RU3" s="16"/>
      <c r="RV3" s="16"/>
      <c r="RW3" s="16"/>
      <c r="RX3" s="16"/>
      <c r="RY3" s="16"/>
      <c r="RZ3" s="16"/>
      <c r="SA3" s="16"/>
      <c r="SB3" s="16"/>
      <c r="SC3" s="16"/>
      <c r="SD3" s="16"/>
      <c r="SE3" s="16"/>
      <c r="SF3" s="16"/>
      <c r="SG3" s="16"/>
      <c r="SH3" s="16"/>
      <c r="SI3" s="16"/>
      <c r="SJ3" s="16"/>
      <c r="SK3" s="16"/>
      <c r="SL3" s="16"/>
      <c r="SM3" s="16"/>
      <c r="SN3" s="16"/>
      <c r="SO3" s="16"/>
      <c r="SP3" s="16"/>
      <c r="SQ3" s="16"/>
      <c r="SR3" s="16"/>
      <c r="SS3" s="16"/>
      <c r="ST3" s="16"/>
      <c r="SU3" s="16"/>
      <c r="SV3" s="16"/>
      <c r="SW3" s="16"/>
      <c r="SX3" s="16"/>
      <c r="SY3" s="16"/>
      <c r="SZ3" s="16"/>
      <c r="TA3" s="16"/>
      <c r="TB3" s="16"/>
      <c r="TC3" s="16"/>
      <c r="TD3" s="16"/>
      <c r="TE3" s="16"/>
      <c r="TF3" s="16"/>
      <c r="TG3" s="16"/>
      <c r="TH3" s="16"/>
      <c r="TI3" s="16"/>
      <c r="TJ3" s="16"/>
      <c r="TK3" s="16"/>
      <c r="TL3" s="16"/>
      <c r="TM3" s="16"/>
      <c r="TN3" s="16"/>
      <c r="TO3" s="16"/>
      <c r="TP3" s="16"/>
      <c r="TQ3" s="16"/>
      <c r="TR3" s="16"/>
      <c r="TS3" s="16"/>
      <c r="TT3" s="16"/>
      <c r="TU3" s="16"/>
      <c r="TV3" s="16"/>
      <c r="TW3" s="16"/>
      <c r="TX3" s="16"/>
      <c r="TY3" s="16"/>
      <c r="TZ3" s="16"/>
      <c r="UA3" s="16"/>
      <c r="UB3" s="16"/>
      <c r="UC3" s="16"/>
      <c r="UD3" s="16"/>
      <c r="UE3" s="16"/>
      <c r="UF3" s="16"/>
      <c r="UG3" s="16"/>
      <c r="UH3" s="16"/>
      <c r="UI3" s="16"/>
      <c r="UJ3" s="16"/>
      <c r="UK3" s="16"/>
      <c r="UL3" s="16"/>
      <c r="UM3" s="16"/>
      <c r="UN3" s="16"/>
      <c r="UO3" s="16"/>
      <c r="UP3" s="16"/>
      <c r="UQ3" s="16"/>
      <c r="UR3" s="16"/>
      <c r="US3" s="16"/>
      <c r="UT3" s="16"/>
      <c r="UU3" s="16"/>
      <c r="UV3" s="16"/>
      <c r="UW3" s="16"/>
      <c r="UX3" s="16"/>
      <c r="UY3" s="16"/>
      <c r="UZ3" s="16"/>
      <c r="VA3" s="16"/>
      <c r="VB3" s="16"/>
      <c r="VC3" s="16"/>
      <c r="VD3" s="16"/>
      <c r="VE3" s="16"/>
      <c r="VF3" s="16"/>
      <c r="VG3" s="16"/>
      <c r="VH3" s="16"/>
      <c r="VI3" s="16"/>
      <c r="VJ3" s="16"/>
      <c r="VK3" s="16"/>
      <c r="VL3" s="16"/>
      <c r="VM3" s="16"/>
      <c r="VN3" s="16"/>
      <c r="VO3" s="16"/>
      <c r="VP3" s="16"/>
      <c r="VQ3" s="16"/>
      <c r="VR3" s="16"/>
      <c r="VS3" s="16"/>
      <c r="VT3" s="16"/>
      <c r="VU3" s="16"/>
      <c r="VV3" s="16"/>
      <c r="VW3" s="16"/>
      <c r="VX3" s="16"/>
      <c r="VY3" s="16"/>
      <c r="VZ3" s="16"/>
      <c r="WA3" s="16"/>
      <c r="WB3" s="16"/>
      <c r="WC3" s="16"/>
      <c r="WD3" s="16"/>
      <c r="WE3" s="16"/>
      <c r="WF3" s="16"/>
      <c r="WG3" s="16"/>
      <c r="WH3" s="16"/>
      <c r="WI3" s="16"/>
      <c r="WJ3" s="16"/>
      <c r="WK3" s="16"/>
      <c r="WL3" s="16"/>
      <c r="WM3" s="16"/>
      <c r="WN3" s="16"/>
      <c r="WO3" s="16"/>
      <c r="WP3" s="16"/>
      <c r="WQ3" s="16"/>
      <c r="WR3" s="16"/>
      <c r="WS3" s="16"/>
      <c r="WT3" s="16"/>
      <c r="WU3" s="16"/>
      <c r="WV3" s="16"/>
      <c r="WW3" s="16"/>
      <c r="WX3" s="16"/>
      <c r="WY3" s="16"/>
      <c r="WZ3" s="16"/>
      <c r="XA3" s="16"/>
      <c r="XB3" s="16"/>
      <c r="XC3" s="16"/>
      <c r="XD3" s="16"/>
      <c r="XE3" s="16"/>
      <c r="XF3" s="16"/>
      <c r="XG3" s="16"/>
      <c r="XH3" s="16"/>
      <c r="XI3" s="16"/>
      <c r="XJ3" s="16"/>
      <c r="XK3" s="16"/>
      <c r="XL3" s="16"/>
      <c r="XM3" s="16"/>
      <c r="XN3" s="16"/>
      <c r="XO3" s="16"/>
      <c r="XP3" s="16"/>
      <c r="XQ3" s="16"/>
      <c r="XR3" s="16"/>
      <c r="XS3" s="16"/>
      <c r="XT3" s="16"/>
      <c r="XU3" s="16"/>
      <c r="XV3" s="16"/>
      <c r="XW3" s="16"/>
      <c r="XX3" s="16"/>
      <c r="XY3" s="16"/>
      <c r="XZ3" s="16"/>
      <c r="YA3" s="16"/>
      <c r="YB3" s="16"/>
      <c r="YC3" s="16"/>
      <c r="YD3" s="16"/>
      <c r="YE3" s="16"/>
      <c r="YF3" s="16"/>
      <c r="YG3" s="16"/>
      <c r="YH3" s="16"/>
      <c r="YI3" s="16"/>
      <c r="YJ3" s="16"/>
      <c r="YK3" s="16"/>
      <c r="YL3" s="16"/>
      <c r="YM3" s="16"/>
      <c r="YN3" s="16"/>
      <c r="YO3" s="16"/>
      <c r="YP3" s="16"/>
      <c r="YQ3" s="16"/>
      <c r="YR3" s="16"/>
      <c r="YS3" s="16"/>
      <c r="YT3" s="16"/>
      <c r="YU3" s="16"/>
      <c r="YV3" s="16"/>
      <c r="YW3" s="16"/>
      <c r="YX3" s="16"/>
      <c r="YY3" s="16"/>
      <c r="YZ3" s="16"/>
      <c r="ZA3" s="16"/>
      <c r="ZB3" s="16"/>
      <c r="ZC3" s="16"/>
      <c r="ZD3" s="16"/>
      <c r="ZE3" s="16"/>
      <c r="ZF3" s="16"/>
      <c r="ZG3" s="16"/>
      <c r="ZH3" s="16"/>
      <c r="ZI3" s="16"/>
      <c r="ZJ3" s="16"/>
      <c r="ZK3" s="16"/>
      <c r="ZL3" s="16"/>
      <c r="ZM3" s="16"/>
      <c r="ZN3" s="16"/>
      <c r="ZO3" s="16"/>
      <c r="ZP3" s="16"/>
      <c r="ZQ3" s="16"/>
      <c r="ZR3" s="16"/>
      <c r="ZS3" s="16"/>
      <c r="ZT3" s="16"/>
      <c r="ZU3" s="16"/>
      <c r="ZV3" s="16"/>
      <c r="ZW3" s="16"/>
      <c r="ZX3" s="16"/>
      <c r="ZY3" s="16"/>
      <c r="ZZ3" s="16"/>
      <c r="AAA3" s="16"/>
      <c r="AAB3" s="16"/>
      <c r="AAC3" s="16"/>
      <c r="AAD3" s="16"/>
      <c r="AAE3" s="16"/>
      <c r="AAF3" s="16"/>
      <c r="AAG3" s="16"/>
      <c r="AAH3" s="16"/>
      <c r="AAI3" s="16"/>
      <c r="AAJ3" s="16"/>
      <c r="AAK3" s="16"/>
      <c r="AAL3" s="16"/>
      <c r="AAM3" s="16"/>
      <c r="AAN3" s="16"/>
      <c r="AAO3" s="16"/>
      <c r="AAP3" s="16"/>
      <c r="AAQ3" s="16"/>
      <c r="AAR3" s="16"/>
      <c r="AAS3" s="16"/>
      <c r="AAT3" s="16"/>
      <c r="AAU3" s="16"/>
      <c r="AAV3" s="16"/>
      <c r="AAW3" s="16"/>
      <c r="AAX3" s="16"/>
      <c r="AAY3" s="16"/>
      <c r="AAZ3" s="16"/>
      <c r="ABA3" s="16"/>
      <c r="ABB3" s="16"/>
      <c r="ABC3" s="16"/>
      <c r="ABD3" s="16"/>
      <c r="ABE3" s="16"/>
      <c r="ABF3" s="16"/>
      <c r="ABG3" s="16"/>
      <c r="ABH3" s="16"/>
      <c r="ABI3" s="16"/>
      <c r="ABJ3" s="16"/>
      <c r="ABK3" s="16"/>
      <c r="ABL3" s="16"/>
      <c r="ABM3" s="16"/>
      <c r="ABN3" s="16"/>
      <c r="ABO3" s="16"/>
      <c r="ABP3" s="16"/>
      <c r="ABQ3" s="16"/>
      <c r="ABR3" s="16"/>
      <c r="ABS3" s="16"/>
      <c r="ABT3" s="16"/>
      <c r="ABU3" s="16"/>
      <c r="ABV3" s="16"/>
      <c r="ABW3" s="16"/>
      <c r="ABX3" s="16"/>
      <c r="ABY3" s="16"/>
      <c r="ABZ3" s="16"/>
      <c r="ACA3" s="16"/>
      <c r="ACB3" s="16"/>
      <c r="ACC3" s="16"/>
      <c r="ACD3" s="16"/>
      <c r="ACE3" s="16"/>
      <c r="ACF3" s="16"/>
      <c r="ACG3" s="16"/>
      <c r="ACH3" s="16"/>
      <c r="ACI3" s="16"/>
      <c r="ACJ3" s="16"/>
      <c r="ACK3" s="16"/>
      <c r="ACL3" s="16"/>
      <c r="ACM3" s="16"/>
      <c r="ACN3" s="16"/>
      <c r="ACO3" s="16"/>
      <c r="ACP3" s="16"/>
      <c r="ACQ3" s="16"/>
      <c r="ACR3" s="16"/>
      <c r="ACS3" s="16"/>
      <c r="ACT3" s="16"/>
      <c r="ACU3" s="16"/>
      <c r="ACV3" s="16"/>
      <c r="ACW3" s="16"/>
      <c r="ACX3" s="16"/>
      <c r="ACY3" s="16"/>
      <c r="ACZ3" s="16"/>
      <c r="ADA3" s="16"/>
      <c r="ADB3" s="16"/>
      <c r="ADC3" s="16"/>
      <c r="ADD3" s="16"/>
      <c r="ADE3" s="16"/>
      <c r="ADF3" s="16"/>
      <c r="ADG3" s="16"/>
      <c r="ADH3" s="16"/>
      <c r="ADI3" s="16"/>
      <c r="ADJ3" s="16"/>
      <c r="ADK3" s="16"/>
      <c r="ADL3" s="16"/>
      <c r="ADM3" s="16"/>
      <c r="ADN3" s="16"/>
      <c r="ADO3" s="16"/>
      <c r="ADP3" s="16"/>
      <c r="ADQ3" s="16"/>
      <c r="ADR3" s="16"/>
      <c r="ADS3" s="16"/>
      <c r="ADT3" s="16"/>
      <c r="ADU3" s="16"/>
      <c r="ADV3" s="16"/>
      <c r="ADW3" s="16"/>
      <c r="ADX3" s="16"/>
      <c r="ADY3" s="16"/>
      <c r="ADZ3" s="16"/>
      <c r="AEA3" s="16"/>
      <c r="AEB3" s="16"/>
      <c r="AEC3" s="16"/>
      <c r="AED3" s="16"/>
      <c r="AEE3" s="16"/>
      <c r="AEF3" s="16"/>
      <c r="AEG3" s="16"/>
      <c r="AEH3" s="16"/>
      <c r="AEI3" s="16"/>
      <c r="AEJ3" s="16"/>
      <c r="AEK3" s="16"/>
      <c r="AEL3" s="16"/>
      <c r="AEM3" s="16"/>
      <c r="AEN3" s="16"/>
      <c r="AEO3" s="16"/>
      <c r="AEP3" s="16"/>
      <c r="AEQ3" s="16"/>
      <c r="AER3" s="16"/>
      <c r="AES3" s="16"/>
      <c r="AET3" s="16"/>
      <c r="AEU3" s="16"/>
      <c r="AEV3" s="16"/>
      <c r="AEW3" s="16"/>
      <c r="AEX3" s="16"/>
      <c r="AEY3" s="16"/>
      <c r="AEZ3" s="16"/>
      <c r="AFA3" s="16"/>
      <c r="AFB3" s="16"/>
      <c r="AFC3" s="16"/>
      <c r="AFD3" s="16"/>
      <c r="AFE3" s="16"/>
      <c r="AFF3" s="16"/>
      <c r="AFG3" s="16"/>
      <c r="AFH3" s="16"/>
      <c r="AFI3" s="16"/>
      <c r="AFJ3" s="16"/>
      <c r="AFK3" s="16"/>
      <c r="AFL3" s="16"/>
      <c r="AFM3" s="16"/>
      <c r="AFN3" s="16"/>
      <c r="AFO3" s="16"/>
      <c r="AFP3" s="16"/>
      <c r="AFQ3" s="16"/>
      <c r="AFR3" s="16"/>
      <c r="AFS3" s="16"/>
      <c r="AFT3" s="16"/>
      <c r="AFU3" s="16"/>
      <c r="AFV3" s="16"/>
      <c r="AFW3" s="16"/>
      <c r="AFX3" s="16"/>
      <c r="AFY3" s="16"/>
      <c r="AFZ3" s="16"/>
      <c r="AGA3" s="16"/>
      <c r="AGB3" s="16"/>
      <c r="AGC3" s="16"/>
      <c r="AGD3" s="16"/>
      <c r="AGE3" s="16"/>
      <c r="AGF3" s="16"/>
      <c r="AGG3" s="16"/>
      <c r="AGH3" s="16"/>
      <c r="AGI3" s="16"/>
      <c r="AGJ3" s="16"/>
      <c r="AGK3" s="16"/>
      <c r="AGL3" s="16"/>
      <c r="AGM3" s="16"/>
      <c r="AGN3" s="16"/>
      <c r="AGO3" s="16"/>
      <c r="AGP3" s="16"/>
      <c r="AGQ3" s="16"/>
      <c r="AGR3" s="16"/>
      <c r="AGS3" s="16"/>
      <c r="AGT3" s="16"/>
      <c r="AGU3" s="16"/>
      <c r="AGV3" s="16"/>
      <c r="AGW3" s="16"/>
      <c r="AGX3" s="16"/>
      <c r="AGY3" s="16"/>
      <c r="AGZ3" s="16"/>
      <c r="AHA3" s="16"/>
      <c r="AHB3" s="16"/>
      <c r="AHC3" s="16"/>
      <c r="AHD3" s="16"/>
      <c r="AHE3" s="16"/>
      <c r="AHF3" s="16"/>
      <c r="AHG3" s="16"/>
      <c r="AHH3" s="16"/>
      <c r="AHI3" s="16"/>
      <c r="AHJ3" s="16"/>
      <c r="AHK3" s="16"/>
      <c r="AHL3" s="16"/>
      <c r="AHM3" s="16"/>
      <c r="AHN3" s="16"/>
      <c r="AHO3" s="16"/>
      <c r="AHP3" s="16"/>
      <c r="AHQ3" s="16"/>
      <c r="AHR3" s="16"/>
      <c r="AHS3" s="16"/>
      <c r="AHT3" s="16"/>
      <c r="AHU3" s="16"/>
      <c r="AHV3" s="16"/>
      <c r="AHW3" s="16"/>
      <c r="AHX3" s="16"/>
      <c r="AHY3" s="16"/>
      <c r="AHZ3" s="16"/>
      <c r="AIA3" s="16"/>
      <c r="AIB3" s="16"/>
      <c r="AIC3" s="16"/>
      <c r="AID3" s="16"/>
      <c r="AIE3" s="16"/>
      <c r="AIF3" s="16"/>
      <c r="AIG3" s="16"/>
      <c r="AIH3" s="16"/>
      <c r="AII3" s="16"/>
      <c r="AIJ3" s="16"/>
      <c r="AIK3" s="16"/>
      <c r="AIL3" s="16"/>
      <c r="AIM3" s="16"/>
      <c r="AIN3" s="16"/>
      <c r="AIO3" s="16"/>
      <c r="AIP3" s="16"/>
      <c r="AIQ3" s="16"/>
      <c r="AIR3" s="16"/>
      <c r="AIS3" s="16"/>
      <c r="AIT3" s="16"/>
      <c r="AIU3" s="16"/>
      <c r="AIV3" s="16"/>
      <c r="AIW3" s="16"/>
      <c r="AIX3" s="16"/>
      <c r="AIY3" s="16"/>
      <c r="AIZ3" s="16"/>
      <c r="AJA3" s="16"/>
      <c r="AJB3" s="16"/>
      <c r="AJC3" s="16"/>
      <c r="AJD3" s="16"/>
      <c r="AJE3" s="16"/>
      <c r="AJF3" s="16"/>
      <c r="AJG3" s="16"/>
      <c r="AJH3" s="16"/>
      <c r="AJI3" s="16"/>
      <c r="AJJ3" s="16"/>
      <c r="AJK3" s="16"/>
      <c r="AJL3" s="16"/>
      <c r="AJM3" s="16"/>
      <c r="AJN3" s="16"/>
      <c r="AJO3" s="16"/>
      <c r="AJP3" s="16"/>
      <c r="AJQ3" s="16"/>
      <c r="AJR3" s="16"/>
      <c r="AJS3" s="16"/>
      <c r="AJT3" s="16"/>
      <c r="AJU3" s="16"/>
      <c r="AJV3" s="16"/>
      <c r="AJW3" s="16"/>
      <c r="AJX3" s="16"/>
      <c r="AJY3" s="16"/>
      <c r="AJZ3" s="16"/>
      <c r="AKA3" s="16"/>
      <c r="AKB3" s="16"/>
      <c r="AKC3" s="16"/>
      <c r="AKD3" s="16"/>
      <c r="AKE3" s="16"/>
      <c r="AKF3" s="16"/>
      <c r="AKG3" s="16"/>
      <c r="AKH3" s="16"/>
      <c r="AKI3" s="16"/>
      <c r="AKJ3" s="16"/>
      <c r="AKK3" s="16"/>
      <c r="AKL3" s="16"/>
      <c r="AKM3" s="16"/>
      <c r="AKN3" s="16"/>
      <c r="AKO3" s="16"/>
      <c r="AKP3" s="16"/>
      <c r="AKQ3" s="16"/>
      <c r="AKR3" s="16"/>
      <c r="AKS3" s="16"/>
      <c r="AKT3" s="16"/>
      <c r="AKU3" s="16"/>
      <c r="AKV3" s="16"/>
      <c r="AKW3" s="16"/>
      <c r="AKX3" s="16"/>
      <c r="AKY3" s="16"/>
      <c r="AKZ3" s="16"/>
      <c r="ALA3" s="16"/>
      <c r="ALB3" s="16"/>
      <c r="ALC3" s="16"/>
      <c r="ALD3" s="16"/>
      <c r="ALE3" s="16"/>
      <c r="ALF3" s="16"/>
      <c r="ALG3" s="16"/>
      <c r="ALH3" s="16"/>
      <c r="ALI3" s="16"/>
      <c r="ALJ3" s="16"/>
      <c r="ALK3" s="16"/>
      <c r="ALL3" s="16"/>
      <c r="ALM3" s="16"/>
      <c r="ALN3" s="16"/>
      <c r="ALO3" s="16"/>
      <c r="ALP3" s="16"/>
      <c r="ALQ3" s="16"/>
      <c r="ALR3" s="16"/>
      <c r="ALS3" s="16"/>
      <c r="ALT3" s="16"/>
      <c r="ALU3" s="16"/>
      <c r="ALV3" s="16"/>
      <c r="ALW3" s="16"/>
      <c r="ALX3" s="16"/>
      <c r="ALY3" s="16"/>
      <c r="ALZ3" s="16"/>
      <c r="AMA3" s="16"/>
      <c r="AMB3" s="16"/>
      <c r="AMC3" s="16"/>
      <c r="AMD3" s="16"/>
      <c r="AME3" s="16"/>
      <c r="AMF3" s="16"/>
      <c r="AMG3" s="16"/>
      <c r="AMH3" s="16"/>
      <c r="AMI3" s="16"/>
      <c r="AMJ3" s="16"/>
      <c r="AMK3" s="16"/>
      <c r="AML3" s="16"/>
      <c r="AMM3" s="16"/>
      <c r="AMN3" s="16"/>
      <c r="AMO3" s="16"/>
      <c r="AMP3" s="16"/>
      <c r="AMQ3" s="16"/>
      <c r="AMR3" s="16"/>
      <c r="AMS3" s="16"/>
      <c r="AMT3" s="16"/>
      <c r="AMU3" s="16"/>
      <c r="AMV3" s="16"/>
      <c r="AMW3" s="16"/>
      <c r="AMX3" s="16"/>
      <c r="AMY3" s="16"/>
      <c r="AMZ3" s="16"/>
      <c r="ANA3" s="16"/>
      <c r="ANB3" s="16"/>
      <c r="ANC3" s="16"/>
      <c r="AND3" s="16"/>
      <c r="ANE3" s="16"/>
      <c r="ANF3" s="16"/>
      <c r="ANG3" s="16"/>
      <c r="ANH3" s="16"/>
      <c r="ANI3" s="16"/>
      <c r="ANJ3" s="16"/>
      <c r="ANK3" s="16"/>
      <c r="ANL3" s="16"/>
      <c r="ANM3" s="16"/>
      <c r="ANN3" s="16"/>
      <c r="ANO3" s="16"/>
      <c r="ANP3" s="16"/>
      <c r="ANQ3" s="16"/>
      <c r="ANR3" s="16"/>
      <c r="ANS3" s="16"/>
      <c r="ANT3" s="16"/>
      <c r="ANU3" s="16"/>
      <c r="ANV3" s="16"/>
      <c r="ANW3" s="16"/>
      <c r="ANX3" s="16"/>
      <c r="ANY3" s="16"/>
      <c r="ANZ3" s="16"/>
      <c r="AOA3" s="16"/>
      <c r="AOB3" s="16"/>
      <c r="AOC3" s="16"/>
      <c r="AOD3" s="16"/>
      <c r="AOE3" s="16"/>
      <c r="AOF3" s="16"/>
      <c r="AOG3" s="16"/>
      <c r="AOH3" s="16"/>
      <c r="AOI3" s="16"/>
      <c r="AOJ3" s="16"/>
      <c r="AOK3" s="16"/>
      <c r="AOL3" s="16"/>
      <c r="AOM3" s="16"/>
      <c r="AON3" s="16"/>
      <c r="AOO3" s="16"/>
      <c r="AOP3" s="16"/>
      <c r="AOQ3" s="16"/>
      <c r="AOR3" s="16"/>
      <c r="AOS3" s="16"/>
      <c r="AOT3" s="16"/>
      <c r="AOU3" s="16"/>
      <c r="AOV3" s="16"/>
      <c r="AOW3" s="16"/>
      <c r="AOX3" s="16"/>
      <c r="AOY3" s="16"/>
      <c r="AOZ3" s="16"/>
      <c r="APA3" s="16"/>
      <c r="APB3" s="16"/>
      <c r="APC3" s="16"/>
      <c r="APD3" s="16"/>
      <c r="APE3" s="16"/>
      <c r="APF3" s="16"/>
      <c r="APG3" s="16"/>
      <c r="APH3" s="16"/>
      <c r="API3" s="16"/>
      <c r="APJ3" s="16"/>
      <c r="APK3" s="16"/>
      <c r="APL3" s="16"/>
      <c r="APM3" s="16"/>
      <c r="APN3" s="16"/>
      <c r="APO3" s="16"/>
      <c r="APP3" s="16"/>
      <c r="APQ3" s="16"/>
      <c r="APR3" s="16"/>
      <c r="APS3" s="16"/>
      <c r="APT3" s="16"/>
      <c r="APU3" s="16"/>
      <c r="APV3" s="16"/>
      <c r="APW3" s="16"/>
      <c r="APX3" s="16"/>
      <c r="APY3" s="16"/>
      <c r="APZ3" s="16"/>
      <c r="AQA3" s="16"/>
      <c r="AQB3" s="16"/>
      <c r="AQC3" s="16"/>
      <c r="AQD3" s="16"/>
      <c r="AQE3" s="16"/>
      <c r="AQF3" s="16"/>
      <c r="AQG3" s="16"/>
      <c r="AQH3" s="16"/>
      <c r="AQI3" s="16"/>
      <c r="AQJ3" s="16"/>
      <c r="AQK3" s="16"/>
      <c r="AQL3" s="16"/>
      <c r="AQM3" s="16"/>
      <c r="AQN3" s="16"/>
      <c r="AQO3" s="16"/>
      <c r="AQP3" s="16"/>
      <c r="AQQ3" s="16"/>
      <c r="AQR3" s="16"/>
      <c r="AQS3" s="16"/>
      <c r="AQT3" s="16"/>
      <c r="AQU3" s="16"/>
      <c r="AQV3" s="16"/>
      <c r="AQW3" s="16"/>
      <c r="AQX3" s="16"/>
      <c r="AQY3" s="16"/>
      <c r="AQZ3" s="16"/>
      <c r="ARA3" s="16"/>
      <c r="ARB3" s="16"/>
      <c r="ARC3" s="16"/>
      <c r="ARD3" s="16"/>
      <c r="ARE3" s="16"/>
      <c r="ARF3" s="16"/>
      <c r="ARG3" s="16"/>
      <c r="ARH3" s="16"/>
      <c r="ARI3" s="16"/>
      <c r="ARJ3" s="16"/>
      <c r="ARK3" s="16"/>
      <c r="ARL3" s="16"/>
      <c r="ARM3" s="16"/>
      <c r="ARN3" s="16"/>
      <c r="ARO3" s="16"/>
      <c r="ARP3" s="16"/>
      <c r="ARQ3" s="16"/>
      <c r="ARR3" s="16"/>
      <c r="ARS3" s="16"/>
      <c r="ART3" s="16"/>
      <c r="ARU3" s="16"/>
      <c r="ARV3" s="16"/>
      <c r="ARW3" s="16"/>
      <c r="ARX3" s="16"/>
      <c r="ARY3" s="16"/>
      <c r="ARZ3" s="16"/>
      <c r="ASA3" s="16"/>
      <c r="ASB3" s="16"/>
      <c r="ASC3" s="16"/>
      <c r="ASD3" s="16"/>
      <c r="ASE3" s="16"/>
      <c r="ASF3" s="16"/>
      <c r="ASG3" s="16"/>
      <c r="ASH3" s="16"/>
      <c r="ASI3" s="16"/>
      <c r="ASJ3" s="16"/>
      <c r="ASK3" s="16"/>
      <c r="ASL3" s="16"/>
      <c r="ASM3" s="16"/>
      <c r="ASN3" s="16"/>
      <c r="ASO3" s="16"/>
      <c r="ASP3" s="16"/>
      <c r="ASQ3" s="16"/>
      <c r="ASR3" s="16"/>
      <c r="ASS3" s="16"/>
      <c r="AST3" s="16"/>
      <c r="ASU3" s="16"/>
      <c r="ASV3" s="16"/>
      <c r="ASW3" s="16"/>
      <c r="ASX3" s="16"/>
      <c r="ASY3" s="16"/>
      <c r="ASZ3" s="16"/>
      <c r="ATA3" s="16"/>
      <c r="ATB3" s="16"/>
      <c r="ATC3" s="16"/>
      <c r="ATD3" s="16"/>
      <c r="ATE3" s="16"/>
      <c r="ATF3" s="16"/>
      <c r="ATG3" s="16"/>
      <c r="ATH3" s="16"/>
      <c r="ATI3" s="16"/>
      <c r="ATJ3" s="16"/>
      <c r="ATK3" s="16"/>
      <c r="ATL3" s="16"/>
      <c r="ATM3" s="16"/>
      <c r="ATN3" s="16"/>
      <c r="ATO3" s="16"/>
      <c r="ATP3" s="16"/>
      <c r="ATQ3" s="16"/>
      <c r="ATR3" s="16"/>
      <c r="ATS3" s="16"/>
      <c r="ATT3" s="16"/>
      <c r="ATU3" s="16"/>
      <c r="ATV3" s="16"/>
      <c r="ATW3" s="16"/>
      <c r="ATX3" s="16"/>
      <c r="ATY3" s="16"/>
      <c r="ATZ3" s="16"/>
      <c r="AUA3" s="16"/>
      <c r="AUB3" s="16"/>
      <c r="AUC3" s="16"/>
      <c r="AUD3" s="16"/>
      <c r="AUE3" s="16"/>
      <c r="AUF3" s="16"/>
      <c r="AUG3" s="16"/>
      <c r="AUH3" s="16"/>
      <c r="AUI3" s="16"/>
      <c r="AUJ3" s="16"/>
      <c r="AUK3" s="16"/>
      <c r="AUL3" s="16"/>
      <c r="AUM3" s="16"/>
      <c r="AUN3" s="16"/>
      <c r="AUO3" s="16"/>
      <c r="AUP3" s="16"/>
      <c r="AUQ3" s="16"/>
      <c r="AUR3" s="16"/>
      <c r="AUS3" s="16"/>
      <c r="AUT3" s="16"/>
      <c r="AUU3" s="16"/>
      <c r="AUV3" s="16"/>
      <c r="AUW3" s="16"/>
      <c r="AUX3" s="16"/>
      <c r="AUY3" s="16"/>
      <c r="AUZ3" s="16"/>
      <c r="AVA3" s="16"/>
      <c r="AVB3" s="16"/>
      <c r="AVC3" s="16"/>
      <c r="AVD3" s="16"/>
      <c r="AVE3" s="16"/>
      <c r="AVF3" s="16"/>
      <c r="AVG3" s="16"/>
      <c r="AVH3" s="16"/>
      <c r="AVI3" s="16"/>
      <c r="AVJ3" s="16"/>
      <c r="AVK3" s="16"/>
      <c r="AVL3" s="16"/>
      <c r="AVM3" s="16"/>
      <c r="AVN3" s="16"/>
      <c r="AVO3" s="16"/>
      <c r="AVP3" s="16"/>
      <c r="AVQ3" s="16"/>
      <c r="AVR3" s="16"/>
      <c r="AVS3" s="16"/>
      <c r="AVT3" s="16"/>
      <c r="AVU3" s="16"/>
      <c r="AVV3" s="16"/>
      <c r="AVW3" s="16"/>
      <c r="AVX3" s="16"/>
      <c r="AVY3" s="16"/>
      <c r="AVZ3" s="16"/>
      <c r="AWA3" s="16"/>
      <c r="AWB3" s="16"/>
      <c r="AWC3" s="16"/>
      <c r="AWD3" s="16"/>
      <c r="AWE3" s="16"/>
      <c r="AWF3" s="16"/>
      <c r="AWG3" s="16"/>
      <c r="AWH3" s="16"/>
      <c r="AWI3" s="16"/>
      <c r="AWJ3" s="16"/>
      <c r="AWK3" s="16"/>
      <c r="AWL3" s="16"/>
      <c r="AWM3" s="16"/>
      <c r="AWN3" s="16"/>
      <c r="AWO3" s="16"/>
      <c r="AWP3" s="16"/>
      <c r="AWQ3" s="16"/>
      <c r="AWR3" s="16"/>
      <c r="AWS3" s="16"/>
      <c r="AWT3" s="16"/>
      <c r="AWU3" s="16"/>
      <c r="AWV3" s="16"/>
      <c r="AWW3" s="16"/>
      <c r="AWX3" s="16"/>
      <c r="AWY3" s="16"/>
      <c r="AWZ3" s="16"/>
      <c r="AXA3" s="16"/>
      <c r="AXB3" s="16"/>
      <c r="AXC3" s="16"/>
      <c r="AXD3" s="16"/>
      <c r="AXE3" s="16"/>
      <c r="AXF3" s="16"/>
      <c r="AXG3" s="16"/>
      <c r="AXH3" s="16"/>
      <c r="AXI3" s="16"/>
      <c r="AXJ3" s="16"/>
      <c r="AXK3" s="16"/>
      <c r="AXL3" s="16"/>
      <c r="AXM3" s="16"/>
      <c r="AXN3" s="16"/>
      <c r="AXO3" s="16"/>
      <c r="AXP3" s="16"/>
      <c r="AXQ3" s="16"/>
      <c r="AXR3" s="16"/>
      <c r="AXS3" s="16"/>
      <c r="AXT3" s="16"/>
      <c r="AXU3" s="16"/>
      <c r="AXV3" s="16"/>
      <c r="AXW3" s="16"/>
      <c r="AXX3" s="16"/>
      <c r="AXY3" s="16"/>
      <c r="AXZ3" s="16"/>
      <c r="AYA3" s="16"/>
      <c r="AYB3" s="16"/>
      <c r="AYC3" s="16"/>
      <c r="AYD3" s="16"/>
      <c r="AYE3" s="16"/>
      <c r="AYF3" s="16"/>
      <c r="AYG3" s="16"/>
      <c r="AYH3" s="16"/>
      <c r="AYI3" s="16"/>
      <c r="AYJ3" s="16"/>
      <c r="AYK3" s="16"/>
      <c r="AYL3" s="16"/>
      <c r="AYM3" s="16"/>
      <c r="AYN3" s="16"/>
      <c r="AYO3" s="16"/>
      <c r="AYP3" s="16"/>
      <c r="AYQ3" s="16"/>
      <c r="AYR3" s="16"/>
      <c r="AYS3" s="16"/>
      <c r="AYT3" s="16"/>
      <c r="AYU3" s="16"/>
      <c r="AYV3" s="16"/>
      <c r="AYW3" s="16"/>
      <c r="AYX3" s="16"/>
      <c r="AYY3" s="16"/>
      <c r="AYZ3" s="16"/>
      <c r="AZA3" s="16"/>
      <c r="AZB3" s="16"/>
      <c r="AZC3" s="16"/>
      <c r="AZD3" s="16"/>
      <c r="AZE3" s="16"/>
      <c r="AZF3" s="16"/>
      <c r="AZG3" s="16"/>
      <c r="AZH3" s="16"/>
      <c r="AZI3" s="16"/>
      <c r="AZJ3" s="16"/>
      <c r="AZK3" s="16"/>
      <c r="AZL3" s="16"/>
      <c r="AZM3" s="16"/>
      <c r="AZN3" s="16"/>
      <c r="AZO3" s="16"/>
      <c r="AZP3" s="16"/>
      <c r="AZQ3" s="16"/>
      <c r="AZR3" s="16"/>
      <c r="AZS3" s="16"/>
      <c r="AZT3" s="16"/>
      <c r="AZU3" s="16"/>
      <c r="AZV3" s="16"/>
      <c r="AZW3" s="16"/>
      <c r="AZX3" s="16"/>
      <c r="AZY3" s="16"/>
      <c r="AZZ3" s="16"/>
      <c r="BAA3" s="16"/>
      <c r="BAB3" s="16"/>
      <c r="BAC3" s="16"/>
      <c r="BAD3" s="16"/>
      <c r="BAE3" s="16"/>
      <c r="BAF3" s="16"/>
      <c r="BAG3" s="16"/>
      <c r="BAH3" s="16"/>
      <c r="BAI3" s="16"/>
      <c r="BAJ3" s="16"/>
      <c r="BAK3" s="16"/>
      <c r="BAL3" s="16"/>
      <c r="BAM3" s="16"/>
      <c r="BAN3" s="16"/>
      <c r="BAO3" s="16"/>
      <c r="BAP3" s="16"/>
      <c r="BAQ3" s="16"/>
      <c r="BAR3" s="16"/>
      <c r="BAS3" s="16"/>
      <c r="BAT3" s="16"/>
      <c r="BAU3" s="16"/>
      <c r="BAV3" s="16"/>
      <c r="BAW3" s="16"/>
      <c r="BAX3" s="16"/>
      <c r="BAY3" s="16"/>
      <c r="BAZ3" s="16"/>
      <c r="BBA3" s="16"/>
      <c r="BBB3" s="16"/>
      <c r="BBC3" s="16"/>
      <c r="BBD3" s="16"/>
      <c r="BBE3" s="16"/>
      <c r="BBF3" s="16"/>
      <c r="BBG3" s="16"/>
      <c r="BBH3" s="16"/>
      <c r="BBI3" s="16"/>
      <c r="BBJ3" s="16"/>
      <c r="BBK3" s="16"/>
      <c r="BBL3" s="16"/>
      <c r="BBM3" s="16"/>
      <c r="BBN3" s="16"/>
      <c r="BBO3" s="16"/>
      <c r="BBP3" s="16"/>
      <c r="BBQ3" s="16"/>
      <c r="BBR3" s="16"/>
      <c r="BBS3" s="16"/>
      <c r="BBT3" s="16"/>
      <c r="BBU3" s="16"/>
      <c r="BBV3" s="16"/>
      <c r="BBW3" s="16"/>
      <c r="BBX3" s="16"/>
      <c r="BBY3" s="16"/>
      <c r="BBZ3" s="16"/>
      <c r="BCA3" s="16"/>
      <c r="BCB3" s="16"/>
      <c r="BCC3" s="16"/>
      <c r="BCD3" s="16"/>
      <c r="BCE3" s="16"/>
      <c r="BCF3" s="16"/>
      <c r="BCG3" s="16"/>
      <c r="BCH3" s="16"/>
      <c r="BCI3" s="16"/>
      <c r="BCJ3" s="16"/>
      <c r="BCK3" s="16"/>
      <c r="BCL3" s="16"/>
      <c r="BCM3" s="16"/>
      <c r="BCN3" s="16"/>
      <c r="BCO3" s="16"/>
      <c r="BCP3" s="16"/>
      <c r="BCQ3" s="16"/>
      <c r="BCR3" s="16"/>
      <c r="BCS3" s="16"/>
      <c r="BCT3" s="16"/>
      <c r="BCU3" s="16"/>
      <c r="BCV3" s="16"/>
      <c r="BCW3" s="16"/>
      <c r="BCX3" s="16"/>
      <c r="BCY3" s="16"/>
      <c r="BCZ3" s="16"/>
      <c r="BDA3" s="16"/>
      <c r="BDB3" s="16"/>
      <c r="BDC3" s="16"/>
      <c r="BDD3" s="16"/>
      <c r="BDE3" s="16"/>
      <c r="BDF3" s="16"/>
      <c r="BDG3" s="16"/>
      <c r="BDH3" s="16"/>
      <c r="BDI3" s="16"/>
      <c r="BDJ3" s="16"/>
      <c r="BDK3" s="16"/>
      <c r="BDL3" s="16"/>
      <c r="BDM3" s="16"/>
      <c r="BDN3" s="16"/>
      <c r="BDO3" s="16"/>
      <c r="BDP3" s="16"/>
      <c r="BDQ3" s="16"/>
      <c r="BDR3" s="16"/>
      <c r="BDS3" s="16"/>
      <c r="BDT3" s="16"/>
      <c r="BDU3" s="16"/>
      <c r="BDV3" s="16"/>
      <c r="BDW3" s="16"/>
      <c r="BDX3" s="16"/>
      <c r="BDY3" s="16"/>
      <c r="BDZ3" s="16"/>
      <c r="BEA3" s="16"/>
      <c r="BEB3" s="16"/>
      <c r="BEC3" s="16"/>
      <c r="BED3" s="16"/>
      <c r="BEE3" s="16"/>
      <c r="BEF3" s="16"/>
      <c r="BEG3" s="16"/>
      <c r="BEH3" s="16"/>
      <c r="BEI3" s="16"/>
      <c r="BEJ3" s="16"/>
      <c r="BEK3" s="16"/>
      <c r="BEL3" s="16"/>
      <c r="BEM3" s="16"/>
      <c r="BEN3" s="16"/>
      <c r="BEO3" s="16"/>
      <c r="BEP3" s="16"/>
      <c r="BEQ3" s="16"/>
      <c r="BER3" s="16"/>
      <c r="BES3" s="16"/>
      <c r="BET3" s="16"/>
      <c r="BEU3" s="16"/>
      <c r="BEV3" s="16"/>
      <c r="BEW3" s="16"/>
      <c r="BEX3" s="16"/>
      <c r="BEY3" s="16"/>
      <c r="BEZ3" s="16"/>
      <c r="BFA3" s="16"/>
      <c r="BFB3" s="16"/>
      <c r="BFC3" s="16"/>
      <c r="BFD3" s="16"/>
      <c r="BFE3" s="16"/>
      <c r="BFF3" s="16"/>
      <c r="BFG3" s="16"/>
      <c r="BFH3" s="16"/>
      <c r="BFI3" s="16"/>
      <c r="BFJ3" s="16"/>
      <c r="BFK3" s="16"/>
      <c r="BFL3" s="16"/>
      <c r="BFM3" s="16"/>
      <c r="BFN3" s="16"/>
      <c r="BFO3" s="16"/>
      <c r="BFP3" s="16"/>
      <c r="BFQ3" s="16"/>
      <c r="BFR3" s="16"/>
      <c r="BFS3" s="16"/>
      <c r="BFT3" s="16"/>
      <c r="BFU3" s="16"/>
      <c r="BFV3" s="16"/>
      <c r="BFW3" s="16"/>
      <c r="BFX3" s="16"/>
      <c r="BFY3" s="16"/>
      <c r="BFZ3" s="16"/>
      <c r="BGA3" s="16"/>
      <c r="BGB3" s="16"/>
      <c r="BGC3" s="16"/>
      <c r="BGD3" s="16"/>
      <c r="BGE3" s="16"/>
      <c r="BGF3" s="16"/>
      <c r="BGG3" s="16"/>
      <c r="BGH3" s="16"/>
      <c r="BGI3" s="16"/>
      <c r="BGJ3" s="16"/>
      <c r="BGK3" s="16"/>
      <c r="BGL3" s="16"/>
      <c r="BGM3" s="16"/>
      <c r="BGN3" s="16"/>
      <c r="BGO3" s="16"/>
      <c r="BGP3" s="16"/>
      <c r="BGQ3" s="16"/>
      <c r="BGR3" s="16"/>
      <c r="BGS3" s="16"/>
      <c r="BGT3" s="16"/>
      <c r="BGU3" s="16"/>
      <c r="BGV3" s="16"/>
      <c r="BGW3" s="16"/>
      <c r="BGX3" s="16"/>
      <c r="BGY3" s="16"/>
      <c r="BGZ3" s="16"/>
      <c r="BHA3" s="16"/>
      <c r="BHB3" s="16"/>
      <c r="BHC3" s="16"/>
      <c r="BHD3" s="16"/>
      <c r="BHE3" s="16"/>
      <c r="BHF3" s="16"/>
      <c r="BHG3" s="16"/>
      <c r="BHH3" s="16"/>
      <c r="BHI3" s="16"/>
      <c r="BHJ3" s="16"/>
      <c r="BHK3" s="16"/>
      <c r="BHL3" s="16"/>
      <c r="BHM3" s="16"/>
      <c r="BHN3" s="16"/>
      <c r="BHO3" s="16"/>
      <c r="BHP3" s="16"/>
      <c r="BHQ3" s="16"/>
      <c r="BHR3" s="16"/>
      <c r="BHS3" s="16"/>
      <c r="BHT3" s="16"/>
      <c r="BHU3" s="16"/>
      <c r="BHV3" s="16"/>
      <c r="BHW3" s="16"/>
      <c r="BHX3" s="16"/>
      <c r="BHY3" s="16"/>
      <c r="BHZ3" s="16"/>
      <c r="BIA3" s="16"/>
      <c r="BIB3" s="16"/>
      <c r="BIC3" s="16"/>
      <c r="BID3" s="16"/>
      <c r="BIE3" s="16"/>
      <c r="BIF3" s="16"/>
      <c r="BIG3" s="16"/>
      <c r="BIH3" s="16"/>
      <c r="BII3" s="16"/>
      <c r="BIJ3" s="16"/>
      <c r="BIK3" s="16"/>
      <c r="BIL3" s="16"/>
      <c r="BIM3" s="16"/>
      <c r="BIN3" s="16"/>
      <c r="BIO3" s="16"/>
      <c r="BIP3" s="16"/>
      <c r="BIQ3" s="16"/>
      <c r="BIR3" s="16"/>
      <c r="BIS3" s="16"/>
      <c r="BIT3" s="16"/>
      <c r="BIU3" s="16"/>
      <c r="BIV3" s="16"/>
      <c r="BIW3" s="16"/>
      <c r="BIX3" s="16"/>
      <c r="BIY3" s="16"/>
      <c r="BIZ3" s="16"/>
      <c r="BJA3" s="16"/>
      <c r="BJB3" s="16"/>
      <c r="BJC3" s="16"/>
      <c r="BJD3" s="16"/>
      <c r="BJE3" s="16"/>
      <c r="BJF3" s="16"/>
      <c r="BJG3" s="16"/>
      <c r="BJH3" s="16"/>
      <c r="BJI3" s="16"/>
      <c r="BJJ3" s="16"/>
      <c r="BJK3" s="16"/>
      <c r="BJL3" s="16"/>
      <c r="BJM3" s="16"/>
      <c r="BJN3" s="16"/>
      <c r="BJO3" s="16"/>
      <c r="BJP3" s="16"/>
      <c r="BJQ3" s="16"/>
      <c r="BJR3" s="16"/>
      <c r="BJS3" s="16"/>
      <c r="BJT3" s="16"/>
      <c r="BJU3" s="16"/>
      <c r="BJV3" s="16"/>
      <c r="BJW3" s="16"/>
      <c r="BJX3" s="16"/>
      <c r="BJY3" s="16"/>
      <c r="BJZ3" s="16"/>
      <c r="BKA3" s="16"/>
      <c r="BKB3" s="16"/>
      <c r="BKC3" s="16"/>
      <c r="BKD3" s="16"/>
      <c r="BKE3" s="16"/>
      <c r="BKF3" s="16"/>
      <c r="BKG3" s="16"/>
      <c r="BKH3" s="16"/>
      <c r="BKI3" s="16"/>
      <c r="BKJ3" s="16"/>
      <c r="BKK3" s="16"/>
      <c r="BKL3" s="16"/>
      <c r="BKM3" s="16"/>
      <c r="BKN3" s="16"/>
      <c r="BKO3" s="16"/>
      <c r="BKP3" s="16"/>
      <c r="BKQ3" s="16"/>
      <c r="BKR3" s="16"/>
      <c r="BKS3" s="16"/>
      <c r="BKT3" s="16"/>
      <c r="BKU3" s="16"/>
      <c r="BKV3" s="16"/>
      <c r="BKW3" s="16"/>
      <c r="BKX3" s="16"/>
      <c r="BKY3" s="16"/>
      <c r="BKZ3" s="16"/>
      <c r="BLA3" s="16"/>
      <c r="BLB3" s="16"/>
      <c r="BLC3" s="16"/>
      <c r="BLD3" s="16"/>
      <c r="BLE3" s="16"/>
      <c r="BLF3" s="16"/>
      <c r="BLG3" s="16"/>
      <c r="BLH3" s="16"/>
      <c r="BLI3" s="16"/>
      <c r="BLJ3" s="16"/>
      <c r="BLK3" s="16"/>
      <c r="BLL3" s="16"/>
      <c r="BLM3" s="16"/>
      <c r="BLN3" s="16"/>
      <c r="BLO3" s="16"/>
      <c r="BLP3" s="16"/>
      <c r="BLQ3" s="16"/>
      <c r="BLR3" s="16"/>
      <c r="BLS3" s="16"/>
      <c r="BLT3" s="16"/>
      <c r="BLU3" s="16"/>
      <c r="BLV3" s="16"/>
      <c r="BLW3" s="16"/>
      <c r="BLX3" s="16"/>
      <c r="BLY3" s="16"/>
      <c r="BLZ3" s="16"/>
      <c r="BMA3" s="16"/>
      <c r="BMB3" s="16"/>
      <c r="BMC3" s="16"/>
      <c r="BMD3" s="16"/>
      <c r="BME3" s="16"/>
      <c r="BMF3" s="16"/>
      <c r="BMG3" s="16"/>
      <c r="BMH3" s="16"/>
      <c r="BMI3" s="16"/>
      <c r="BMJ3" s="16"/>
      <c r="BMK3" s="16"/>
      <c r="BML3" s="16"/>
      <c r="BMM3" s="16"/>
      <c r="BMN3" s="16"/>
      <c r="BMO3" s="16"/>
      <c r="BMP3" s="16"/>
      <c r="BMQ3" s="16"/>
      <c r="BMR3" s="16"/>
      <c r="BMS3" s="16"/>
      <c r="BMT3" s="16"/>
      <c r="BMU3" s="16"/>
      <c r="BMV3" s="16"/>
      <c r="BMW3" s="16"/>
      <c r="BMX3" s="16"/>
      <c r="BMY3" s="16"/>
      <c r="BMZ3" s="16"/>
      <c r="BNA3" s="16"/>
      <c r="BNB3" s="16"/>
      <c r="BNC3" s="16"/>
      <c r="BND3" s="16"/>
      <c r="BNE3" s="16"/>
      <c r="BNF3" s="16"/>
      <c r="BNG3" s="16"/>
      <c r="BNH3" s="16"/>
      <c r="BNI3" s="16"/>
      <c r="BNJ3" s="16"/>
      <c r="BNK3" s="16"/>
      <c r="BNL3" s="16"/>
      <c r="BNM3" s="16"/>
      <c r="BNN3" s="16"/>
      <c r="BNO3" s="16"/>
      <c r="BNP3" s="16"/>
      <c r="BNQ3" s="16"/>
      <c r="BNR3" s="16"/>
      <c r="BNS3" s="16"/>
      <c r="BNT3" s="16"/>
      <c r="BNU3" s="16"/>
      <c r="BNV3" s="16"/>
      <c r="BNW3" s="16"/>
      <c r="BNX3" s="16"/>
      <c r="BNY3" s="16"/>
      <c r="BNZ3" s="16"/>
      <c r="BOA3" s="16"/>
      <c r="BOB3" s="16"/>
      <c r="BOC3" s="16"/>
      <c r="BOD3" s="16"/>
      <c r="BOE3" s="16"/>
      <c r="BOF3" s="16"/>
      <c r="BOG3" s="16"/>
      <c r="BOH3" s="16"/>
      <c r="BOI3" s="16"/>
      <c r="BOJ3" s="16"/>
      <c r="BOK3" s="16"/>
      <c r="BOL3" s="16"/>
      <c r="BOM3" s="16"/>
      <c r="BON3" s="16"/>
      <c r="BOO3" s="16"/>
      <c r="BOP3" s="16"/>
      <c r="BOQ3" s="16"/>
      <c r="BOR3" s="16"/>
      <c r="BOS3" s="16"/>
      <c r="BOT3" s="16"/>
      <c r="BOU3" s="16"/>
      <c r="BOV3" s="16"/>
      <c r="BOW3" s="16"/>
      <c r="BOX3" s="16"/>
      <c r="BOY3" s="16"/>
      <c r="BOZ3" s="16"/>
      <c r="BPA3" s="16"/>
      <c r="BPB3" s="16"/>
      <c r="BPC3" s="16"/>
      <c r="BPD3" s="16"/>
      <c r="BPE3" s="16"/>
      <c r="BPF3" s="16"/>
      <c r="BPG3" s="16"/>
      <c r="BPH3" s="16"/>
      <c r="BPI3" s="16"/>
      <c r="BPJ3" s="16"/>
      <c r="BPK3" s="16"/>
      <c r="BPL3" s="16"/>
      <c r="BPM3" s="16"/>
      <c r="BPN3" s="16"/>
      <c r="BPO3" s="16"/>
      <c r="BPP3" s="16"/>
      <c r="BPQ3" s="16"/>
      <c r="BPR3" s="16"/>
      <c r="BPS3" s="16"/>
      <c r="BPT3" s="16"/>
      <c r="BPU3" s="16"/>
      <c r="BPV3" s="16"/>
      <c r="BPW3" s="16"/>
      <c r="BPX3" s="16"/>
      <c r="BPY3" s="16"/>
      <c r="BPZ3" s="16"/>
      <c r="BQA3" s="16"/>
      <c r="BQB3" s="16"/>
      <c r="BQC3" s="16"/>
      <c r="BQD3" s="16"/>
      <c r="BQE3" s="16"/>
      <c r="BQF3" s="16"/>
      <c r="BQG3" s="16"/>
      <c r="BQH3" s="16"/>
      <c r="BQI3" s="16"/>
      <c r="BQJ3" s="16"/>
      <c r="BQK3" s="16"/>
      <c r="BQL3" s="16"/>
      <c r="BQM3" s="16"/>
      <c r="BQN3" s="16"/>
      <c r="BQO3" s="16"/>
      <c r="BQP3" s="16"/>
      <c r="BQQ3" s="16"/>
      <c r="BQR3" s="16"/>
      <c r="BQS3" s="16"/>
      <c r="BQT3" s="16"/>
      <c r="BQU3" s="16"/>
      <c r="BQV3" s="16"/>
      <c r="BQW3" s="16"/>
      <c r="BQX3" s="16"/>
      <c r="BQY3" s="16"/>
      <c r="BQZ3" s="16"/>
      <c r="BRA3" s="16"/>
      <c r="BRB3" s="16"/>
      <c r="BRC3" s="16"/>
      <c r="BRD3" s="16"/>
      <c r="BRE3" s="16"/>
      <c r="BRF3" s="16"/>
      <c r="BRG3" s="16"/>
      <c r="BRH3" s="16"/>
      <c r="BRI3" s="16"/>
      <c r="BRJ3" s="16"/>
      <c r="BRK3" s="16"/>
      <c r="BRL3" s="16"/>
      <c r="BRM3" s="16"/>
      <c r="BRN3" s="16"/>
      <c r="BRO3" s="16"/>
      <c r="BRP3" s="16"/>
      <c r="BRQ3" s="16"/>
      <c r="BRR3" s="16"/>
      <c r="BRS3" s="16"/>
      <c r="BRT3" s="16"/>
      <c r="BRU3" s="16"/>
      <c r="BRV3" s="16"/>
      <c r="BRW3" s="16"/>
      <c r="BRX3" s="16"/>
      <c r="BRY3" s="16"/>
      <c r="BRZ3" s="16"/>
      <c r="BSA3" s="16"/>
      <c r="BSB3" s="16"/>
      <c r="BSC3" s="16"/>
      <c r="BSD3" s="16"/>
      <c r="BSE3" s="16"/>
      <c r="BSF3" s="16"/>
      <c r="BSG3" s="16"/>
      <c r="BSH3" s="16"/>
      <c r="BSI3" s="16"/>
      <c r="BSJ3" s="16"/>
      <c r="BSK3" s="16"/>
      <c r="BSL3" s="16"/>
      <c r="BSM3" s="16"/>
      <c r="BSN3" s="16"/>
      <c r="BSO3" s="16"/>
      <c r="BSP3" s="16"/>
      <c r="BSQ3" s="16"/>
      <c r="BSR3" s="16"/>
      <c r="BSS3" s="16"/>
      <c r="BST3" s="16"/>
      <c r="BSU3" s="16"/>
      <c r="BSV3" s="16"/>
      <c r="BSW3" s="16"/>
      <c r="BSX3" s="16"/>
      <c r="BSY3" s="16"/>
      <c r="BSZ3" s="16"/>
      <c r="BTA3" s="16"/>
      <c r="BTB3" s="16"/>
      <c r="BTC3" s="16"/>
      <c r="BTD3" s="16"/>
      <c r="BTE3" s="16"/>
      <c r="BTF3" s="16"/>
      <c r="BTG3" s="16"/>
      <c r="BTH3" s="16"/>
      <c r="BTI3" s="16"/>
      <c r="BTJ3" s="16"/>
      <c r="BTK3" s="16"/>
      <c r="BTL3" s="16"/>
      <c r="BTM3" s="16"/>
      <c r="BTN3" s="16"/>
      <c r="BTO3" s="16"/>
      <c r="BTP3" s="16"/>
      <c r="BTQ3" s="16"/>
      <c r="BTR3" s="16"/>
      <c r="BTS3" s="16"/>
      <c r="BTT3" s="16"/>
      <c r="BTU3" s="16"/>
      <c r="BTV3" s="16"/>
      <c r="BTW3" s="16"/>
      <c r="BTX3" s="16"/>
      <c r="BTY3" s="16"/>
      <c r="BTZ3" s="16"/>
      <c r="BUA3" s="16"/>
      <c r="BUB3" s="16"/>
      <c r="BUC3" s="16"/>
      <c r="BUD3" s="16"/>
      <c r="BUE3" s="16"/>
      <c r="BUF3" s="16"/>
      <c r="BUG3" s="16"/>
      <c r="BUH3" s="16"/>
      <c r="BUI3" s="16"/>
      <c r="BUJ3" s="16"/>
      <c r="BUK3" s="16"/>
      <c r="BUL3" s="16"/>
      <c r="BUM3" s="16"/>
      <c r="BUN3" s="16"/>
      <c r="BUO3" s="16"/>
      <c r="BUP3" s="16"/>
      <c r="BUQ3" s="16"/>
      <c r="BUR3" s="16"/>
      <c r="BUS3" s="16"/>
      <c r="BUT3" s="16"/>
      <c r="BUU3" s="16"/>
      <c r="BUV3" s="16"/>
      <c r="BUW3" s="16"/>
      <c r="BUX3" s="16"/>
      <c r="BUY3" s="16"/>
      <c r="BUZ3" s="16"/>
      <c r="BVA3" s="16"/>
      <c r="BVB3" s="16"/>
      <c r="BVC3" s="16"/>
      <c r="BVD3" s="16"/>
      <c r="BVE3" s="16"/>
      <c r="BVF3" s="16"/>
      <c r="BVG3" s="16"/>
      <c r="BVH3" s="16"/>
      <c r="BVI3" s="16"/>
      <c r="BVJ3" s="16"/>
      <c r="BVK3" s="16"/>
      <c r="BVL3" s="16"/>
      <c r="BVM3" s="16"/>
      <c r="BVN3" s="16"/>
      <c r="BVO3" s="16"/>
      <c r="BVP3" s="16"/>
      <c r="BVQ3" s="16"/>
      <c r="BVR3" s="16"/>
      <c r="BVS3" s="16"/>
      <c r="BVT3" s="16"/>
      <c r="BVU3" s="16"/>
      <c r="BVV3" s="16"/>
      <c r="BVW3" s="16"/>
      <c r="BVX3" s="16"/>
      <c r="BVY3" s="16"/>
      <c r="BVZ3" s="16"/>
      <c r="BWA3" s="16"/>
      <c r="BWB3" s="16"/>
      <c r="BWC3" s="16"/>
      <c r="BWD3" s="16"/>
      <c r="BWE3" s="16"/>
      <c r="BWF3" s="16"/>
      <c r="BWG3" s="16"/>
      <c r="BWH3" s="16"/>
      <c r="BWI3" s="16"/>
      <c r="BWJ3" s="16"/>
      <c r="BWK3" s="16"/>
      <c r="BWL3" s="16"/>
      <c r="BWM3" s="16"/>
      <c r="BWN3" s="16"/>
      <c r="BWO3" s="16"/>
      <c r="BWP3" s="16"/>
      <c r="BWQ3" s="16"/>
      <c r="BWR3" s="16"/>
      <c r="BWS3" s="16"/>
      <c r="BWT3" s="16"/>
      <c r="BWU3" s="16"/>
      <c r="BWV3" s="16"/>
      <c r="BWW3" s="16"/>
      <c r="BWX3" s="16"/>
      <c r="BWY3" s="16"/>
      <c r="BWZ3" s="16"/>
      <c r="BXA3" s="16"/>
      <c r="BXB3" s="16"/>
      <c r="BXC3" s="16"/>
      <c r="BXD3" s="16"/>
      <c r="BXE3" s="16"/>
      <c r="BXF3" s="16"/>
      <c r="BXG3" s="16"/>
      <c r="BXH3" s="16"/>
      <c r="BXI3" s="16"/>
      <c r="BXJ3" s="16"/>
      <c r="BXK3" s="16"/>
      <c r="BXL3" s="16"/>
      <c r="BXM3" s="16"/>
      <c r="BXN3" s="16"/>
      <c r="BXO3" s="16"/>
      <c r="BXP3" s="16"/>
      <c r="BXQ3" s="16"/>
      <c r="BXR3" s="16"/>
      <c r="BXS3" s="16"/>
      <c r="BXT3" s="16"/>
      <c r="BXU3" s="16"/>
      <c r="BXV3" s="16"/>
      <c r="BXW3" s="16"/>
      <c r="BXX3" s="16"/>
      <c r="BXY3" s="16"/>
      <c r="BXZ3" s="16"/>
      <c r="BYA3" s="16"/>
      <c r="BYB3" s="16"/>
      <c r="BYC3" s="16"/>
      <c r="BYD3" s="16"/>
      <c r="BYE3" s="16"/>
      <c r="BYF3" s="16"/>
      <c r="BYG3" s="16"/>
      <c r="BYH3" s="16"/>
      <c r="BYI3" s="16"/>
      <c r="BYJ3" s="16"/>
      <c r="BYK3" s="16"/>
      <c r="BYL3" s="16"/>
      <c r="BYM3" s="16"/>
      <c r="BYN3" s="16"/>
      <c r="BYO3" s="16"/>
      <c r="BYP3" s="16"/>
      <c r="BYQ3" s="16"/>
      <c r="BYR3" s="16"/>
      <c r="BYS3" s="16"/>
      <c r="BYT3" s="16"/>
      <c r="BYU3" s="16"/>
      <c r="BYV3" s="16"/>
      <c r="BYW3" s="16"/>
      <c r="BYX3" s="16"/>
      <c r="BYY3" s="16"/>
      <c r="BYZ3" s="16"/>
      <c r="BZA3" s="16"/>
      <c r="BZB3" s="16"/>
      <c r="BZC3" s="16"/>
      <c r="BZD3" s="16"/>
      <c r="BZE3" s="16"/>
      <c r="BZF3" s="16"/>
      <c r="BZG3" s="16"/>
      <c r="BZH3" s="16"/>
      <c r="BZI3" s="16"/>
      <c r="BZJ3" s="16"/>
      <c r="BZK3" s="16"/>
      <c r="BZL3" s="16"/>
      <c r="BZM3" s="16"/>
      <c r="BZN3" s="16"/>
      <c r="BZO3" s="16"/>
      <c r="BZP3" s="16"/>
      <c r="BZQ3" s="16"/>
      <c r="BZR3" s="16"/>
      <c r="BZS3" s="16"/>
      <c r="BZT3" s="16"/>
      <c r="BZU3" s="16"/>
      <c r="BZV3" s="16"/>
      <c r="BZW3" s="16"/>
      <c r="BZX3" s="16"/>
      <c r="BZY3" s="16"/>
      <c r="BZZ3" s="16"/>
      <c r="CAA3" s="16"/>
      <c r="CAB3" s="16"/>
      <c r="CAC3" s="16"/>
      <c r="CAD3" s="16"/>
      <c r="CAE3" s="16"/>
      <c r="CAF3" s="16"/>
      <c r="CAG3" s="16"/>
      <c r="CAH3" s="16"/>
      <c r="CAI3" s="16"/>
      <c r="CAJ3" s="16"/>
      <c r="CAK3" s="16"/>
      <c r="CAL3" s="16"/>
      <c r="CAM3" s="16"/>
      <c r="CAN3" s="16"/>
      <c r="CAO3" s="16"/>
      <c r="CAP3" s="16"/>
      <c r="CAQ3" s="16"/>
      <c r="CAR3" s="16"/>
      <c r="CAS3" s="16"/>
      <c r="CAT3" s="16"/>
      <c r="CAU3" s="16"/>
      <c r="CAV3" s="16"/>
      <c r="CAW3" s="16"/>
      <c r="CAX3" s="16"/>
      <c r="CAY3" s="16"/>
      <c r="CAZ3" s="16"/>
      <c r="CBA3" s="16"/>
      <c r="CBB3" s="16"/>
      <c r="CBC3" s="16"/>
      <c r="CBD3" s="16"/>
      <c r="CBE3" s="16"/>
      <c r="CBF3" s="16"/>
      <c r="CBG3" s="16"/>
      <c r="CBH3" s="16"/>
      <c r="CBI3" s="16"/>
      <c r="CBJ3" s="16"/>
      <c r="CBK3" s="16"/>
      <c r="CBL3" s="16"/>
      <c r="CBM3" s="16"/>
      <c r="CBN3" s="16"/>
      <c r="CBO3" s="16"/>
      <c r="CBP3" s="16"/>
      <c r="CBQ3" s="16"/>
      <c r="CBR3" s="16"/>
      <c r="CBS3" s="16"/>
      <c r="CBT3" s="16"/>
      <c r="CBU3" s="16"/>
      <c r="CBV3" s="16"/>
      <c r="CBW3" s="16"/>
      <c r="CBX3" s="16"/>
      <c r="CBY3" s="16"/>
      <c r="CBZ3" s="16"/>
      <c r="CCA3" s="16"/>
      <c r="CCB3" s="16"/>
      <c r="CCC3" s="16"/>
      <c r="CCD3" s="16"/>
      <c r="CCE3" s="16"/>
      <c r="CCF3" s="16"/>
      <c r="CCG3" s="16"/>
      <c r="CCH3" s="16"/>
      <c r="CCI3" s="16"/>
      <c r="CCJ3" s="16"/>
      <c r="CCK3" s="16"/>
      <c r="CCL3" s="16"/>
      <c r="CCM3" s="16"/>
      <c r="CCN3" s="16"/>
      <c r="CCO3" s="16"/>
      <c r="CCP3" s="16"/>
      <c r="CCQ3" s="16"/>
      <c r="CCR3" s="16"/>
      <c r="CCS3" s="16"/>
      <c r="CCT3" s="16"/>
      <c r="CCU3" s="16"/>
      <c r="CCV3" s="16"/>
      <c r="CCW3" s="16"/>
      <c r="CCX3" s="16"/>
      <c r="CCY3" s="16"/>
      <c r="CCZ3" s="16"/>
      <c r="CDA3" s="16"/>
      <c r="CDB3" s="16"/>
      <c r="CDC3" s="16"/>
      <c r="CDD3" s="16"/>
      <c r="CDE3" s="16"/>
      <c r="CDF3" s="16"/>
      <c r="CDG3" s="16"/>
      <c r="CDH3" s="16"/>
      <c r="CDI3" s="16"/>
      <c r="CDJ3" s="16"/>
      <c r="CDK3" s="16"/>
      <c r="CDL3" s="16"/>
      <c r="CDM3" s="16"/>
      <c r="CDN3" s="16"/>
      <c r="CDO3" s="16"/>
      <c r="CDP3" s="16"/>
      <c r="CDQ3" s="16"/>
      <c r="CDR3" s="16"/>
      <c r="CDS3" s="16"/>
      <c r="CDT3" s="16"/>
      <c r="CDU3" s="16"/>
      <c r="CDV3" s="16"/>
      <c r="CDW3" s="16"/>
      <c r="CDX3" s="16"/>
      <c r="CDY3" s="16"/>
      <c r="CDZ3" s="16"/>
      <c r="CEA3" s="16"/>
      <c r="CEB3" s="16"/>
      <c r="CEC3" s="16"/>
      <c r="CED3" s="16"/>
      <c r="CEE3" s="16"/>
      <c r="CEF3" s="16"/>
      <c r="CEG3" s="16"/>
      <c r="CEH3" s="16"/>
      <c r="CEI3" s="16"/>
      <c r="CEJ3" s="16"/>
      <c r="CEK3" s="16"/>
      <c r="CEL3" s="16"/>
      <c r="CEM3" s="16"/>
      <c r="CEN3" s="16"/>
      <c r="CEO3" s="16"/>
      <c r="CEP3" s="16"/>
      <c r="CEQ3" s="16"/>
      <c r="CER3" s="16"/>
      <c r="CES3" s="16"/>
      <c r="CET3" s="16"/>
      <c r="CEU3" s="16"/>
      <c r="CEV3" s="16"/>
      <c r="CEW3" s="16"/>
      <c r="CEX3" s="16"/>
      <c r="CEY3" s="16"/>
      <c r="CEZ3" s="16"/>
      <c r="CFA3" s="16"/>
      <c r="CFB3" s="16"/>
      <c r="CFC3" s="16"/>
      <c r="CFD3" s="16"/>
      <c r="CFE3" s="16"/>
      <c r="CFF3" s="16"/>
      <c r="CFG3" s="16"/>
      <c r="CFH3" s="16"/>
      <c r="CFI3" s="16"/>
      <c r="CFJ3" s="16"/>
      <c r="CFK3" s="16"/>
      <c r="CFL3" s="16"/>
      <c r="CFM3" s="16"/>
      <c r="CFN3" s="16"/>
      <c r="CFO3" s="16"/>
      <c r="CFP3" s="16"/>
      <c r="CFQ3" s="16"/>
      <c r="CFR3" s="16"/>
      <c r="CFS3" s="16"/>
      <c r="CFT3" s="16"/>
      <c r="CFU3" s="16"/>
      <c r="CFV3" s="16"/>
      <c r="CFW3" s="16"/>
      <c r="CFX3" s="16"/>
      <c r="CFY3" s="16"/>
      <c r="CFZ3" s="16"/>
      <c r="CGA3" s="16"/>
      <c r="CGB3" s="16"/>
      <c r="CGC3" s="16"/>
      <c r="CGD3" s="16"/>
      <c r="CGE3" s="16"/>
      <c r="CGF3" s="16"/>
      <c r="CGG3" s="16"/>
      <c r="CGH3" s="16"/>
      <c r="CGI3" s="16"/>
      <c r="CGJ3" s="16"/>
      <c r="CGK3" s="16"/>
      <c r="CGL3" s="16"/>
      <c r="CGM3" s="16"/>
      <c r="CGN3" s="16"/>
      <c r="CGO3" s="16"/>
      <c r="CGP3" s="16"/>
      <c r="CGQ3" s="16"/>
      <c r="CGR3" s="16"/>
      <c r="CGS3" s="16"/>
      <c r="CGT3" s="16"/>
      <c r="CGU3" s="16"/>
      <c r="CGV3" s="16"/>
      <c r="CGW3" s="16"/>
      <c r="CGX3" s="16"/>
      <c r="CGY3" s="16"/>
      <c r="CGZ3" s="16"/>
      <c r="CHA3" s="16"/>
      <c r="CHB3" s="16"/>
      <c r="CHC3" s="16"/>
      <c r="CHD3" s="16"/>
      <c r="CHE3" s="16"/>
      <c r="CHF3" s="16"/>
      <c r="CHG3" s="16"/>
      <c r="CHH3" s="16"/>
      <c r="CHI3" s="16"/>
      <c r="CHJ3" s="16"/>
      <c r="CHK3" s="16"/>
      <c r="CHL3" s="16"/>
      <c r="CHM3" s="16"/>
      <c r="CHN3" s="16"/>
      <c r="CHO3" s="16"/>
      <c r="CHP3" s="16"/>
      <c r="CHQ3" s="16"/>
      <c r="CHR3" s="16"/>
      <c r="CHS3" s="16"/>
      <c r="CHT3" s="16"/>
      <c r="CHU3" s="16"/>
      <c r="CHV3" s="16"/>
      <c r="CHW3" s="16"/>
      <c r="CHX3" s="16"/>
      <c r="CHY3" s="16"/>
      <c r="CHZ3" s="16"/>
      <c r="CIA3" s="16"/>
      <c r="CIB3" s="16"/>
      <c r="CIC3" s="16"/>
      <c r="CID3" s="16"/>
      <c r="CIE3" s="16"/>
      <c r="CIF3" s="16"/>
      <c r="CIG3" s="16"/>
      <c r="CIH3" s="16"/>
      <c r="CII3" s="16"/>
      <c r="CIJ3" s="16"/>
      <c r="CIK3" s="16"/>
      <c r="CIL3" s="16"/>
      <c r="CIM3" s="16"/>
      <c r="CIN3" s="16"/>
      <c r="CIO3" s="16"/>
      <c r="CIP3" s="16"/>
      <c r="CIQ3" s="16"/>
      <c r="CIR3" s="16"/>
      <c r="CIS3" s="16"/>
      <c r="CIT3" s="16"/>
      <c r="CIU3" s="16"/>
      <c r="CIV3" s="16"/>
      <c r="CIW3" s="16"/>
      <c r="CIX3" s="16"/>
      <c r="CIY3" s="16"/>
      <c r="CIZ3" s="16"/>
      <c r="CJA3" s="16"/>
      <c r="CJB3" s="16"/>
      <c r="CJC3" s="16"/>
      <c r="CJD3" s="16"/>
      <c r="CJE3" s="16"/>
      <c r="CJF3" s="16"/>
      <c r="CJG3" s="16"/>
      <c r="CJH3" s="16"/>
      <c r="CJI3" s="16"/>
      <c r="CJJ3" s="16"/>
      <c r="CJK3" s="16"/>
      <c r="CJL3" s="16"/>
      <c r="CJM3" s="16"/>
      <c r="CJN3" s="16"/>
      <c r="CJO3" s="16"/>
      <c r="CJP3" s="16"/>
      <c r="CJQ3" s="16"/>
      <c r="CJR3" s="16"/>
      <c r="CJS3" s="16"/>
      <c r="CJT3" s="16"/>
      <c r="CJU3" s="16"/>
      <c r="CJV3" s="16"/>
      <c r="CJW3" s="16"/>
      <c r="CJX3" s="16"/>
      <c r="CJY3" s="16"/>
      <c r="CJZ3" s="16"/>
      <c r="CKA3" s="16"/>
      <c r="CKB3" s="16"/>
      <c r="CKC3" s="16"/>
      <c r="CKD3" s="16"/>
      <c r="CKE3" s="16"/>
      <c r="CKF3" s="16"/>
      <c r="CKG3" s="16"/>
      <c r="CKH3" s="16"/>
      <c r="CKI3" s="16"/>
      <c r="CKJ3" s="16"/>
      <c r="CKK3" s="16"/>
      <c r="CKL3" s="16"/>
      <c r="CKM3" s="16"/>
      <c r="CKN3" s="16"/>
      <c r="CKO3" s="16"/>
      <c r="CKP3" s="16"/>
      <c r="CKQ3" s="16"/>
      <c r="CKR3" s="16"/>
      <c r="CKS3" s="16"/>
      <c r="CKT3" s="16"/>
      <c r="CKU3" s="16"/>
      <c r="CKV3" s="16"/>
      <c r="CKW3" s="16"/>
      <c r="CKX3" s="16"/>
      <c r="CKY3" s="16"/>
      <c r="CKZ3" s="16"/>
      <c r="CLA3" s="16"/>
      <c r="CLB3" s="16"/>
      <c r="CLC3" s="16"/>
      <c r="CLD3" s="16"/>
      <c r="CLE3" s="16"/>
      <c r="CLF3" s="16"/>
      <c r="CLG3" s="16"/>
      <c r="CLH3" s="16"/>
      <c r="CLI3" s="16"/>
      <c r="CLJ3" s="16"/>
      <c r="CLK3" s="16"/>
      <c r="CLL3" s="16"/>
      <c r="CLM3" s="16"/>
      <c r="CLN3" s="16"/>
      <c r="CLO3" s="16"/>
      <c r="CLP3" s="16"/>
      <c r="CLQ3" s="16"/>
      <c r="CLR3" s="16"/>
      <c r="CLS3" s="16"/>
      <c r="CLT3" s="16"/>
      <c r="CLU3" s="16"/>
      <c r="CLV3" s="16"/>
      <c r="CLW3" s="16"/>
      <c r="CLX3" s="16"/>
      <c r="CLY3" s="16"/>
      <c r="CLZ3" s="16"/>
      <c r="CMA3" s="16"/>
      <c r="CMB3" s="16"/>
      <c r="CMC3" s="16"/>
      <c r="CMD3" s="16"/>
      <c r="CME3" s="16"/>
      <c r="CMF3" s="16"/>
      <c r="CMG3" s="16"/>
      <c r="CMH3" s="16"/>
      <c r="CMI3" s="16"/>
      <c r="CMJ3" s="16"/>
      <c r="CMK3" s="16"/>
      <c r="CML3" s="16"/>
      <c r="CMM3" s="16"/>
      <c r="CMN3" s="16"/>
      <c r="CMO3" s="16"/>
      <c r="CMP3" s="16"/>
      <c r="CMQ3" s="16"/>
      <c r="CMR3" s="16"/>
      <c r="CMS3" s="16"/>
      <c r="CMT3" s="16"/>
      <c r="CMU3" s="16"/>
      <c r="CMV3" s="16"/>
      <c r="CMW3" s="16"/>
      <c r="CMX3" s="16"/>
      <c r="CMY3" s="16"/>
      <c r="CMZ3" s="16"/>
      <c r="CNA3" s="16"/>
      <c r="CNB3" s="16"/>
      <c r="CNC3" s="16"/>
      <c r="CND3" s="16"/>
      <c r="CNE3" s="16"/>
      <c r="CNF3" s="16"/>
      <c r="CNG3" s="16"/>
      <c r="CNH3" s="16"/>
      <c r="CNI3" s="16"/>
      <c r="CNJ3" s="16"/>
      <c r="CNK3" s="16"/>
      <c r="CNL3" s="16"/>
      <c r="CNM3" s="16"/>
      <c r="CNN3" s="16"/>
      <c r="CNO3" s="16"/>
      <c r="CNP3" s="16"/>
      <c r="CNQ3" s="16"/>
      <c r="CNR3" s="16"/>
      <c r="CNS3" s="16"/>
      <c r="CNT3" s="16"/>
      <c r="CNU3" s="16"/>
      <c r="CNV3" s="16"/>
      <c r="CNW3" s="16"/>
      <c r="CNX3" s="16"/>
      <c r="CNY3" s="16"/>
      <c r="CNZ3" s="16"/>
      <c r="COA3" s="16"/>
      <c r="COB3" s="16"/>
      <c r="COC3" s="16"/>
      <c r="COD3" s="16"/>
      <c r="COE3" s="16"/>
      <c r="COF3" s="16"/>
      <c r="COG3" s="16"/>
      <c r="COH3" s="16"/>
      <c r="COI3" s="16"/>
      <c r="COJ3" s="16"/>
      <c r="COK3" s="16"/>
      <c r="COL3" s="16"/>
      <c r="COM3" s="16"/>
      <c r="CON3" s="16"/>
      <c r="COO3" s="16"/>
      <c r="COP3" s="16"/>
      <c r="COQ3" s="16"/>
      <c r="COR3" s="16"/>
      <c r="COS3" s="16"/>
      <c r="COT3" s="16"/>
      <c r="COU3" s="16"/>
      <c r="COV3" s="16"/>
      <c r="COW3" s="16"/>
      <c r="COX3" s="16"/>
      <c r="COY3" s="16"/>
      <c r="COZ3" s="16"/>
      <c r="CPA3" s="16"/>
      <c r="CPB3" s="16"/>
      <c r="CPC3" s="16"/>
      <c r="CPD3" s="16"/>
      <c r="CPE3" s="16"/>
      <c r="CPF3" s="16"/>
      <c r="CPG3" s="16"/>
      <c r="CPH3" s="16"/>
      <c r="CPI3" s="16"/>
      <c r="CPJ3" s="16"/>
      <c r="CPK3" s="16"/>
      <c r="CPL3" s="16"/>
      <c r="CPM3" s="16"/>
      <c r="CPN3" s="16"/>
      <c r="CPO3" s="16"/>
      <c r="CPP3" s="16"/>
      <c r="CPQ3" s="16"/>
      <c r="CPR3" s="16"/>
      <c r="CPS3" s="16"/>
      <c r="CPT3" s="16"/>
      <c r="CPU3" s="16"/>
      <c r="CPV3" s="16"/>
      <c r="CPW3" s="16"/>
      <c r="CPX3" s="16"/>
      <c r="CPY3" s="16"/>
      <c r="CPZ3" s="16"/>
      <c r="CQA3" s="16"/>
      <c r="CQB3" s="16"/>
      <c r="CQC3" s="16"/>
      <c r="CQD3" s="16"/>
      <c r="CQE3" s="16"/>
      <c r="CQF3" s="16"/>
      <c r="CQG3" s="16"/>
      <c r="CQH3" s="16"/>
      <c r="CQI3" s="16"/>
      <c r="CQJ3" s="16"/>
      <c r="CQK3" s="16"/>
      <c r="CQL3" s="16"/>
      <c r="CQM3" s="16"/>
      <c r="CQN3" s="16"/>
      <c r="CQO3" s="16"/>
      <c r="CQP3" s="16"/>
      <c r="CQQ3" s="16"/>
      <c r="CQR3" s="16"/>
      <c r="CQS3" s="16"/>
      <c r="CQT3" s="16"/>
      <c r="CQU3" s="16"/>
      <c r="CQV3" s="16"/>
      <c r="CQW3" s="16"/>
      <c r="CQX3" s="16"/>
      <c r="CQY3" s="16"/>
      <c r="CQZ3" s="16"/>
      <c r="CRA3" s="16"/>
      <c r="CRB3" s="16"/>
      <c r="CRC3" s="16"/>
      <c r="CRD3" s="16"/>
      <c r="CRE3" s="16"/>
      <c r="CRF3" s="16"/>
      <c r="CRG3" s="16"/>
      <c r="CRH3" s="16"/>
      <c r="CRI3" s="16"/>
      <c r="CRJ3" s="16"/>
      <c r="CRK3" s="16"/>
      <c r="CRL3" s="16"/>
      <c r="CRM3" s="16"/>
      <c r="CRN3" s="16"/>
      <c r="CRO3" s="16"/>
      <c r="CRP3" s="16"/>
      <c r="CRQ3" s="16"/>
      <c r="CRR3" s="16"/>
      <c r="CRS3" s="16"/>
      <c r="CRT3" s="16"/>
      <c r="CRU3" s="16"/>
      <c r="CRV3" s="16"/>
      <c r="CRW3" s="16"/>
      <c r="CRX3" s="16"/>
      <c r="CRY3" s="16"/>
      <c r="CRZ3" s="16"/>
      <c r="CSA3" s="16"/>
      <c r="CSB3" s="16"/>
      <c r="CSC3" s="16"/>
      <c r="CSD3" s="16"/>
      <c r="CSE3" s="16"/>
      <c r="CSF3" s="16"/>
      <c r="CSG3" s="16"/>
      <c r="CSH3" s="16"/>
      <c r="CSI3" s="16"/>
      <c r="CSJ3" s="16"/>
      <c r="CSK3" s="16"/>
      <c r="CSL3" s="16"/>
      <c r="CSM3" s="16"/>
      <c r="CSN3" s="16"/>
      <c r="CSO3" s="16"/>
      <c r="CSP3" s="16"/>
      <c r="CSQ3" s="16"/>
      <c r="CSR3" s="16"/>
      <c r="CSS3" s="16"/>
      <c r="CST3" s="16"/>
      <c r="CSU3" s="16"/>
      <c r="CSV3" s="16"/>
      <c r="CSW3" s="16"/>
      <c r="CSX3" s="16"/>
      <c r="CSY3" s="16"/>
      <c r="CSZ3" s="16"/>
      <c r="CTA3" s="16"/>
      <c r="CTB3" s="16"/>
      <c r="CTC3" s="16"/>
      <c r="CTD3" s="16"/>
      <c r="CTE3" s="16"/>
      <c r="CTF3" s="16"/>
      <c r="CTG3" s="16"/>
      <c r="CTH3" s="16"/>
      <c r="CTI3" s="16"/>
      <c r="CTJ3" s="16"/>
      <c r="CTK3" s="16"/>
      <c r="CTL3" s="16"/>
      <c r="CTM3" s="16"/>
      <c r="CTN3" s="16"/>
      <c r="CTO3" s="16"/>
      <c r="CTP3" s="16"/>
      <c r="CTQ3" s="16"/>
      <c r="CTR3" s="16"/>
      <c r="CTS3" s="16"/>
      <c r="CTT3" s="16"/>
      <c r="CTU3" s="16"/>
      <c r="CTV3" s="16"/>
      <c r="CTW3" s="16"/>
      <c r="CTX3" s="16"/>
      <c r="CTY3" s="16"/>
      <c r="CTZ3" s="16"/>
      <c r="CUA3" s="16"/>
      <c r="CUB3" s="16"/>
      <c r="CUC3" s="16"/>
      <c r="CUD3" s="16"/>
      <c r="CUE3" s="16"/>
      <c r="CUF3" s="16"/>
      <c r="CUG3" s="16"/>
      <c r="CUH3" s="16"/>
      <c r="CUI3" s="16"/>
      <c r="CUJ3" s="16"/>
      <c r="CUK3" s="16"/>
      <c r="CUL3" s="16"/>
      <c r="CUM3" s="16"/>
      <c r="CUN3" s="16"/>
      <c r="CUO3" s="16"/>
      <c r="CUP3" s="16"/>
      <c r="CUQ3" s="16"/>
      <c r="CUR3" s="16"/>
      <c r="CUS3" s="16"/>
      <c r="CUT3" s="16"/>
      <c r="CUU3" s="16"/>
      <c r="CUV3" s="16"/>
      <c r="CUW3" s="16"/>
      <c r="CUX3" s="16"/>
      <c r="CUY3" s="16"/>
      <c r="CUZ3" s="16"/>
      <c r="CVA3" s="16"/>
      <c r="CVB3" s="16"/>
      <c r="CVC3" s="16"/>
      <c r="CVD3" s="16"/>
      <c r="CVE3" s="16"/>
      <c r="CVF3" s="16"/>
      <c r="CVG3" s="16"/>
      <c r="CVH3" s="16"/>
      <c r="CVI3" s="16"/>
      <c r="CVJ3" s="16"/>
      <c r="CVK3" s="16"/>
      <c r="CVL3" s="16"/>
      <c r="CVM3" s="16"/>
      <c r="CVN3" s="16"/>
      <c r="CVO3" s="16"/>
      <c r="CVP3" s="16"/>
      <c r="CVQ3" s="16"/>
      <c r="CVR3" s="16"/>
      <c r="CVS3" s="16"/>
      <c r="CVT3" s="16"/>
      <c r="CVU3" s="16"/>
      <c r="CVV3" s="16"/>
      <c r="CVW3" s="16"/>
      <c r="CVX3" s="16"/>
      <c r="CVY3" s="16"/>
      <c r="CVZ3" s="16"/>
      <c r="CWA3" s="16"/>
      <c r="CWB3" s="16"/>
      <c r="CWC3" s="16"/>
      <c r="CWD3" s="16"/>
      <c r="CWE3" s="16"/>
      <c r="CWF3" s="16"/>
      <c r="CWG3" s="16"/>
      <c r="CWH3" s="16"/>
      <c r="CWI3" s="16"/>
      <c r="CWJ3" s="16"/>
      <c r="CWK3" s="16"/>
      <c r="CWL3" s="16"/>
      <c r="CWM3" s="16"/>
      <c r="CWN3" s="16"/>
      <c r="CWO3" s="16"/>
      <c r="CWP3" s="16"/>
      <c r="CWQ3" s="16"/>
      <c r="CWR3" s="16"/>
      <c r="CWS3" s="16"/>
      <c r="CWT3" s="16"/>
      <c r="CWU3" s="16"/>
      <c r="CWV3" s="16"/>
      <c r="CWW3" s="16"/>
      <c r="CWX3" s="16"/>
      <c r="CWY3" s="16"/>
      <c r="CWZ3" s="16"/>
      <c r="CXA3" s="16"/>
      <c r="CXB3" s="16"/>
      <c r="CXC3" s="16"/>
      <c r="CXD3" s="16"/>
      <c r="CXE3" s="16"/>
      <c r="CXF3" s="16"/>
      <c r="CXG3" s="16"/>
      <c r="CXH3" s="16"/>
      <c r="CXI3" s="16"/>
      <c r="CXJ3" s="16"/>
      <c r="CXK3" s="16"/>
      <c r="CXL3" s="16"/>
      <c r="CXM3" s="16"/>
      <c r="CXN3" s="16"/>
      <c r="CXO3" s="16"/>
      <c r="CXP3" s="16"/>
      <c r="CXQ3" s="16"/>
      <c r="CXR3" s="16"/>
      <c r="CXS3" s="16"/>
      <c r="CXT3" s="16"/>
      <c r="CXU3" s="16"/>
      <c r="CXV3" s="16"/>
      <c r="CXW3" s="16"/>
      <c r="CXX3" s="16"/>
      <c r="CXY3" s="16"/>
      <c r="CXZ3" s="16"/>
      <c r="CYA3" s="16"/>
      <c r="CYB3" s="16"/>
      <c r="CYC3" s="16"/>
      <c r="CYD3" s="16"/>
      <c r="CYE3" s="16"/>
      <c r="CYF3" s="16"/>
      <c r="CYG3" s="16"/>
      <c r="CYH3" s="16"/>
      <c r="CYI3" s="16"/>
      <c r="CYJ3" s="16"/>
      <c r="CYK3" s="16"/>
      <c r="CYL3" s="16"/>
      <c r="CYM3" s="16"/>
      <c r="CYN3" s="16"/>
      <c r="CYO3" s="16"/>
      <c r="CYP3" s="16"/>
      <c r="CYQ3" s="16"/>
      <c r="CYR3" s="16"/>
      <c r="CYS3" s="16"/>
      <c r="CYT3" s="16"/>
      <c r="CYU3" s="16"/>
      <c r="CYV3" s="16"/>
      <c r="CYW3" s="16"/>
      <c r="CYX3" s="16"/>
      <c r="CYY3" s="16"/>
      <c r="CYZ3" s="16"/>
      <c r="CZA3" s="16"/>
      <c r="CZB3" s="16"/>
      <c r="CZC3" s="16"/>
      <c r="CZD3" s="16"/>
      <c r="CZE3" s="16"/>
      <c r="CZF3" s="16"/>
      <c r="CZG3" s="16"/>
      <c r="CZH3" s="16"/>
      <c r="CZI3" s="16"/>
      <c r="CZJ3" s="16"/>
      <c r="CZK3" s="16"/>
      <c r="CZL3" s="16"/>
      <c r="CZM3" s="16"/>
      <c r="CZN3" s="16"/>
      <c r="CZO3" s="16"/>
      <c r="CZP3" s="16"/>
      <c r="CZQ3" s="16"/>
      <c r="CZR3" s="16"/>
      <c r="CZS3" s="16"/>
      <c r="CZT3" s="16"/>
      <c r="CZU3" s="16"/>
      <c r="CZV3" s="16"/>
      <c r="CZW3" s="16"/>
      <c r="CZX3" s="16"/>
      <c r="CZY3" s="16"/>
      <c r="CZZ3" s="16"/>
      <c r="DAA3" s="16"/>
      <c r="DAB3" s="16"/>
      <c r="DAC3" s="16"/>
      <c r="DAD3" s="16"/>
      <c r="DAE3" s="16"/>
      <c r="DAF3" s="16"/>
      <c r="DAG3" s="16"/>
      <c r="DAH3" s="16"/>
      <c r="DAI3" s="16"/>
      <c r="DAJ3" s="16"/>
      <c r="DAK3" s="16"/>
      <c r="DAL3" s="16"/>
      <c r="DAM3" s="16"/>
      <c r="DAN3" s="16"/>
      <c r="DAO3" s="16"/>
      <c r="DAP3" s="16"/>
      <c r="DAQ3" s="16"/>
      <c r="DAR3" s="16"/>
      <c r="DAS3" s="16"/>
      <c r="DAT3" s="16"/>
      <c r="DAU3" s="16"/>
      <c r="DAV3" s="16"/>
      <c r="DAW3" s="16"/>
      <c r="DAX3" s="16"/>
      <c r="DAY3" s="16"/>
      <c r="DAZ3" s="16"/>
      <c r="DBA3" s="16"/>
      <c r="DBB3" s="16"/>
      <c r="DBC3" s="16"/>
      <c r="DBD3" s="16"/>
      <c r="DBE3" s="16"/>
      <c r="DBF3" s="16"/>
      <c r="DBG3" s="16"/>
      <c r="DBH3" s="16"/>
      <c r="DBI3" s="16"/>
      <c r="DBJ3" s="16"/>
      <c r="DBK3" s="16"/>
      <c r="DBL3" s="16"/>
      <c r="DBM3" s="16"/>
      <c r="DBN3" s="16"/>
      <c r="DBO3" s="16"/>
      <c r="DBP3" s="16"/>
      <c r="DBQ3" s="16"/>
      <c r="DBR3" s="16"/>
      <c r="DBS3" s="16"/>
      <c r="DBT3" s="16"/>
      <c r="DBU3" s="16"/>
      <c r="DBV3" s="16"/>
      <c r="DBW3" s="16"/>
      <c r="DBX3" s="16"/>
      <c r="DBY3" s="16"/>
      <c r="DBZ3" s="16"/>
      <c r="DCA3" s="16"/>
      <c r="DCB3" s="16"/>
      <c r="DCC3" s="16"/>
      <c r="DCD3" s="16"/>
      <c r="DCE3" s="16"/>
      <c r="DCF3" s="16"/>
      <c r="DCG3" s="16"/>
      <c r="DCH3" s="16"/>
      <c r="DCI3" s="16"/>
      <c r="DCJ3" s="16"/>
      <c r="DCK3" s="16"/>
      <c r="DCL3" s="16"/>
      <c r="DCM3" s="16"/>
      <c r="DCN3" s="16"/>
      <c r="DCO3" s="16"/>
      <c r="DCP3" s="16"/>
      <c r="DCQ3" s="16"/>
      <c r="DCR3" s="16"/>
      <c r="DCS3" s="16"/>
      <c r="DCT3" s="16"/>
      <c r="DCU3" s="16"/>
      <c r="DCV3" s="16"/>
      <c r="DCW3" s="16"/>
      <c r="DCX3" s="16"/>
      <c r="DCY3" s="16"/>
      <c r="DCZ3" s="16"/>
      <c r="DDA3" s="16"/>
      <c r="DDB3" s="16"/>
      <c r="DDC3" s="16"/>
      <c r="DDD3" s="16"/>
      <c r="DDE3" s="16"/>
      <c r="DDF3" s="16"/>
      <c r="DDG3" s="16"/>
      <c r="DDH3" s="16"/>
      <c r="DDI3" s="16"/>
      <c r="DDJ3" s="16"/>
      <c r="DDK3" s="16"/>
      <c r="DDL3" s="16"/>
      <c r="DDM3" s="16"/>
      <c r="DDN3" s="16"/>
      <c r="DDO3" s="16"/>
      <c r="DDP3" s="16"/>
      <c r="DDQ3" s="16"/>
      <c r="DDR3" s="16"/>
      <c r="DDS3" s="16"/>
      <c r="DDT3" s="16"/>
      <c r="DDU3" s="16"/>
      <c r="DDV3" s="16"/>
      <c r="DDW3" s="16"/>
      <c r="DDX3" s="16"/>
      <c r="DDY3" s="16"/>
      <c r="DDZ3" s="16"/>
      <c r="DEA3" s="16"/>
      <c r="DEB3" s="16"/>
      <c r="DEC3" s="16"/>
      <c r="DED3" s="16"/>
      <c r="DEE3" s="16"/>
      <c r="DEF3" s="16"/>
      <c r="DEG3" s="16"/>
      <c r="DEH3" s="16"/>
      <c r="DEI3" s="16"/>
      <c r="DEJ3" s="16"/>
      <c r="DEK3" s="16"/>
      <c r="DEL3" s="16"/>
      <c r="DEM3" s="16"/>
      <c r="DEN3" s="16"/>
      <c r="DEO3" s="16"/>
      <c r="DEP3" s="16"/>
      <c r="DEQ3" s="16"/>
      <c r="DER3" s="16"/>
      <c r="DES3" s="16"/>
      <c r="DET3" s="16"/>
      <c r="DEU3" s="16"/>
      <c r="DEV3" s="16"/>
      <c r="DEW3" s="16"/>
      <c r="DEX3" s="16"/>
      <c r="DEY3" s="16"/>
      <c r="DEZ3" s="16"/>
      <c r="DFA3" s="16"/>
      <c r="DFB3" s="16"/>
      <c r="DFC3" s="16"/>
      <c r="DFD3" s="16"/>
      <c r="DFE3" s="16"/>
      <c r="DFF3" s="16"/>
      <c r="DFG3" s="16"/>
      <c r="DFH3" s="16"/>
      <c r="DFI3" s="16"/>
      <c r="DFJ3" s="16"/>
      <c r="DFK3" s="16"/>
      <c r="DFL3" s="16"/>
      <c r="DFM3" s="16"/>
      <c r="DFN3" s="16"/>
      <c r="DFO3" s="16"/>
      <c r="DFP3" s="16"/>
      <c r="DFQ3" s="16"/>
      <c r="DFR3" s="16"/>
      <c r="DFS3" s="16"/>
      <c r="DFT3" s="16"/>
      <c r="DFU3" s="16"/>
      <c r="DFV3" s="16"/>
      <c r="DFW3" s="16"/>
      <c r="DFX3" s="16"/>
      <c r="DFY3" s="16"/>
      <c r="DFZ3" s="16"/>
      <c r="DGA3" s="16"/>
      <c r="DGB3" s="16"/>
      <c r="DGC3" s="16"/>
      <c r="DGD3" s="16"/>
      <c r="DGE3" s="16"/>
      <c r="DGF3" s="16"/>
      <c r="DGG3" s="16"/>
      <c r="DGH3" s="16"/>
      <c r="DGI3" s="16"/>
      <c r="DGJ3" s="16"/>
      <c r="DGK3" s="16"/>
      <c r="DGL3" s="16"/>
      <c r="DGM3" s="16"/>
      <c r="DGN3" s="16"/>
      <c r="DGO3" s="16"/>
      <c r="DGP3" s="16"/>
      <c r="DGQ3" s="16"/>
      <c r="DGR3" s="16"/>
      <c r="DGS3" s="16"/>
      <c r="DGT3" s="16"/>
      <c r="DGU3" s="16"/>
      <c r="DGV3" s="16"/>
      <c r="DGW3" s="16"/>
      <c r="DGX3" s="16"/>
      <c r="DGY3" s="16"/>
      <c r="DGZ3" s="16"/>
      <c r="DHA3" s="16"/>
      <c r="DHB3" s="16"/>
      <c r="DHC3" s="16"/>
      <c r="DHD3" s="16"/>
      <c r="DHE3" s="16"/>
      <c r="DHF3" s="16"/>
      <c r="DHG3" s="16"/>
      <c r="DHH3" s="16"/>
      <c r="DHI3" s="16"/>
      <c r="DHJ3" s="16"/>
      <c r="DHK3" s="16"/>
      <c r="DHL3" s="16"/>
      <c r="DHM3" s="16"/>
      <c r="DHN3" s="16"/>
      <c r="DHO3" s="16"/>
      <c r="DHP3" s="16"/>
      <c r="DHQ3" s="16"/>
      <c r="DHR3" s="16"/>
      <c r="DHS3" s="16"/>
      <c r="DHT3" s="16"/>
      <c r="DHU3" s="16"/>
      <c r="DHV3" s="16"/>
      <c r="DHW3" s="16"/>
      <c r="DHX3" s="16"/>
      <c r="DHY3" s="16"/>
      <c r="DHZ3" s="16"/>
      <c r="DIA3" s="16"/>
      <c r="DIB3" s="16"/>
      <c r="DIC3" s="16"/>
      <c r="DID3" s="16"/>
      <c r="DIE3" s="16"/>
      <c r="DIF3" s="16"/>
      <c r="DIG3" s="16"/>
      <c r="DIH3" s="16"/>
      <c r="DII3" s="16"/>
      <c r="DIJ3" s="16"/>
      <c r="DIK3" s="16"/>
      <c r="DIL3" s="16"/>
      <c r="DIM3" s="16"/>
      <c r="DIN3" s="16"/>
      <c r="DIO3" s="16"/>
      <c r="DIP3" s="16"/>
      <c r="DIQ3" s="16"/>
      <c r="DIR3" s="16"/>
      <c r="DIS3" s="16"/>
      <c r="DIT3" s="16"/>
      <c r="DIU3" s="16"/>
      <c r="DIV3" s="16"/>
      <c r="DIW3" s="16"/>
      <c r="DIX3" s="16"/>
      <c r="DIY3" s="16"/>
      <c r="DIZ3" s="16"/>
      <c r="DJA3" s="16"/>
      <c r="DJB3" s="16"/>
      <c r="DJC3" s="16"/>
      <c r="DJD3" s="16"/>
      <c r="DJE3" s="16"/>
      <c r="DJF3" s="16"/>
      <c r="DJG3" s="16"/>
      <c r="DJH3" s="16"/>
      <c r="DJI3" s="16"/>
      <c r="DJJ3" s="16"/>
      <c r="DJK3" s="16"/>
      <c r="DJL3" s="16"/>
      <c r="DJM3" s="16"/>
      <c r="DJN3" s="16"/>
      <c r="DJO3" s="16"/>
      <c r="DJP3" s="16"/>
      <c r="DJQ3" s="16"/>
      <c r="DJR3" s="16"/>
      <c r="DJS3" s="16"/>
      <c r="DJT3" s="16"/>
      <c r="DJU3" s="16"/>
      <c r="DJV3" s="16"/>
      <c r="DJW3" s="16"/>
      <c r="DJX3" s="16"/>
      <c r="DJY3" s="16"/>
      <c r="DJZ3" s="16"/>
      <c r="DKA3" s="16"/>
      <c r="DKB3" s="16"/>
      <c r="DKC3" s="16"/>
      <c r="DKD3" s="16"/>
      <c r="DKE3" s="16"/>
      <c r="DKF3" s="16"/>
      <c r="DKG3" s="16"/>
      <c r="DKH3" s="16"/>
      <c r="DKI3" s="16"/>
      <c r="DKJ3" s="16"/>
      <c r="DKK3" s="16"/>
      <c r="DKL3" s="16"/>
      <c r="DKM3" s="16"/>
      <c r="DKN3" s="16"/>
      <c r="DKO3" s="16"/>
      <c r="DKP3" s="16"/>
      <c r="DKQ3" s="16"/>
      <c r="DKR3" s="16"/>
      <c r="DKS3" s="16"/>
      <c r="DKT3" s="16"/>
      <c r="DKU3" s="16"/>
      <c r="DKV3" s="16"/>
      <c r="DKW3" s="16"/>
      <c r="DKX3" s="16"/>
      <c r="DKY3" s="16"/>
      <c r="DKZ3" s="16"/>
      <c r="DLA3" s="16"/>
      <c r="DLB3" s="16"/>
      <c r="DLC3" s="16"/>
      <c r="DLD3" s="16"/>
      <c r="DLE3" s="16"/>
      <c r="DLF3" s="16"/>
      <c r="DLG3" s="16"/>
      <c r="DLH3" s="16"/>
      <c r="DLI3" s="16"/>
      <c r="DLJ3" s="16"/>
      <c r="DLK3" s="16"/>
      <c r="DLL3" s="16"/>
      <c r="DLM3" s="16"/>
      <c r="DLN3" s="16"/>
      <c r="DLO3" s="16"/>
      <c r="DLP3" s="16"/>
      <c r="DLQ3" s="16"/>
      <c r="DLR3" s="16"/>
      <c r="DLS3" s="16"/>
      <c r="DLT3" s="16"/>
      <c r="DLU3" s="16"/>
      <c r="DLV3" s="16"/>
      <c r="DLW3" s="16"/>
      <c r="DLX3" s="16"/>
      <c r="DLY3" s="16"/>
      <c r="DLZ3" s="16"/>
      <c r="DMA3" s="16"/>
      <c r="DMB3" s="16"/>
      <c r="DMC3" s="16"/>
      <c r="DMD3" s="16"/>
      <c r="DME3" s="16"/>
      <c r="DMF3" s="16"/>
      <c r="DMG3" s="16"/>
      <c r="DMH3" s="16"/>
      <c r="DMI3" s="16"/>
      <c r="DMJ3" s="16"/>
      <c r="DMK3" s="16"/>
      <c r="DML3" s="16"/>
      <c r="DMM3" s="16"/>
      <c r="DMN3" s="16"/>
      <c r="DMO3" s="16"/>
      <c r="DMP3" s="16"/>
      <c r="DMQ3" s="16"/>
      <c r="DMR3" s="16"/>
      <c r="DMS3" s="16"/>
      <c r="DMT3" s="16"/>
      <c r="DMU3" s="16"/>
      <c r="DMV3" s="16"/>
      <c r="DMW3" s="16"/>
      <c r="DMX3" s="16"/>
      <c r="DMY3" s="16"/>
      <c r="DMZ3" s="16"/>
      <c r="DNA3" s="16"/>
      <c r="DNB3" s="16"/>
      <c r="DNC3" s="16"/>
      <c r="DND3" s="16"/>
      <c r="DNE3" s="16"/>
      <c r="DNF3" s="16"/>
      <c r="DNG3" s="16"/>
      <c r="DNH3" s="16"/>
      <c r="DNI3" s="16"/>
      <c r="DNJ3" s="16"/>
      <c r="DNK3" s="16"/>
      <c r="DNL3" s="16"/>
      <c r="DNM3" s="16"/>
      <c r="DNN3" s="16"/>
      <c r="DNO3" s="16"/>
      <c r="DNP3" s="16"/>
      <c r="DNQ3" s="16"/>
      <c r="DNR3" s="16"/>
      <c r="DNS3" s="16"/>
      <c r="DNT3" s="16"/>
      <c r="DNU3" s="16"/>
      <c r="DNV3" s="16"/>
      <c r="DNW3" s="16"/>
      <c r="DNX3" s="16"/>
      <c r="DNY3" s="16"/>
      <c r="DNZ3" s="16"/>
      <c r="DOA3" s="16"/>
      <c r="DOB3" s="16"/>
      <c r="DOC3" s="16"/>
      <c r="DOD3" s="16"/>
      <c r="DOE3" s="16"/>
      <c r="DOF3" s="16"/>
      <c r="DOG3" s="16"/>
      <c r="DOH3" s="16"/>
      <c r="DOI3" s="16"/>
      <c r="DOJ3" s="16"/>
      <c r="DOK3" s="16"/>
      <c r="DOL3" s="16"/>
      <c r="DOM3" s="16"/>
      <c r="DON3" s="16"/>
      <c r="DOO3" s="16"/>
      <c r="DOP3" s="16"/>
      <c r="DOQ3" s="16"/>
      <c r="DOR3" s="16"/>
      <c r="DOS3" s="16"/>
      <c r="DOT3" s="16"/>
      <c r="DOU3" s="16"/>
      <c r="DOV3" s="16"/>
      <c r="DOW3" s="16"/>
      <c r="DOX3" s="16"/>
      <c r="DOY3" s="16"/>
      <c r="DOZ3" s="16"/>
      <c r="DPA3" s="16"/>
      <c r="DPB3" s="16"/>
      <c r="DPC3" s="16"/>
      <c r="DPD3" s="16"/>
      <c r="DPE3" s="16"/>
      <c r="DPF3" s="16"/>
      <c r="DPG3" s="16"/>
      <c r="DPH3" s="16"/>
      <c r="DPI3" s="16"/>
      <c r="DPJ3" s="16"/>
      <c r="DPK3" s="16"/>
      <c r="DPL3" s="16"/>
      <c r="DPM3" s="16"/>
      <c r="DPN3" s="16"/>
      <c r="DPO3" s="16"/>
      <c r="DPP3" s="16"/>
      <c r="DPQ3" s="16"/>
      <c r="DPR3" s="16"/>
      <c r="DPS3" s="16"/>
      <c r="DPT3" s="16"/>
      <c r="DPU3" s="16"/>
      <c r="DPV3" s="16"/>
      <c r="DPW3" s="16"/>
      <c r="DPX3" s="16"/>
      <c r="DPY3" s="16"/>
      <c r="DPZ3" s="16"/>
      <c r="DQA3" s="16"/>
      <c r="DQB3" s="16"/>
      <c r="DQC3" s="16"/>
      <c r="DQD3" s="16"/>
      <c r="DQE3" s="16"/>
      <c r="DQF3" s="16"/>
      <c r="DQG3" s="16"/>
      <c r="DQH3" s="16"/>
      <c r="DQI3" s="16"/>
      <c r="DQJ3" s="16"/>
      <c r="DQK3" s="16"/>
      <c r="DQL3" s="16"/>
      <c r="DQM3" s="16"/>
      <c r="DQN3" s="16"/>
      <c r="DQO3" s="16"/>
      <c r="DQP3" s="16"/>
      <c r="DQQ3" s="16"/>
      <c r="DQR3" s="16"/>
      <c r="DQS3" s="16"/>
      <c r="DQT3" s="16"/>
      <c r="DQU3" s="16"/>
      <c r="DQV3" s="16"/>
      <c r="DQW3" s="16"/>
      <c r="DQX3" s="16"/>
      <c r="DQY3" s="16"/>
      <c r="DQZ3" s="16"/>
      <c r="DRA3" s="16"/>
      <c r="DRB3" s="16"/>
      <c r="DRC3" s="16"/>
      <c r="DRD3" s="16"/>
      <c r="DRE3" s="16"/>
      <c r="DRF3" s="16"/>
      <c r="DRG3" s="16"/>
      <c r="DRH3" s="16"/>
      <c r="DRI3" s="16"/>
      <c r="DRJ3" s="16"/>
      <c r="DRK3" s="16"/>
      <c r="DRL3" s="16"/>
      <c r="DRM3" s="16"/>
      <c r="DRN3" s="16"/>
      <c r="DRO3" s="16"/>
      <c r="DRP3" s="16"/>
      <c r="DRQ3" s="16"/>
      <c r="DRR3" s="16"/>
      <c r="DRS3" s="16"/>
      <c r="DRT3" s="16"/>
      <c r="DRU3" s="16"/>
      <c r="DRV3" s="16"/>
      <c r="DRW3" s="16"/>
      <c r="DRX3" s="16"/>
      <c r="DRY3" s="16"/>
      <c r="DRZ3" s="16"/>
      <c r="DSA3" s="16"/>
      <c r="DSB3" s="16"/>
      <c r="DSC3" s="16"/>
      <c r="DSD3" s="16"/>
      <c r="DSE3" s="16"/>
      <c r="DSF3" s="16"/>
      <c r="DSG3" s="16"/>
      <c r="DSH3" s="16"/>
      <c r="DSI3" s="16"/>
      <c r="DSJ3" s="16"/>
      <c r="DSK3" s="16"/>
      <c r="DSL3" s="16"/>
      <c r="DSM3" s="16"/>
      <c r="DSN3" s="16"/>
      <c r="DSO3" s="16"/>
      <c r="DSP3" s="16"/>
      <c r="DSQ3" s="16"/>
      <c r="DSR3" s="16"/>
      <c r="DSS3" s="16"/>
      <c r="DST3" s="16"/>
      <c r="DSU3" s="16"/>
      <c r="DSV3" s="16"/>
      <c r="DSW3" s="16"/>
      <c r="DSX3" s="16"/>
      <c r="DSY3" s="16"/>
      <c r="DSZ3" s="16"/>
      <c r="DTA3" s="16"/>
      <c r="DTB3" s="16"/>
      <c r="DTC3" s="16"/>
      <c r="DTD3" s="16"/>
      <c r="DTE3" s="16"/>
      <c r="DTF3" s="16"/>
      <c r="DTG3" s="16"/>
      <c r="DTH3" s="16"/>
      <c r="DTI3" s="16"/>
      <c r="DTJ3" s="16"/>
      <c r="DTK3" s="16"/>
      <c r="DTL3" s="16"/>
      <c r="DTM3" s="16"/>
      <c r="DTN3" s="16"/>
      <c r="DTO3" s="16"/>
      <c r="DTP3" s="16"/>
      <c r="DTQ3" s="16"/>
      <c r="DTR3" s="16"/>
      <c r="DTS3" s="16"/>
      <c r="DTT3" s="16"/>
      <c r="DTU3" s="16"/>
      <c r="DTV3" s="16"/>
      <c r="DTW3" s="16"/>
      <c r="DTX3" s="16"/>
      <c r="DTY3" s="16"/>
      <c r="DTZ3" s="16"/>
      <c r="DUA3" s="16"/>
      <c r="DUB3" s="16"/>
      <c r="DUC3" s="16"/>
      <c r="DUD3" s="16"/>
      <c r="DUE3" s="16"/>
      <c r="DUF3" s="16"/>
      <c r="DUG3" s="16"/>
      <c r="DUH3" s="16"/>
      <c r="DUI3" s="16"/>
      <c r="DUJ3" s="16"/>
      <c r="DUK3" s="16"/>
      <c r="DUL3" s="16"/>
      <c r="DUM3" s="16"/>
      <c r="DUN3" s="16"/>
      <c r="DUO3" s="16"/>
      <c r="DUP3" s="16"/>
      <c r="DUQ3" s="16"/>
      <c r="DUR3" s="16"/>
      <c r="DUS3" s="16"/>
      <c r="DUT3" s="16"/>
      <c r="DUU3" s="16"/>
      <c r="DUV3" s="16"/>
      <c r="DUW3" s="16"/>
      <c r="DUX3" s="16"/>
      <c r="DUY3" s="16"/>
      <c r="DUZ3" s="16"/>
      <c r="DVA3" s="16"/>
      <c r="DVB3" s="16"/>
      <c r="DVC3" s="16"/>
      <c r="DVD3" s="16"/>
      <c r="DVE3" s="16"/>
      <c r="DVF3" s="16"/>
      <c r="DVG3" s="16"/>
      <c r="DVH3" s="16"/>
      <c r="DVI3" s="16"/>
      <c r="DVJ3" s="16"/>
      <c r="DVK3" s="16"/>
      <c r="DVL3" s="16"/>
      <c r="DVM3" s="16"/>
      <c r="DVN3" s="16"/>
      <c r="DVO3" s="16"/>
      <c r="DVP3" s="16"/>
      <c r="DVQ3" s="16"/>
      <c r="DVR3" s="16"/>
      <c r="DVS3" s="16"/>
      <c r="DVT3" s="16"/>
      <c r="DVU3" s="16"/>
      <c r="DVV3" s="16"/>
      <c r="DVW3" s="16"/>
      <c r="DVX3" s="16"/>
      <c r="DVY3" s="16"/>
      <c r="DVZ3" s="16"/>
      <c r="DWA3" s="16"/>
      <c r="DWB3" s="16"/>
      <c r="DWC3" s="16"/>
      <c r="DWD3" s="16"/>
      <c r="DWE3" s="16"/>
      <c r="DWF3" s="16"/>
      <c r="DWG3" s="16"/>
      <c r="DWH3" s="16"/>
      <c r="DWI3" s="16"/>
      <c r="DWJ3" s="16"/>
      <c r="DWK3" s="16"/>
      <c r="DWL3" s="16"/>
      <c r="DWM3" s="16"/>
      <c r="DWN3" s="16"/>
      <c r="DWO3" s="16"/>
      <c r="DWP3" s="16"/>
      <c r="DWQ3" s="16"/>
      <c r="DWR3" s="16"/>
      <c r="DWS3" s="16"/>
      <c r="DWT3" s="16"/>
      <c r="DWU3" s="16"/>
      <c r="DWV3" s="16"/>
      <c r="DWW3" s="16"/>
      <c r="DWX3" s="16"/>
      <c r="DWY3" s="16"/>
      <c r="DWZ3" s="16"/>
      <c r="DXA3" s="16"/>
      <c r="DXB3" s="16"/>
      <c r="DXC3" s="16"/>
      <c r="DXD3" s="16"/>
      <c r="DXE3" s="16"/>
      <c r="DXF3" s="16"/>
      <c r="DXG3" s="16"/>
      <c r="DXH3" s="16"/>
      <c r="DXI3" s="16"/>
      <c r="DXJ3" s="16"/>
      <c r="DXK3" s="16"/>
      <c r="DXL3" s="16"/>
      <c r="DXM3" s="16"/>
      <c r="DXN3" s="16"/>
      <c r="DXO3" s="16"/>
      <c r="DXP3" s="16"/>
      <c r="DXQ3" s="16"/>
      <c r="DXR3" s="16"/>
      <c r="DXS3" s="16"/>
      <c r="DXT3" s="16"/>
      <c r="DXU3" s="16"/>
      <c r="DXV3" s="16"/>
      <c r="DXW3" s="16"/>
      <c r="DXX3" s="16"/>
      <c r="DXY3" s="16"/>
      <c r="DXZ3" s="16"/>
      <c r="DYA3" s="16"/>
      <c r="DYB3" s="16"/>
      <c r="DYC3" s="16"/>
      <c r="DYD3" s="16"/>
      <c r="DYE3" s="16"/>
      <c r="DYF3" s="16"/>
      <c r="DYG3" s="16"/>
      <c r="DYH3" s="16"/>
      <c r="DYI3" s="16"/>
      <c r="DYJ3" s="16"/>
      <c r="DYK3" s="16"/>
      <c r="DYL3" s="16"/>
      <c r="DYM3" s="16"/>
      <c r="DYN3" s="16"/>
      <c r="DYO3" s="16"/>
      <c r="DYP3" s="16"/>
      <c r="DYQ3" s="16"/>
      <c r="DYR3" s="16"/>
      <c r="DYS3" s="16"/>
      <c r="DYT3" s="16"/>
      <c r="DYU3" s="16"/>
      <c r="DYV3" s="16"/>
      <c r="DYW3" s="16"/>
      <c r="DYX3" s="16"/>
      <c r="DYY3" s="16"/>
      <c r="DYZ3" s="16"/>
      <c r="DZA3" s="16"/>
      <c r="DZB3" s="16"/>
      <c r="DZC3" s="16"/>
      <c r="DZD3" s="16"/>
      <c r="DZE3" s="16"/>
      <c r="DZF3" s="16"/>
      <c r="DZG3" s="16"/>
      <c r="DZH3" s="16"/>
      <c r="DZI3" s="16"/>
      <c r="DZJ3" s="16"/>
      <c r="DZK3" s="16"/>
      <c r="DZL3" s="16"/>
      <c r="DZM3" s="16"/>
      <c r="DZN3" s="16"/>
      <c r="DZO3" s="16"/>
      <c r="DZP3" s="16"/>
      <c r="DZQ3" s="16"/>
      <c r="DZR3" s="16"/>
      <c r="DZS3" s="16"/>
      <c r="DZT3" s="16"/>
      <c r="DZU3" s="16"/>
      <c r="DZV3" s="16"/>
      <c r="DZW3" s="16"/>
      <c r="DZX3" s="16"/>
      <c r="DZY3" s="16"/>
      <c r="DZZ3" s="16"/>
      <c r="EAA3" s="16"/>
      <c r="EAB3" s="16"/>
      <c r="EAC3" s="16"/>
      <c r="EAD3" s="16"/>
      <c r="EAE3" s="16"/>
      <c r="EAF3" s="16"/>
      <c r="EAG3" s="16"/>
      <c r="EAH3" s="16"/>
      <c r="EAI3" s="16"/>
      <c r="EAJ3" s="16"/>
      <c r="EAK3" s="16"/>
      <c r="EAL3" s="16"/>
      <c r="EAM3" s="16"/>
      <c r="EAN3" s="16"/>
      <c r="EAO3" s="16"/>
      <c r="EAP3" s="16"/>
      <c r="EAQ3" s="16"/>
      <c r="EAR3" s="16"/>
      <c r="EAS3" s="16"/>
      <c r="EAT3" s="16"/>
      <c r="EAU3" s="16"/>
      <c r="EAV3" s="16"/>
      <c r="EAW3" s="16"/>
      <c r="EAX3" s="16"/>
      <c r="EAY3" s="16"/>
      <c r="EAZ3" s="16"/>
      <c r="EBA3" s="16"/>
      <c r="EBB3" s="16"/>
      <c r="EBC3" s="16"/>
      <c r="EBD3" s="16"/>
      <c r="EBE3" s="16"/>
      <c r="EBF3" s="16"/>
      <c r="EBG3" s="16"/>
      <c r="EBH3" s="16"/>
      <c r="EBI3" s="16"/>
      <c r="EBJ3" s="16"/>
      <c r="EBK3" s="16"/>
      <c r="EBL3" s="16"/>
      <c r="EBM3" s="16"/>
      <c r="EBN3" s="16"/>
      <c r="EBO3" s="16"/>
      <c r="EBP3" s="16"/>
      <c r="EBQ3" s="16"/>
      <c r="EBR3" s="16"/>
      <c r="EBS3" s="16"/>
      <c r="EBT3" s="16"/>
      <c r="EBU3" s="16"/>
      <c r="EBV3" s="16"/>
      <c r="EBW3" s="16"/>
      <c r="EBX3" s="16"/>
      <c r="EBY3" s="16"/>
      <c r="EBZ3" s="16"/>
      <c r="ECA3" s="16"/>
      <c r="ECB3" s="16"/>
      <c r="ECC3" s="16"/>
      <c r="ECD3" s="16"/>
      <c r="ECE3" s="16"/>
      <c r="ECF3" s="16"/>
      <c r="ECG3" s="16"/>
      <c r="ECH3" s="16"/>
      <c r="ECI3" s="16"/>
      <c r="ECJ3" s="16"/>
      <c r="ECK3" s="16"/>
      <c r="ECL3" s="16"/>
      <c r="ECM3" s="16"/>
      <c r="ECN3" s="16"/>
      <c r="ECO3" s="16"/>
      <c r="ECP3" s="16"/>
      <c r="ECQ3" s="16"/>
      <c r="ECR3" s="16"/>
      <c r="ECS3" s="16"/>
      <c r="ECT3" s="16"/>
      <c r="ECU3" s="16"/>
      <c r="ECV3" s="16"/>
      <c r="ECW3" s="16"/>
      <c r="ECX3" s="16"/>
      <c r="ECY3" s="16"/>
      <c r="ECZ3" s="16"/>
      <c r="EDA3" s="16"/>
      <c r="EDB3" s="16"/>
      <c r="EDC3" s="16"/>
      <c r="EDD3" s="16"/>
      <c r="EDE3" s="16"/>
      <c r="EDF3" s="16"/>
      <c r="EDG3" s="16"/>
      <c r="EDH3" s="16"/>
      <c r="EDI3" s="16"/>
      <c r="EDJ3" s="16"/>
      <c r="EDK3" s="16"/>
      <c r="EDL3" s="16"/>
      <c r="EDM3" s="16"/>
      <c r="EDN3" s="16"/>
      <c r="EDO3" s="16"/>
      <c r="EDP3" s="16"/>
      <c r="EDQ3" s="16"/>
      <c r="EDR3" s="16"/>
      <c r="EDS3" s="16"/>
      <c r="EDT3" s="16"/>
      <c r="EDU3" s="16"/>
      <c r="EDV3" s="16"/>
      <c r="EDW3" s="16"/>
      <c r="EDX3" s="16"/>
      <c r="EDY3" s="16"/>
      <c r="EDZ3" s="16"/>
      <c r="EEA3" s="16"/>
      <c r="EEB3" s="16"/>
      <c r="EEC3" s="16"/>
      <c r="EED3" s="16"/>
      <c r="EEE3" s="16"/>
      <c r="EEF3" s="16"/>
      <c r="EEG3" s="16"/>
      <c r="EEH3" s="16"/>
      <c r="EEI3" s="16"/>
      <c r="EEJ3" s="16"/>
      <c r="EEK3" s="16"/>
      <c r="EEL3" s="16"/>
      <c r="EEM3" s="16"/>
      <c r="EEN3" s="16"/>
      <c r="EEO3" s="16"/>
      <c r="EEP3" s="16"/>
      <c r="EEQ3" s="16"/>
      <c r="EER3" s="16"/>
      <c r="EES3" s="16"/>
      <c r="EET3" s="16"/>
      <c r="EEU3" s="16"/>
      <c r="EEV3" s="16"/>
      <c r="EEW3" s="16"/>
      <c r="EEX3" s="16"/>
      <c r="EEY3" s="16"/>
      <c r="EEZ3" s="16"/>
      <c r="EFA3" s="16"/>
      <c r="EFB3" s="16"/>
      <c r="EFC3" s="16"/>
      <c r="EFD3" s="16"/>
      <c r="EFE3" s="16"/>
      <c r="EFF3" s="16"/>
      <c r="EFG3" s="16"/>
      <c r="EFH3" s="16"/>
      <c r="EFI3" s="16"/>
      <c r="EFJ3" s="16"/>
      <c r="EFK3" s="16"/>
      <c r="EFL3" s="16"/>
      <c r="EFM3" s="16"/>
      <c r="EFN3" s="16"/>
      <c r="EFO3" s="16"/>
      <c r="EFP3" s="16"/>
      <c r="EFQ3" s="16"/>
      <c r="EFR3" s="16"/>
      <c r="EFS3" s="16"/>
      <c r="EFT3" s="16"/>
      <c r="EFU3" s="16"/>
      <c r="EFV3" s="16"/>
      <c r="EFW3" s="16"/>
      <c r="EFX3" s="16"/>
      <c r="EFY3" s="16"/>
      <c r="EFZ3" s="16"/>
      <c r="EGA3" s="16"/>
      <c r="EGB3" s="16"/>
      <c r="EGC3" s="16"/>
      <c r="EGD3" s="16"/>
      <c r="EGE3" s="16"/>
      <c r="EGF3" s="16"/>
      <c r="EGG3" s="16"/>
      <c r="EGH3" s="16"/>
      <c r="EGI3" s="16"/>
      <c r="EGJ3" s="16"/>
      <c r="EGK3" s="16"/>
      <c r="EGL3" s="16"/>
      <c r="EGM3" s="16"/>
      <c r="EGN3" s="16"/>
      <c r="EGO3" s="16"/>
      <c r="EGP3" s="16"/>
      <c r="EGQ3" s="16"/>
      <c r="EGR3" s="16"/>
      <c r="EGS3" s="16"/>
      <c r="EGT3" s="16"/>
      <c r="EGU3" s="16"/>
      <c r="EGV3" s="16"/>
      <c r="EGW3" s="16"/>
      <c r="EGX3" s="16"/>
      <c r="EGY3" s="16"/>
      <c r="EGZ3" s="16"/>
      <c r="EHA3" s="16"/>
      <c r="EHB3" s="16"/>
      <c r="EHC3" s="16"/>
      <c r="EHD3" s="16"/>
      <c r="EHE3" s="16"/>
      <c r="EHF3" s="16"/>
      <c r="EHG3" s="16"/>
      <c r="EHH3" s="16"/>
      <c r="EHI3" s="16"/>
      <c r="EHJ3" s="16"/>
      <c r="EHK3" s="16"/>
      <c r="EHL3" s="16"/>
      <c r="EHM3" s="16"/>
      <c r="EHN3" s="16"/>
      <c r="EHO3" s="16"/>
      <c r="EHP3" s="16"/>
      <c r="EHQ3" s="16"/>
      <c r="EHR3" s="16"/>
      <c r="EHS3" s="16"/>
      <c r="EHT3" s="16"/>
      <c r="EHU3" s="16"/>
      <c r="EHV3" s="16"/>
      <c r="EHW3" s="16"/>
      <c r="EHX3" s="16"/>
      <c r="EHY3" s="16"/>
      <c r="EHZ3" s="16"/>
      <c r="EIA3" s="16"/>
      <c r="EIB3" s="16"/>
      <c r="EIC3" s="16"/>
      <c r="EID3" s="16"/>
      <c r="EIE3" s="16"/>
      <c r="EIF3" s="16"/>
      <c r="EIG3" s="16"/>
      <c r="EIH3" s="16"/>
      <c r="EII3" s="16"/>
      <c r="EIJ3" s="16"/>
      <c r="EIK3" s="16"/>
      <c r="EIL3" s="16"/>
      <c r="EIM3" s="16"/>
      <c r="EIN3" s="16"/>
      <c r="EIO3" s="16"/>
      <c r="EIP3" s="16"/>
      <c r="EIQ3" s="16"/>
      <c r="EIR3" s="16"/>
      <c r="EIS3" s="16"/>
      <c r="EIT3" s="16"/>
      <c r="EIU3" s="16"/>
      <c r="EIV3" s="16"/>
      <c r="EIW3" s="16"/>
      <c r="EIX3" s="16"/>
      <c r="EIY3" s="16"/>
      <c r="EIZ3" s="16"/>
      <c r="EJA3" s="16"/>
      <c r="EJB3" s="16"/>
      <c r="EJC3" s="16"/>
      <c r="EJD3" s="16"/>
      <c r="EJE3" s="16"/>
      <c r="EJF3" s="16"/>
      <c r="EJG3" s="16"/>
      <c r="EJH3" s="16"/>
      <c r="EJI3" s="16"/>
      <c r="EJJ3" s="16"/>
      <c r="EJK3" s="16"/>
      <c r="EJL3" s="16"/>
      <c r="EJM3" s="16"/>
      <c r="EJN3" s="16"/>
      <c r="EJO3" s="16"/>
      <c r="EJP3" s="16"/>
      <c r="EJQ3" s="16"/>
      <c r="EJR3" s="16"/>
      <c r="EJS3" s="16"/>
      <c r="EJT3" s="16"/>
      <c r="EJU3" s="16"/>
      <c r="EJV3" s="16"/>
      <c r="EJW3" s="16"/>
      <c r="EJX3" s="16"/>
      <c r="EJY3" s="16"/>
      <c r="EJZ3" s="16"/>
      <c r="EKA3" s="16"/>
      <c r="EKB3" s="16"/>
      <c r="EKC3" s="16"/>
      <c r="EKD3" s="16"/>
      <c r="EKE3" s="16"/>
      <c r="EKF3" s="16"/>
      <c r="EKG3" s="16"/>
      <c r="EKH3" s="16"/>
      <c r="EKI3" s="16"/>
      <c r="EKJ3" s="16"/>
      <c r="EKK3" s="16"/>
      <c r="EKL3" s="16"/>
      <c r="EKM3" s="16"/>
      <c r="EKN3" s="16"/>
      <c r="EKO3" s="16"/>
      <c r="EKP3" s="16"/>
      <c r="EKQ3" s="16"/>
      <c r="EKR3" s="16"/>
      <c r="EKS3" s="16"/>
      <c r="EKT3" s="16"/>
      <c r="EKU3" s="16"/>
      <c r="EKV3" s="16"/>
      <c r="EKW3" s="16"/>
      <c r="EKX3" s="16"/>
      <c r="EKY3" s="16"/>
      <c r="EKZ3" s="16"/>
      <c r="ELA3" s="16"/>
      <c r="ELB3" s="16"/>
      <c r="ELC3" s="16"/>
      <c r="ELD3" s="16"/>
      <c r="ELE3" s="16"/>
      <c r="ELF3" s="16"/>
      <c r="ELG3" s="16"/>
      <c r="ELH3" s="16"/>
      <c r="ELI3" s="16"/>
      <c r="ELJ3" s="16"/>
      <c r="ELK3" s="16"/>
      <c r="ELL3" s="16"/>
      <c r="ELM3" s="16"/>
      <c r="ELN3" s="16"/>
      <c r="ELO3" s="16"/>
      <c r="ELP3" s="16"/>
      <c r="ELQ3" s="16"/>
      <c r="ELR3" s="16"/>
      <c r="ELS3" s="16"/>
      <c r="ELT3" s="16"/>
      <c r="ELU3" s="16"/>
      <c r="ELV3" s="16"/>
      <c r="ELW3" s="16"/>
      <c r="ELX3" s="16"/>
      <c r="ELY3" s="16"/>
      <c r="ELZ3" s="16"/>
      <c r="EMA3" s="16"/>
      <c r="EMB3" s="16"/>
      <c r="EMC3" s="16"/>
      <c r="EMD3" s="16"/>
      <c r="EME3" s="16"/>
      <c r="EMF3" s="16"/>
      <c r="EMG3" s="16"/>
      <c r="EMH3" s="16"/>
      <c r="EMI3" s="16"/>
      <c r="EMJ3" s="16"/>
      <c r="EMK3" s="16"/>
      <c r="EML3" s="16"/>
      <c r="EMM3" s="16"/>
      <c r="EMN3" s="16"/>
      <c r="EMO3" s="16"/>
      <c r="EMP3" s="16"/>
      <c r="EMQ3" s="16"/>
      <c r="EMR3" s="16"/>
      <c r="EMS3" s="16"/>
      <c r="EMT3" s="16"/>
      <c r="EMU3" s="16"/>
      <c r="EMV3" s="16"/>
      <c r="EMW3" s="16"/>
      <c r="EMX3" s="16"/>
      <c r="EMY3" s="16"/>
      <c r="EMZ3" s="16"/>
      <c r="ENA3" s="16"/>
      <c r="ENB3" s="16"/>
      <c r="ENC3" s="16"/>
      <c r="END3" s="16"/>
      <c r="ENE3" s="16"/>
      <c r="ENF3" s="16"/>
      <c r="ENG3" s="16"/>
      <c r="ENH3" s="16"/>
      <c r="ENI3" s="16"/>
      <c r="ENJ3" s="16"/>
      <c r="ENK3" s="16"/>
      <c r="ENL3" s="16"/>
      <c r="ENM3" s="16"/>
      <c r="ENN3" s="16"/>
      <c r="ENO3" s="16"/>
      <c r="ENP3" s="16"/>
      <c r="ENQ3" s="16"/>
      <c r="ENR3" s="16"/>
      <c r="ENS3" s="16"/>
      <c r="ENT3" s="16"/>
      <c r="ENU3" s="16"/>
      <c r="ENV3" s="16"/>
      <c r="ENW3" s="16"/>
      <c r="ENX3" s="16"/>
      <c r="ENY3" s="16"/>
      <c r="ENZ3" s="16"/>
      <c r="EOA3" s="16"/>
      <c r="EOB3" s="16"/>
      <c r="EOC3" s="16"/>
      <c r="EOD3" s="16"/>
      <c r="EOE3" s="16"/>
      <c r="EOF3" s="16"/>
      <c r="EOG3" s="16"/>
      <c r="EOH3" s="16"/>
      <c r="EOI3" s="16"/>
      <c r="EOJ3" s="16"/>
      <c r="EOK3" s="16"/>
      <c r="EOL3" s="16"/>
      <c r="EOM3" s="16"/>
      <c r="EON3" s="16"/>
      <c r="EOO3" s="16"/>
      <c r="EOP3" s="16"/>
      <c r="EOQ3" s="16"/>
      <c r="EOR3" s="16"/>
      <c r="EOS3" s="16"/>
      <c r="EOT3" s="16"/>
      <c r="EOU3" s="16"/>
      <c r="EOV3" s="16"/>
      <c r="EOW3" s="16"/>
      <c r="EOX3" s="16"/>
      <c r="EOY3" s="16"/>
      <c r="EOZ3" s="16"/>
      <c r="EPA3" s="16"/>
      <c r="EPB3" s="16"/>
      <c r="EPC3" s="16"/>
      <c r="EPD3" s="16"/>
      <c r="EPE3" s="16"/>
      <c r="EPF3" s="16"/>
      <c r="EPG3" s="16"/>
      <c r="EPH3" s="16"/>
      <c r="EPI3" s="16"/>
      <c r="EPJ3" s="16"/>
      <c r="EPK3" s="16"/>
      <c r="EPL3" s="16"/>
      <c r="EPM3" s="16"/>
      <c r="EPN3" s="16"/>
      <c r="EPO3" s="16"/>
      <c r="EPP3" s="16"/>
      <c r="EPQ3" s="16"/>
      <c r="EPR3" s="16"/>
      <c r="EPS3" s="16"/>
      <c r="EPT3" s="16"/>
      <c r="EPU3" s="16"/>
      <c r="EPV3" s="16"/>
      <c r="EPW3" s="16"/>
      <c r="EPX3" s="16"/>
      <c r="EPY3" s="16"/>
      <c r="EPZ3" s="16"/>
      <c r="EQA3" s="16"/>
      <c r="EQB3" s="16"/>
      <c r="EQC3" s="16"/>
      <c r="EQD3" s="16"/>
      <c r="EQE3" s="16"/>
      <c r="EQF3" s="16"/>
      <c r="EQG3" s="16"/>
      <c r="EQH3" s="16"/>
      <c r="EQI3" s="16"/>
      <c r="EQJ3" s="16"/>
      <c r="EQK3" s="16"/>
      <c r="EQL3" s="16"/>
      <c r="EQM3" s="16"/>
      <c r="EQN3" s="16"/>
      <c r="EQO3" s="16"/>
      <c r="EQP3" s="16"/>
      <c r="EQQ3" s="16"/>
      <c r="EQR3" s="16"/>
      <c r="EQS3" s="16"/>
      <c r="EQT3" s="16"/>
      <c r="EQU3" s="16"/>
      <c r="EQV3" s="16"/>
      <c r="EQW3" s="16"/>
      <c r="EQX3" s="16"/>
      <c r="EQY3" s="16"/>
      <c r="EQZ3" s="16"/>
      <c r="ERA3" s="16"/>
      <c r="ERB3" s="16"/>
      <c r="ERC3" s="16"/>
      <c r="ERD3" s="16"/>
      <c r="ERE3" s="16"/>
      <c r="ERF3" s="16"/>
      <c r="ERG3" s="16"/>
      <c r="ERH3" s="16"/>
      <c r="ERI3" s="16"/>
      <c r="ERJ3" s="16"/>
      <c r="ERK3" s="16"/>
      <c r="ERL3" s="16"/>
      <c r="ERM3" s="16"/>
      <c r="ERN3" s="16"/>
      <c r="ERO3" s="16"/>
      <c r="ERP3" s="16"/>
      <c r="ERQ3" s="16"/>
      <c r="ERR3" s="16"/>
      <c r="ERS3" s="16"/>
      <c r="ERT3" s="16"/>
      <c r="ERU3" s="16"/>
      <c r="ERV3" s="16"/>
      <c r="ERW3" s="16"/>
      <c r="ERX3" s="16"/>
      <c r="ERY3" s="16"/>
      <c r="ERZ3" s="16"/>
      <c r="ESA3" s="16"/>
      <c r="ESB3" s="16"/>
      <c r="ESC3" s="16"/>
      <c r="ESD3" s="16"/>
      <c r="ESE3" s="16"/>
      <c r="ESF3" s="16"/>
      <c r="ESG3" s="16"/>
      <c r="ESH3" s="16"/>
      <c r="ESI3" s="16"/>
      <c r="ESJ3" s="16"/>
      <c r="ESK3" s="16"/>
      <c r="ESL3" s="16"/>
      <c r="ESM3" s="16"/>
      <c r="ESN3" s="16"/>
      <c r="ESO3" s="16"/>
      <c r="ESP3" s="16"/>
      <c r="ESQ3" s="16"/>
      <c r="ESR3" s="16"/>
      <c r="ESS3" s="16"/>
      <c r="EST3" s="16"/>
      <c r="ESU3" s="16"/>
      <c r="ESV3" s="16"/>
      <c r="ESW3" s="16"/>
      <c r="ESX3" s="16"/>
      <c r="ESY3" s="16"/>
      <c r="ESZ3" s="16"/>
      <c r="ETA3" s="16"/>
      <c r="ETB3" s="16"/>
      <c r="ETC3" s="16"/>
      <c r="ETD3" s="16"/>
      <c r="ETE3" s="16"/>
      <c r="ETF3" s="16"/>
      <c r="ETG3" s="16"/>
      <c r="ETH3" s="16"/>
      <c r="ETI3" s="16"/>
      <c r="ETJ3" s="16"/>
      <c r="ETK3" s="16"/>
      <c r="ETL3" s="16"/>
      <c r="ETM3" s="16"/>
      <c r="ETN3" s="16"/>
      <c r="ETO3" s="16"/>
      <c r="ETP3" s="16"/>
      <c r="ETQ3" s="16"/>
      <c r="ETR3" s="16"/>
      <c r="ETS3" s="16"/>
      <c r="ETT3" s="16"/>
      <c r="ETU3" s="16"/>
      <c r="ETV3" s="16"/>
      <c r="ETW3" s="16"/>
      <c r="ETX3" s="16"/>
      <c r="ETY3" s="16"/>
      <c r="ETZ3" s="16"/>
      <c r="EUA3" s="16"/>
      <c r="EUB3" s="16"/>
      <c r="EUC3" s="16"/>
      <c r="EUD3" s="16"/>
      <c r="EUE3" s="16"/>
      <c r="EUF3" s="16"/>
      <c r="EUG3" s="16"/>
      <c r="EUH3" s="16"/>
      <c r="EUI3" s="16"/>
      <c r="EUJ3" s="16"/>
      <c r="EUK3" s="16"/>
      <c r="EUL3" s="16"/>
      <c r="EUM3" s="16"/>
      <c r="EUN3" s="16"/>
      <c r="EUO3" s="16"/>
      <c r="EUP3" s="16"/>
      <c r="EUQ3" s="16"/>
      <c r="EUR3" s="16"/>
      <c r="EUS3" s="16"/>
      <c r="EUT3" s="16"/>
      <c r="EUU3" s="16"/>
      <c r="EUV3" s="16"/>
      <c r="EUW3" s="16"/>
      <c r="EUX3" s="16"/>
      <c r="EUY3" s="16"/>
      <c r="EUZ3" s="16"/>
      <c r="EVA3" s="16"/>
      <c r="EVB3" s="16"/>
      <c r="EVC3" s="16"/>
      <c r="EVD3" s="16"/>
      <c r="EVE3" s="16"/>
      <c r="EVF3" s="16"/>
      <c r="EVG3" s="16"/>
      <c r="EVH3" s="16"/>
      <c r="EVI3" s="16"/>
      <c r="EVJ3" s="16"/>
      <c r="EVK3" s="16"/>
      <c r="EVL3" s="16"/>
      <c r="EVM3" s="16"/>
      <c r="EVN3" s="16"/>
      <c r="EVO3" s="16"/>
      <c r="EVP3" s="16"/>
      <c r="EVQ3" s="16"/>
      <c r="EVR3" s="16"/>
      <c r="EVS3" s="16"/>
      <c r="EVT3" s="16"/>
      <c r="EVU3" s="16"/>
      <c r="EVV3" s="16"/>
      <c r="EVW3" s="16"/>
      <c r="EVX3" s="16"/>
      <c r="EVY3" s="16"/>
      <c r="EVZ3" s="16"/>
      <c r="EWA3" s="16"/>
      <c r="EWB3" s="16"/>
      <c r="EWC3" s="16"/>
      <c r="EWD3" s="16"/>
      <c r="EWE3" s="16"/>
      <c r="EWF3" s="16"/>
      <c r="EWG3" s="16"/>
      <c r="EWH3" s="16"/>
      <c r="EWI3" s="16"/>
      <c r="EWJ3" s="16"/>
      <c r="EWK3" s="16"/>
      <c r="EWL3" s="16"/>
      <c r="EWM3" s="16"/>
      <c r="EWN3" s="16"/>
      <c r="EWO3" s="16"/>
      <c r="EWP3" s="16"/>
      <c r="EWQ3" s="16"/>
      <c r="EWR3" s="16"/>
      <c r="EWS3" s="16"/>
      <c r="EWT3" s="16"/>
      <c r="EWU3" s="16"/>
      <c r="EWV3" s="16"/>
      <c r="EWW3" s="16"/>
      <c r="EWX3" s="16"/>
      <c r="EWY3" s="16"/>
      <c r="EWZ3" s="16"/>
      <c r="EXA3" s="16"/>
      <c r="EXB3" s="16"/>
      <c r="EXC3" s="16"/>
      <c r="EXD3" s="16"/>
      <c r="EXE3" s="16"/>
      <c r="EXF3" s="16"/>
      <c r="EXG3" s="16"/>
      <c r="EXH3" s="16"/>
      <c r="EXI3" s="16"/>
      <c r="EXJ3" s="16"/>
      <c r="EXK3" s="16"/>
      <c r="EXL3" s="16"/>
      <c r="EXM3" s="16"/>
      <c r="EXN3" s="16"/>
      <c r="EXO3" s="16"/>
      <c r="EXP3" s="16"/>
      <c r="EXQ3" s="16"/>
      <c r="EXR3" s="16"/>
      <c r="EXS3" s="16"/>
      <c r="EXT3" s="16"/>
      <c r="EXU3" s="16"/>
      <c r="EXV3" s="16"/>
      <c r="EXW3" s="16"/>
      <c r="EXX3" s="16"/>
      <c r="EXY3" s="16"/>
      <c r="EXZ3" s="16"/>
      <c r="EYA3" s="16"/>
      <c r="EYB3" s="16"/>
      <c r="EYC3" s="16"/>
      <c r="EYD3" s="16"/>
      <c r="EYE3" s="16"/>
      <c r="EYF3" s="16"/>
      <c r="EYG3" s="16"/>
      <c r="EYH3" s="16"/>
      <c r="EYI3" s="16"/>
      <c r="EYJ3" s="16"/>
      <c r="EYK3" s="16"/>
      <c r="EYL3" s="16"/>
      <c r="EYM3" s="16"/>
      <c r="EYN3" s="16"/>
      <c r="EYO3" s="16"/>
      <c r="EYP3" s="16"/>
      <c r="EYQ3" s="16"/>
      <c r="EYR3" s="16"/>
      <c r="EYS3" s="16"/>
      <c r="EYT3" s="16"/>
      <c r="EYU3" s="16"/>
      <c r="EYV3" s="16"/>
      <c r="EYW3" s="16"/>
      <c r="EYX3" s="16"/>
      <c r="EYY3" s="16"/>
      <c r="EYZ3" s="16"/>
      <c r="EZA3" s="16"/>
      <c r="EZB3" s="16"/>
      <c r="EZC3" s="16"/>
      <c r="EZD3" s="16"/>
      <c r="EZE3" s="16"/>
      <c r="EZF3" s="16"/>
      <c r="EZG3" s="16"/>
      <c r="EZH3" s="16"/>
      <c r="EZI3" s="16"/>
      <c r="EZJ3" s="16"/>
      <c r="EZK3" s="16"/>
      <c r="EZL3" s="16"/>
      <c r="EZM3" s="16"/>
      <c r="EZN3" s="16"/>
      <c r="EZO3" s="16"/>
      <c r="EZP3" s="16"/>
      <c r="EZQ3" s="16"/>
      <c r="EZR3" s="16"/>
      <c r="EZS3" s="16"/>
      <c r="EZT3" s="16"/>
      <c r="EZU3" s="16"/>
      <c r="EZV3" s="16"/>
      <c r="EZW3" s="16"/>
      <c r="EZX3" s="16"/>
      <c r="EZY3" s="16"/>
      <c r="EZZ3" s="16"/>
      <c r="FAA3" s="16"/>
      <c r="FAB3" s="16"/>
      <c r="FAC3" s="16"/>
      <c r="FAD3" s="16"/>
      <c r="FAE3" s="16"/>
      <c r="FAF3" s="16"/>
      <c r="FAG3" s="16"/>
      <c r="FAH3" s="16"/>
      <c r="FAI3" s="16"/>
      <c r="FAJ3" s="16"/>
      <c r="FAK3" s="16"/>
      <c r="FAL3" s="16"/>
      <c r="FAM3" s="16"/>
      <c r="FAN3" s="16"/>
      <c r="FAO3" s="16"/>
      <c r="FAP3" s="16"/>
      <c r="FAQ3" s="16"/>
      <c r="FAR3" s="16"/>
      <c r="FAS3" s="16"/>
      <c r="FAT3" s="16"/>
      <c r="FAU3" s="16"/>
      <c r="FAV3" s="16"/>
      <c r="FAW3" s="16"/>
      <c r="FAX3" s="16"/>
      <c r="FAY3" s="16"/>
      <c r="FAZ3" s="16"/>
      <c r="FBA3" s="16"/>
      <c r="FBB3" s="16"/>
      <c r="FBC3" s="16"/>
      <c r="FBD3" s="16"/>
      <c r="FBE3" s="16"/>
      <c r="FBF3" s="16"/>
      <c r="FBG3" s="16"/>
      <c r="FBH3" s="16"/>
      <c r="FBI3" s="16"/>
      <c r="FBJ3" s="16"/>
      <c r="FBK3" s="16"/>
      <c r="FBL3" s="16"/>
      <c r="FBM3" s="16"/>
      <c r="FBN3" s="16"/>
      <c r="FBO3" s="16"/>
      <c r="FBP3" s="16"/>
      <c r="FBQ3" s="16"/>
      <c r="FBR3" s="16"/>
      <c r="FBS3" s="16"/>
      <c r="FBT3" s="16"/>
      <c r="FBU3" s="16"/>
      <c r="FBV3" s="16"/>
      <c r="FBW3" s="16"/>
      <c r="FBX3" s="16"/>
      <c r="FBY3" s="16"/>
      <c r="FBZ3" s="16"/>
      <c r="FCA3" s="16"/>
      <c r="FCB3" s="16"/>
      <c r="FCC3" s="16"/>
      <c r="FCD3" s="16"/>
      <c r="FCE3" s="16"/>
      <c r="FCF3" s="16"/>
      <c r="FCG3" s="16"/>
      <c r="FCH3" s="16"/>
      <c r="FCI3" s="16"/>
      <c r="FCJ3" s="16"/>
      <c r="FCK3" s="16"/>
      <c r="FCL3" s="16"/>
      <c r="FCM3" s="16"/>
      <c r="FCN3" s="16"/>
      <c r="FCO3" s="16"/>
      <c r="FCP3" s="16"/>
      <c r="FCQ3" s="16"/>
      <c r="FCR3" s="16"/>
      <c r="FCS3" s="16"/>
      <c r="FCT3" s="16"/>
      <c r="FCU3" s="16"/>
      <c r="FCV3" s="16"/>
      <c r="FCW3" s="16"/>
      <c r="FCX3" s="16"/>
      <c r="FCY3" s="16"/>
      <c r="FCZ3" s="16"/>
      <c r="FDA3" s="16"/>
      <c r="FDB3" s="16"/>
      <c r="FDC3" s="16"/>
      <c r="FDD3" s="16"/>
      <c r="FDE3" s="16"/>
      <c r="FDF3" s="16"/>
      <c r="FDG3" s="16"/>
      <c r="FDH3" s="16"/>
      <c r="FDI3" s="16"/>
      <c r="FDJ3" s="16"/>
      <c r="FDK3" s="16"/>
      <c r="FDL3" s="16"/>
      <c r="FDM3" s="16"/>
      <c r="FDN3" s="16"/>
      <c r="FDO3" s="16"/>
      <c r="FDP3" s="16"/>
      <c r="FDQ3" s="16"/>
      <c r="FDR3" s="16"/>
      <c r="FDS3" s="16"/>
      <c r="FDT3" s="16"/>
      <c r="FDU3" s="16"/>
      <c r="FDV3" s="16"/>
      <c r="FDW3" s="16"/>
      <c r="FDX3" s="16"/>
      <c r="FDY3" s="16"/>
      <c r="FDZ3" s="16"/>
      <c r="FEA3" s="16"/>
      <c r="FEB3" s="16"/>
      <c r="FEC3" s="16"/>
      <c r="FED3" s="16"/>
      <c r="FEE3" s="16"/>
      <c r="FEF3" s="16"/>
      <c r="FEG3" s="16"/>
      <c r="FEH3" s="16"/>
      <c r="FEI3" s="16"/>
      <c r="FEJ3" s="16"/>
      <c r="FEK3" s="16"/>
      <c r="FEL3" s="16"/>
      <c r="FEM3" s="16"/>
      <c r="FEN3" s="16"/>
      <c r="FEO3" s="16"/>
      <c r="FEP3" s="16"/>
      <c r="FEQ3" s="16"/>
      <c r="FER3" s="16"/>
      <c r="FES3" s="16"/>
      <c r="FET3" s="16"/>
      <c r="FEU3" s="16"/>
      <c r="FEV3" s="16"/>
      <c r="FEW3" s="16"/>
      <c r="FEX3" s="16"/>
      <c r="FEY3" s="16"/>
      <c r="FEZ3" s="16"/>
      <c r="FFA3" s="16"/>
      <c r="FFB3" s="16"/>
      <c r="FFC3" s="16"/>
      <c r="FFD3" s="16"/>
      <c r="FFE3" s="16"/>
      <c r="FFF3" s="16"/>
      <c r="FFG3" s="16"/>
      <c r="FFH3" s="16"/>
      <c r="FFI3" s="16"/>
      <c r="FFJ3" s="16"/>
      <c r="FFK3" s="16"/>
      <c r="FFL3" s="16"/>
      <c r="FFM3" s="16"/>
      <c r="FFN3" s="16"/>
      <c r="FFO3" s="16"/>
      <c r="FFP3" s="16"/>
      <c r="FFQ3" s="16"/>
      <c r="FFR3" s="16"/>
      <c r="FFS3" s="16"/>
      <c r="FFT3" s="16"/>
      <c r="FFU3" s="16"/>
      <c r="FFV3" s="16"/>
      <c r="FFW3" s="16"/>
      <c r="FFX3" s="16"/>
      <c r="FFY3" s="16"/>
      <c r="FFZ3" s="16"/>
      <c r="FGA3" s="16"/>
      <c r="FGB3" s="16"/>
      <c r="FGC3" s="16"/>
      <c r="FGD3" s="16"/>
      <c r="FGE3" s="16"/>
      <c r="FGF3" s="16"/>
      <c r="FGG3" s="16"/>
      <c r="FGH3" s="16"/>
      <c r="FGI3" s="16"/>
      <c r="FGJ3" s="16"/>
      <c r="FGK3" s="16"/>
      <c r="FGL3" s="16"/>
      <c r="FGM3" s="16"/>
      <c r="FGN3" s="16"/>
      <c r="FGO3" s="16"/>
      <c r="FGP3" s="16"/>
      <c r="FGQ3" s="16"/>
      <c r="FGR3" s="16"/>
      <c r="FGS3" s="16"/>
      <c r="FGT3" s="16"/>
      <c r="FGU3" s="16"/>
      <c r="FGV3" s="16"/>
      <c r="FGW3" s="16"/>
      <c r="FGX3" s="16"/>
      <c r="FGY3" s="16"/>
      <c r="FGZ3" s="16"/>
      <c r="FHA3" s="16"/>
      <c r="FHB3" s="16"/>
      <c r="FHC3" s="16"/>
      <c r="FHD3" s="16"/>
      <c r="FHE3" s="16"/>
      <c r="FHF3" s="16"/>
      <c r="FHG3" s="16"/>
      <c r="FHH3" s="16"/>
      <c r="FHI3" s="16"/>
      <c r="FHJ3" s="16"/>
      <c r="FHK3" s="16"/>
      <c r="FHL3" s="16"/>
      <c r="FHM3" s="16"/>
      <c r="FHN3" s="16"/>
      <c r="FHO3" s="16"/>
      <c r="FHP3" s="16"/>
      <c r="FHQ3" s="16"/>
      <c r="FHR3" s="16"/>
      <c r="FHS3" s="16"/>
      <c r="FHT3" s="16"/>
      <c r="FHU3" s="16"/>
      <c r="FHV3" s="16"/>
      <c r="FHW3" s="16"/>
      <c r="FHX3" s="16"/>
      <c r="FHY3" s="16"/>
      <c r="FHZ3" s="16"/>
      <c r="FIA3" s="16"/>
      <c r="FIB3" s="16"/>
      <c r="FIC3" s="16"/>
      <c r="FID3" s="16"/>
      <c r="FIE3" s="16"/>
      <c r="FIF3" s="16"/>
      <c r="FIG3" s="16"/>
      <c r="FIH3" s="16"/>
      <c r="FII3" s="16"/>
      <c r="FIJ3" s="16"/>
      <c r="FIK3" s="16"/>
      <c r="FIL3" s="16"/>
      <c r="FIM3" s="16"/>
      <c r="FIN3" s="16"/>
      <c r="FIO3" s="16"/>
      <c r="FIP3" s="16"/>
      <c r="FIQ3" s="16"/>
      <c r="FIR3" s="16"/>
      <c r="FIS3" s="16"/>
      <c r="FIT3" s="16"/>
      <c r="FIU3" s="16"/>
      <c r="FIV3" s="16"/>
      <c r="FIW3" s="16"/>
      <c r="FIX3" s="16"/>
      <c r="FIY3" s="16"/>
      <c r="FIZ3" s="16"/>
      <c r="FJA3" s="16"/>
      <c r="FJB3" s="16"/>
      <c r="FJC3" s="16"/>
      <c r="FJD3" s="16"/>
      <c r="FJE3" s="16"/>
      <c r="FJF3" s="16"/>
      <c r="FJG3" s="16"/>
      <c r="FJH3" s="16"/>
      <c r="FJI3" s="16"/>
      <c r="FJJ3" s="16"/>
      <c r="FJK3" s="16"/>
      <c r="FJL3" s="16"/>
      <c r="FJM3" s="16"/>
      <c r="FJN3" s="16"/>
      <c r="FJO3" s="16"/>
      <c r="FJP3" s="16"/>
      <c r="FJQ3" s="16"/>
      <c r="FJR3" s="16"/>
      <c r="FJS3" s="16"/>
      <c r="FJT3" s="16"/>
      <c r="FJU3" s="16"/>
      <c r="FJV3" s="16"/>
      <c r="FJW3" s="16"/>
      <c r="FJX3" s="16"/>
      <c r="FJY3" s="16"/>
      <c r="FJZ3" s="16"/>
      <c r="FKA3" s="16"/>
      <c r="FKB3" s="16"/>
      <c r="FKC3" s="16"/>
      <c r="FKD3" s="16"/>
      <c r="FKE3" s="16"/>
      <c r="FKF3" s="16"/>
      <c r="FKG3" s="16"/>
      <c r="FKH3" s="16"/>
      <c r="FKI3" s="16"/>
      <c r="FKJ3" s="16"/>
      <c r="FKK3" s="16"/>
      <c r="FKL3" s="16"/>
      <c r="FKM3" s="16"/>
      <c r="FKN3" s="16"/>
      <c r="FKO3" s="16"/>
      <c r="FKP3" s="16"/>
      <c r="FKQ3" s="16"/>
      <c r="FKR3" s="16"/>
      <c r="FKS3" s="16"/>
      <c r="FKT3" s="16"/>
      <c r="FKU3" s="16"/>
      <c r="FKV3" s="16"/>
      <c r="FKW3" s="16"/>
      <c r="FKX3" s="16"/>
      <c r="FKY3" s="16"/>
      <c r="FKZ3" s="16"/>
      <c r="FLA3" s="16"/>
      <c r="FLB3" s="16"/>
      <c r="FLC3" s="16"/>
      <c r="FLD3" s="16"/>
      <c r="FLE3" s="16"/>
      <c r="FLF3" s="16"/>
      <c r="FLG3" s="16"/>
      <c r="FLH3" s="16"/>
      <c r="FLI3" s="16"/>
      <c r="FLJ3" s="16"/>
      <c r="FLK3" s="16"/>
      <c r="FLL3" s="16"/>
      <c r="FLM3" s="16"/>
      <c r="FLN3" s="16"/>
      <c r="FLO3" s="16"/>
      <c r="FLP3" s="16"/>
      <c r="FLQ3" s="16"/>
      <c r="FLR3" s="16"/>
      <c r="FLS3" s="16"/>
      <c r="FLT3" s="16"/>
      <c r="FLU3" s="16"/>
      <c r="FLV3" s="16"/>
      <c r="FLW3" s="16"/>
      <c r="FLX3" s="16"/>
      <c r="FLY3" s="16"/>
      <c r="FLZ3" s="16"/>
      <c r="FMA3" s="16"/>
      <c r="FMB3" s="16"/>
      <c r="FMC3" s="16"/>
      <c r="FMD3" s="16"/>
      <c r="FME3" s="16"/>
      <c r="FMF3" s="16"/>
      <c r="FMG3" s="16"/>
      <c r="FMH3" s="16"/>
      <c r="FMI3" s="16"/>
      <c r="FMJ3" s="16"/>
      <c r="FMK3" s="16"/>
      <c r="FML3" s="16"/>
      <c r="FMM3" s="16"/>
      <c r="FMN3" s="16"/>
      <c r="FMO3" s="16"/>
      <c r="FMP3" s="16"/>
      <c r="FMQ3" s="16"/>
      <c r="FMR3" s="16"/>
      <c r="FMS3" s="16"/>
      <c r="FMT3" s="16"/>
      <c r="FMU3" s="16"/>
      <c r="FMV3" s="16"/>
      <c r="FMW3" s="16"/>
      <c r="FMX3" s="16"/>
      <c r="FMY3" s="16"/>
      <c r="FMZ3" s="16"/>
      <c r="FNA3" s="16"/>
      <c r="FNB3" s="16"/>
      <c r="FNC3" s="16"/>
      <c r="FND3" s="16"/>
      <c r="FNE3" s="16"/>
      <c r="FNF3" s="16"/>
      <c r="FNG3" s="16"/>
      <c r="FNH3" s="16"/>
      <c r="FNI3" s="16"/>
      <c r="FNJ3" s="16"/>
      <c r="FNK3" s="16"/>
      <c r="FNL3" s="16"/>
      <c r="FNM3" s="16"/>
      <c r="FNN3" s="16"/>
      <c r="FNO3" s="16"/>
      <c r="FNP3" s="16"/>
      <c r="FNQ3" s="16"/>
      <c r="FNR3" s="16"/>
      <c r="FNS3" s="16"/>
      <c r="FNT3" s="16"/>
      <c r="FNU3" s="16"/>
      <c r="FNV3" s="16"/>
      <c r="FNW3" s="16"/>
      <c r="FNX3" s="16"/>
      <c r="FNY3" s="16"/>
      <c r="FNZ3" s="16"/>
      <c r="FOA3" s="16"/>
      <c r="FOB3" s="16"/>
      <c r="FOC3" s="16"/>
      <c r="FOD3" s="16"/>
      <c r="FOE3" s="16"/>
      <c r="FOF3" s="16"/>
      <c r="FOG3" s="16"/>
      <c r="FOH3" s="16"/>
      <c r="FOI3" s="16"/>
      <c r="FOJ3" s="16"/>
      <c r="FOK3" s="16"/>
      <c r="FOL3" s="16"/>
      <c r="FOM3" s="16"/>
      <c r="FON3" s="16"/>
      <c r="FOO3" s="16"/>
      <c r="FOP3" s="16"/>
      <c r="FOQ3" s="16"/>
      <c r="FOR3" s="16"/>
      <c r="FOS3" s="16"/>
      <c r="FOT3" s="16"/>
      <c r="FOU3" s="16"/>
      <c r="FOV3" s="16"/>
      <c r="FOW3" s="16"/>
      <c r="FOX3" s="16"/>
      <c r="FOY3" s="16"/>
      <c r="FOZ3" s="16"/>
      <c r="FPA3" s="16"/>
      <c r="FPB3" s="16"/>
      <c r="FPC3" s="16"/>
      <c r="FPD3" s="16"/>
      <c r="FPE3" s="16"/>
      <c r="FPF3" s="16"/>
      <c r="FPG3" s="16"/>
      <c r="FPH3" s="16"/>
      <c r="FPI3" s="16"/>
      <c r="FPJ3" s="16"/>
      <c r="FPK3" s="16"/>
      <c r="FPL3" s="16"/>
      <c r="FPM3" s="16"/>
      <c r="FPN3" s="16"/>
      <c r="FPO3" s="16"/>
      <c r="FPP3" s="16"/>
      <c r="FPQ3" s="16"/>
      <c r="FPR3" s="16"/>
      <c r="FPS3" s="16"/>
      <c r="FPT3" s="16"/>
      <c r="FPU3" s="16"/>
      <c r="FPV3" s="16"/>
      <c r="FPW3" s="16"/>
      <c r="FPX3" s="16"/>
      <c r="FPY3" s="16"/>
      <c r="FPZ3" s="16"/>
      <c r="FQA3" s="16"/>
      <c r="FQB3" s="16"/>
      <c r="FQC3" s="16"/>
      <c r="FQD3" s="16"/>
      <c r="FQE3" s="16"/>
      <c r="FQF3" s="16"/>
      <c r="FQG3" s="16"/>
      <c r="FQH3" s="16"/>
      <c r="FQI3" s="16"/>
      <c r="FQJ3" s="16"/>
      <c r="FQK3" s="16"/>
      <c r="FQL3" s="16"/>
      <c r="FQM3" s="16"/>
      <c r="FQN3" s="16"/>
      <c r="FQO3" s="16"/>
      <c r="FQP3" s="16"/>
      <c r="FQQ3" s="16"/>
      <c r="FQR3" s="16"/>
      <c r="FQS3" s="16"/>
      <c r="FQT3" s="16"/>
      <c r="FQU3" s="16"/>
      <c r="FQV3" s="16"/>
      <c r="FQW3" s="16"/>
      <c r="FQX3" s="16"/>
      <c r="FQY3" s="16"/>
      <c r="FQZ3" s="16"/>
      <c r="FRA3" s="16"/>
      <c r="FRB3" s="16"/>
      <c r="FRC3" s="16"/>
      <c r="FRD3" s="16"/>
      <c r="FRE3" s="16"/>
      <c r="FRF3" s="16"/>
      <c r="FRG3" s="16"/>
      <c r="FRH3" s="16"/>
      <c r="FRI3" s="16"/>
      <c r="FRJ3" s="16"/>
      <c r="FRK3" s="16"/>
      <c r="FRL3" s="16"/>
      <c r="FRM3" s="16"/>
      <c r="FRN3" s="16"/>
      <c r="FRO3" s="16"/>
      <c r="FRP3" s="16"/>
      <c r="FRQ3" s="16"/>
      <c r="FRR3" s="16"/>
      <c r="FRS3" s="16"/>
      <c r="FRT3" s="16"/>
      <c r="FRU3" s="16"/>
      <c r="FRV3" s="16"/>
      <c r="FRW3" s="16"/>
      <c r="FRX3" s="16"/>
      <c r="FRY3" s="16"/>
      <c r="FRZ3" s="16"/>
      <c r="FSA3" s="16"/>
      <c r="FSB3" s="16"/>
      <c r="FSC3" s="16"/>
      <c r="FSD3" s="16"/>
      <c r="FSE3" s="16"/>
      <c r="FSF3" s="16"/>
      <c r="FSG3" s="16"/>
      <c r="FSH3" s="16"/>
      <c r="FSI3" s="16"/>
      <c r="FSJ3" s="16"/>
      <c r="FSK3" s="16"/>
      <c r="FSL3" s="16"/>
      <c r="FSM3" s="16"/>
      <c r="FSN3" s="16"/>
      <c r="FSO3" s="16"/>
      <c r="FSP3" s="16"/>
      <c r="FSQ3" s="16"/>
      <c r="FSR3" s="16"/>
      <c r="FSS3" s="16"/>
      <c r="FST3" s="16"/>
      <c r="FSU3" s="16"/>
      <c r="FSV3" s="16"/>
      <c r="FSW3" s="16"/>
      <c r="FSX3" s="16"/>
      <c r="FSY3" s="16"/>
      <c r="FSZ3" s="16"/>
      <c r="FTA3" s="16"/>
      <c r="FTB3" s="16"/>
      <c r="FTC3" s="16"/>
      <c r="FTD3" s="16"/>
      <c r="FTE3" s="16"/>
      <c r="FTF3" s="16"/>
      <c r="FTG3" s="16"/>
      <c r="FTH3" s="16"/>
      <c r="FTI3" s="16"/>
      <c r="FTJ3" s="16"/>
      <c r="FTK3" s="16"/>
      <c r="FTL3" s="16"/>
      <c r="FTM3" s="16"/>
      <c r="FTN3" s="16"/>
      <c r="FTO3" s="16"/>
      <c r="FTP3" s="16"/>
      <c r="FTQ3" s="16"/>
      <c r="FTR3" s="16"/>
      <c r="FTS3" s="16"/>
      <c r="FTT3" s="16"/>
      <c r="FTU3" s="16"/>
      <c r="FTV3" s="16"/>
      <c r="FTW3" s="16"/>
      <c r="FTX3" s="16"/>
      <c r="FTY3" s="16"/>
      <c r="FTZ3" s="16"/>
      <c r="FUA3" s="16"/>
      <c r="FUB3" s="16"/>
      <c r="FUC3" s="16"/>
      <c r="FUD3" s="16"/>
      <c r="FUE3" s="16"/>
      <c r="FUF3" s="16"/>
      <c r="FUG3" s="16"/>
      <c r="FUH3" s="16"/>
      <c r="FUI3" s="16"/>
      <c r="FUJ3" s="16"/>
      <c r="FUK3" s="16"/>
      <c r="FUL3" s="16"/>
      <c r="FUM3" s="16"/>
      <c r="FUN3" s="16"/>
      <c r="FUO3" s="16"/>
      <c r="FUP3" s="16"/>
      <c r="FUQ3" s="16"/>
      <c r="FUR3" s="16"/>
      <c r="FUS3" s="16"/>
      <c r="FUT3" s="16"/>
      <c r="FUU3" s="16"/>
      <c r="FUV3" s="16"/>
      <c r="FUW3" s="16"/>
      <c r="FUX3" s="16"/>
      <c r="FUY3" s="16"/>
      <c r="FUZ3" s="16"/>
      <c r="FVA3" s="16"/>
      <c r="FVB3" s="16"/>
      <c r="FVC3" s="16"/>
      <c r="FVD3" s="16"/>
      <c r="FVE3" s="16"/>
      <c r="FVF3" s="16"/>
      <c r="FVG3" s="16"/>
      <c r="FVH3" s="16"/>
      <c r="FVI3" s="16"/>
      <c r="FVJ3" s="16"/>
      <c r="FVK3" s="16"/>
      <c r="FVL3" s="16"/>
      <c r="FVM3" s="16"/>
      <c r="FVN3" s="16"/>
      <c r="FVO3" s="16"/>
      <c r="FVP3" s="16"/>
      <c r="FVQ3" s="16"/>
      <c r="FVR3" s="16"/>
      <c r="FVS3" s="16"/>
      <c r="FVT3" s="16"/>
      <c r="FVU3" s="16"/>
      <c r="FVV3" s="16"/>
      <c r="FVW3" s="16"/>
      <c r="FVX3" s="16"/>
      <c r="FVY3" s="16"/>
      <c r="FVZ3" s="16"/>
      <c r="FWA3" s="16"/>
      <c r="FWB3" s="16"/>
      <c r="FWC3" s="16"/>
      <c r="FWD3" s="16"/>
      <c r="FWE3" s="16"/>
      <c r="FWF3" s="16"/>
      <c r="FWG3" s="16"/>
      <c r="FWH3" s="16"/>
      <c r="FWI3" s="16"/>
      <c r="FWJ3" s="16"/>
      <c r="FWK3" s="16"/>
      <c r="FWL3" s="16"/>
      <c r="FWM3" s="16"/>
      <c r="FWN3" s="16"/>
      <c r="FWO3" s="16"/>
      <c r="FWP3" s="16"/>
      <c r="FWQ3" s="16"/>
      <c r="FWR3" s="16"/>
      <c r="FWS3" s="16"/>
      <c r="FWT3" s="16"/>
      <c r="FWU3" s="16"/>
      <c r="FWV3" s="16"/>
      <c r="FWW3" s="16"/>
      <c r="FWX3" s="16"/>
      <c r="FWY3" s="16"/>
      <c r="FWZ3" s="16"/>
      <c r="FXA3" s="16"/>
      <c r="FXB3" s="16"/>
      <c r="FXC3" s="16"/>
      <c r="FXD3" s="16"/>
      <c r="FXE3" s="16"/>
      <c r="FXF3" s="16"/>
      <c r="FXG3" s="16"/>
      <c r="FXH3" s="16"/>
      <c r="FXI3" s="16"/>
      <c r="FXJ3" s="16"/>
      <c r="FXK3" s="16"/>
      <c r="FXL3" s="16"/>
      <c r="FXM3" s="16"/>
      <c r="FXN3" s="16"/>
      <c r="FXO3" s="16"/>
      <c r="FXP3" s="16"/>
      <c r="FXQ3" s="16"/>
      <c r="FXR3" s="16"/>
      <c r="FXS3" s="16"/>
      <c r="FXT3" s="16"/>
      <c r="FXU3" s="16"/>
      <c r="FXV3" s="16"/>
      <c r="FXW3" s="16"/>
      <c r="FXX3" s="16"/>
      <c r="FXY3" s="16"/>
      <c r="FXZ3" s="16"/>
      <c r="FYA3" s="16"/>
      <c r="FYB3" s="16"/>
      <c r="FYC3" s="16"/>
      <c r="FYD3" s="16"/>
      <c r="FYE3" s="16"/>
      <c r="FYF3" s="16"/>
      <c r="FYG3" s="16"/>
      <c r="FYH3" s="16"/>
      <c r="FYI3" s="16"/>
      <c r="FYJ3" s="16"/>
      <c r="FYK3" s="16"/>
      <c r="FYL3" s="16"/>
      <c r="FYM3" s="16"/>
      <c r="FYN3" s="16"/>
      <c r="FYO3" s="16"/>
      <c r="FYP3" s="16"/>
      <c r="FYQ3" s="16"/>
      <c r="FYR3" s="16"/>
      <c r="FYS3" s="16"/>
      <c r="FYT3" s="16"/>
      <c r="FYU3" s="16"/>
      <c r="FYV3" s="16"/>
      <c r="FYW3" s="16"/>
      <c r="FYX3" s="16"/>
      <c r="FYY3" s="16"/>
      <c r="FYZ3" s="16"/>
      <c r="FZA3" s="16"/>
      <c r="FZB3" s="16"/>
      <c r="FZC3" s="16"/>
      <c r="FZD3" s="16"/>
      <c r="FZE3" s="16"/>
      <c r="FZF3" s="16"/>
      <c r="FZG3" s="16"/>
      <c r="FZH3" s="16"/>
      <c r="FZI3" s="16"/>
      <c r="FZJ3" s="16"/>
      <c r="FZK3" s="16"/>
      <c r="FZL3" s="16"/>
      <c r="FZM3" s="16"/>
      <c r="FZN3" s="16"/>
      <c r="FZO3" s="16"/>
      <c r="FZP3" s="16"/>
      <c r="FZQ3" s="16"/>
      <c r="FZR3" s="16"/>
      <c r="FZS3" s="16"/>
      <c r="FZT3" s="16"/>
      <c r="FZU3" s="16"/>
      <c r="FZV3" s="16"/>
      <c r="FZW3" s="16"/>
      <c r="FZX3" s="16"/>
      <c r="FZY3" s="16"/>
      <c r="FZZ3" s="16"/>
      <c r="GAA3" s="16"/>
      <c r="GAB3" s="16"/>
      <c r="GAC3" s="16"/>
      <c r="GAD3" s="16"/>
      <c r="GAE3" s="16"/>
      <c r="GAF3" s="16"/>
      <c r="GAG3" s="16"/>
      <c r="GAH3" s="16"/>
      <c r="GAI3" s="16"/>
      <c r="GAJ3" s="16"/>
      <c r="GAK3" s="16"/>
      <c r="GAL3" s="16"/>
      <c r="GAM3" s="16"/>
      <c r="GAN3" s="16"/>
      <c r="GAO3" s="16"/>
      <c r="GAP3" s="16"/>
      <c r="GAQ3" s="16"/>
      <c r="GAR3" s="16"/>
      <c r="GAS3" s="16"/>
      <c r="GAT3" s="16"/>
      <c r="GAU3" s="16"/>
      <c r="GAV3" s="16"/>
      <c r="GAW3" s="16"/>
      <c r="GAX3" s="16"/>
      <c r="GAY3" s="16"/>
      <c r="GAZ3" s="16"/>
      <c r="GBA3" s="16"/>
      <c r="GBB3" s="16"/>
      <c r="GBC3" s="16"/>
      <c r="GBD3" s="16"/>
      <c r="GBE3" s="16"/>
      <c r="GBF3" s="16"/>
      <c r="GBG3" s="16"/>
      <c r="GBH3" s="16"/>
      <c r="GBI3" s="16"/>
      <c r="GBJ3" s="16"/>
      <c r="GBK3" s="16"/>
      <c r="GBL3" s="16"/>
      <c r="GBM3" s="16"/>
      <c r="GBN3" s="16"/>
      <c r="GBO3" s="16"/>
      <c r="GBP3" s="16"/>
      <c r="GBQ3" s="16"/>
      <c r="GBR3" s="16"/>
      <c r="GBS3" s="16"/>
      <c r="GBT3" s="16"/>
      <c r="GBU3" s="16"/>
      <c r="GBV3" s="16"/>
      <c r="GBW3" s="16"/>
      <c r="GBX3" s="16"/>
      <c r="GBY3" s="16"/>
      <c r="GBZ3" s="16"/>
      <c r="GCA3" s="16"/>
      <c r="GCB3" s="16"/>
      <c r="GCC3" s="16"/>
      <c r="GCD3" s="16"/>
      <c r="GCE3" s="16"/>
      <c r="GCF3" s="16"/>
      <c r="GCG3" s="16"/>
      <c r="GCH3" s="16"/>
      <c r="GCI3" s="16"/>
      <c r="GCJ3" s="16"/>
      <c r="GCK3" s="16"/>
      <c r="GCL3" s="16"/>
      <c r="GCM3" s="16"/>
      <c r="GCN3" s="16"/>
      <c r="GCO3" s="16"/>
      <c r="GCP3" s="16"/>
      <c r="GCQ3" s="16"/>
      <c r="GCR3" s="16"/>
      <c r="GCS3" s="16"/>
      <c r="GCT3" s="16"/>
      <c r="GCU3" s="16"/>
      <c r="GCV3" s="16"/>
      <c r="GCW3" s="16"/>
      <c r="GCX3" s="16"/>
      <c r="GCY3" s="16"/>
      <c r="GCZ3" s="16"/>
      <c r="GDA3" s="16"/>
      <c r="GDB3" s="16"/>
      <c r="GDC3" s="16"/>
      <c r="GDD3" s="16"/>
      <c r="GDE3" s="16"/>
      <c r="GDF3" s="16"/>
      <c r="GDG3" s="16"/>
      <c r="GDH3" s="16"/>
      <c r="GDI3" s="16"/>
      <c r="GDJ3" s="16"/>
      <c r="GDK3" s="16"/>
      <c r="GDL3" s="16"/>
      <c r="GDM3" s="16"/>
      <c r="GDN3" s="16"/>
      <c r="GDO3" s="16"/>
      <c r="GDP3" s="16"/>
      <c r="GDQ3" s="16"/>
      <c r="GDR3" s="16"/>
      <c r="GDS3" s="16"/>
      <c r="GDT3" s="16"/>
      <c r="GDU3" s="16"/>
      <c r="GDV3" s="16"/>
      <c r="GDW3" s="16"/>
      <c r="GDX3" s="16"/>
      <c r="GDY3" s="16"/>
      <c r="GDZ3" s="16"/>
      <c r="GEA3" s="16"/>
      <c r="GEB3" s="16"/>
      <c r="GEC3" s="16"/>
      <c r="GED3" s="16"/>
      <c r="GEE3" s="16"/>
      <c r="GEF3" s="16"/>
      <c r="GEG3" s="16"/>
      <c r="GEH3" s="16"/>
      <c r="GEI3" s="16"/>
      <c r="GEJ3" s="16"/>
      <c r="GEK3" s="16"/>
      <c r="GEL3" s="16"/>
      <c r="GEM3" s="16"/>
      <c r="GEN3" s="16"/>
      <c r="GEO3" s="16"/>
      <c r="GEP3" s="16"/>
      <c r="GEQ3" s="16"/>
      <c r="GER3" s="16"/>
      <c r="GES3" s="16"/>
      <c r="GET3" s="16"/>
      <c r="GEU3" s="16"/>
      <c r="GEV3" s="16"/>
      <c r="GEW3" s="16"/>
      <c r="GEX3" s="16"/>
      <c r="GEY3" s="16"/>
      <c r="GEZ3" s="16"/>
      <c r="GFA3" s="16"/>
      <c r="GFB3" s="16"/>
      <c r="GFC3" s="16"/>
      <c r="GFD3" s="16"/>
      <c r="GFE3" s="16"/>
      <c r="GFF3" s="16"/>
      <c r="GFG3" s="16"/>
      <c r="GFH3" s="16"/>
      <c r="GFI3" s="16"/>
      <c r="GFJ3" s="16"/>
      <c r="GFK3" s="16"/>
      <c r="GFL3" s="16"/>
      <c r="GFM3" s="16"/>
      <c r="GFN3" s="16"/>
      <c r="GFO3" s="16"/>
      <c r="GFP3" s="16"/>
      <c r="GFQ3" s="16"/>
      <c r="GFR3" s="16"/>
      <c r="GFS3" s="16"/>
      <c r="GFT3" s="16"/>
      <c r="GFU3" s="16"/>
      <c r="GFV3" s="16"/>
      <c r="GFW3" s="16"/>
      <c r="GFX3" s="16"/>
      <c r="GFY3" s="16"/>
      <c r="GFZ3" s="16"/>
      <c r="GGA3" s="16"/>
      <c r="GGB3" s="16"/>
      <c r="GGC3" s="16"/>
      <c r="GGD3" s="16"/>
      <c r="GGE3" s="16"/>
      <c r="GGF3" s="16"/>
      <c r="GGG3" s="16"/>
      <c r="GGH3" s="16"/>
      <c r="GGI3" s="16"/>
      <c r="GGJ3" s="16"/>
      <c r="GGK3" s="16"/>
      <c r="GGL3" s="16"/>
      <c r="GGM3" s="16"/>
      <c r="GGN3" s="16"/>
      <c r="GGO3" s="16"/>
      <c r="GGP3" s="16"/>
      <c r="GGQ3" s="16"/>
      <c r="GGR3" s="16"/>
      <c r="GGS3" s="16"/>
      <c r="GGT3" s="16"/>
      <c r="GGU3" s="16"/>
      <c r="GGV3" s="16"/>
      <c r="GGW3" s="16"/>
      <c r="GGX3" s="16"/>
      <c r="GGY3" s="16"/>
      <c r="GGZ3" s="16"/>
      <c r="GHA3" s="16"/>
      <c r="GHB3" s="16"/>
      <c r="GHC3" s="16"/>
      <c r="GHD3" s="16"/>
      <c r="GHE3" s="16"/>
      <c r="GHF3" s="16"/>
      <c r="GHG3" s="16"/>
      <c r="GHH3" s="16"/>
      <c r="GHI3" s="16"/>
      <c r="GHJ3" s="16"/>
      <c r="GHK3" s="16"/>
      <c r="GHL3" s="16"/>
      <c r="GHM3" s="16"/>
      <c r="GHN3" s="16"/>
      <c r="GHO3" s="16"/>
      <c r="GHP3" s="16"/>
      <c r="GHQ3" s="16"/>
      <c r="GHR3" s="16"/>
      <c r="GHS3" s="16"/>
      <c r="GHT3" s="16"/>
      <c r="GHU3" s="16"/>
      <c r="GHV3" s="16"/>
      <c r="GHW3" s="16"/>
      <c r="GHX3" s="16"/>
      <c r="GHY3" s="16"/>
      <c r="GHZ3" s="16"/>
      <c r="GIA3" s="16"/>
      <c r="GIB3" s="16"/>
      <c r="GIC3" s="16"/>
      <c r="GID3" s="16"/>
      <c r="GIE3" s="16"/>
      <c r="GIF3" s="16"/>
      <c r="GIG3" s="16"/>
      <c r="GIH3" s="16"/>
      <c r="GII3" s="16"/>
      <c r="GIJ3" s="16"/>
      <c r="GIK3" s="16"/>
      <c r="GIL3" s="16"/>
      <c r="GIM3" s="16"/>
      <c r="GIN3" s="16"/>
      <c r="GIO3" s="16"/>
      <c r="GIP3" s="16"/>
      <c r="GIQ3" s="16"/>
      <c r="GIR3" s="16"/>
      <c r="GIS3" s="16"/>
      <c r="GIT3" s="16"/>
      <c r="GIU3" s="16"/>
      <c r="GIV3" s="16"/>
      <c r="GIW3" s="16"/>
      <c r="GIX3" s="16"/>
      <c r="GIY3" s="16"/>
      <c r="GIZ3" s="16"/>
      <c r="GJA3" s="16"/>
      <c r="GJB3" s="16"/>
      <c r="GJC3" s="16"/>
      <c r="GJD3" s="16"/>
      <c r="GJE3" s="16"/>
      <c r="GJF3" s="16"/>
      <c r="GJG3" s="16"/>
      <c r="GJH3" s="16"/>
      <c r="GJI3" s="16"/>
      <c r="GJJ3" s="16"/>
      <c r="GJK3" s="16"/>
      <c r="GJL3" s="16"/>
      <c r="GJM3" s="16"/>
      <c r="GJN3" s="16"/>
      <c r="GJO3" s="16"/>
      <c r="GJP3" s="16"/>
      <c r="GJQ3" s="16"/>
      <c r="GJR3" s="16"/>
      <c r="GJS3" s="16"/>
      <c r="GJT3" s="16"/>
      <c r="GJU3" s="16"/>
      <c r="GJV3" s="16"/>
      <c r="GJW3" s="16"/>
      <c r="GJX3" s="16"/>
      <c r="GJY3" s="16"/>
      <c r="GJZ3" s="16"/>
      <c r="GKA3" s="16"/>
      <c r="GKB3" s="16"/>
      <c r="GKC3" s="16"/>
      <c r="GKD3" s="16"/>
      <c r="GKE3" s="16"/>
      <c r="GKF3" s="16"/>
      <c r="GKG3" s="16"/>
      <c r="GKH3" s="16"/>
      <c r="GKI3" s="16"/>
      <c r="GKJ3" s="16"/>
      <c r="GKK3" s="16"/>
      <c r="GKL3" s="16"/>
      <c r="GKM3" s="16"/>
      <c r="GKN3" s="16"/>
      <c r="GKO3" s="16"/>
      <c r="GKP3" s="16"/>
      <c r="GKQ3" s="16"/>
      <c r="GKR3" s="16"/>
      <c r="GKS3" s="16"/>
      <c r="GKT3" s="16"/>
      <c r="GKU3" s="16"/>
      <c r="GKV3" s="16"/>
      <c r="GKW3" s="16"/>
      <c r="GKX3" s="16"/>
      <c r="GKY3" s="16"/>
      <c r="GKZ3" s="16"/>
      <c r="GLA3" s="16"/>
      <c r="GLB3" s="16"/>
      <c r="GLC3" s="16"/>
      <c r="GLD3" s="16"/>
      <c r="GLE3" s="16"/>
      <c r="GLF3" s="16"/>
      <c r="GLG3" s="16"/>
      <c r="GLH3" s="16"/>
      <c r="GLI3" s="16"/>
      <c r="GLJ3" s="16"/>
      <c r="GLK3" s="16"/>
      <c r="GLL3" s="16"/>
      <c r="GLM3" s="16"/>
      <c r="GLN3" s="16"/>
      <c r="GLO3" s="16"/>
      <c r="GLP3" s="16"/>
      <c r="GLQ3" s="16"/>
      <c r="GLR3" s="16"/>
      <c r="GLS3" s="16"/>
      <c r="GLT3" s="16"/>
      <c r="GLU3" s="16"/>
      <c r="GLV3" s="16"/>
      <c r="GLW3" s="16"/>
      <c r="GLX3" s="16"/>
      <c r="GLY3" s="16"/>
      <c r="GLZ3" s="16"/>
      <c r="GMA3" s="16"/>
      <c r="GMB3" s="16"/>
      <c r="GMC3" s="16"/>
      <c r="GMD3" s="16"/>
      <c r="GME3" s="16"/>
      <c r="GMF3" s="16"/>
      <c r="GMG3" s="16"/>
      <c r="GMH3" s="16"/>
      <c r="GMI3" s="16"/>
      <c r="GMJ3" s="16"/>
      <c r="GMK3" s="16"/>
      <c r="GML3" s="16"/>
      <c r="GMM3" s="16"/>
      <c r="GMN3" s="16"/>
      <c r="GMO3" s="16"/>
      <c r="GMP3" s="16"/>
      <c r="GMQ3" s="16"/>
      <c r="GMR3" s="16"/>
      <c r="GMS3" s="16"/>
      <c r="GMT3" s="16"/>
      <c r="GMU3" s="16"/>
      <c r="GMV3" s="16"/>
      <c r="GMW3" s="16"/>
      <c r="GMX3" s="16"/>
      <c r="GMY3" s="16"/>
      <c r="GMZ3" s="16"/>
      <c r="GNA3" s="16"/>
      <c r="GNB3" s="16"/>
      <c r="GNC3" s="16"/>
      <c r="GND3" s="16"/>
      <c r="GNE3" s="16"/>
      <c r="GNF3" s="16"/>
      <c r="GNG3" s="16"/>
      <c r="GNH3" s="16"/>
      <c r="GNI3" s="16"/>
      <c r="GNJ3" s="16"/>
      <c r="GNK3" s="16"/>
      <c r="GNL3" s="16"/>
      <c r="GNM3" s="16"/>
      <c r="GNN3" s="16"/>
      <c r="GNO3" s="16"/>
      <c r="GNP3" s="16"/>
      <c r="GNQ3" s="16"/>
      <c r="GNR3" s="16"/>
      <c r="GNS3" s="16"/>
      <c r="GNT3" s="16"/>
      <c r="GNU3" s="16"/>
      <c r="GNV3" s="16"/>
      <c r="GNW3" s="16"/>
      <c r="GNX3" s="16"/>
      <c r="GNY3" s="16"/>
      <c r="GNZ3" s="16"/>
      <c r="GOA3" s="16"/>
      <c r="GOB3" s="16"/>
      <c r="GOC3" s="16"/>
      <c r="GOD3" s="16"/>
      <c r="GOE3" s="16"/>
      <c r="GOF3" s="16"/>
      <c r="GOG3" s="16"/>
      <c r="GOH3" s="16"/>
      <c r="GOI3" s="16"/>
      <c r="GOJ3" s="16"/>
      <c r="GOK3" s="16"/>
      <c r="GOL3" s="16"/>
      <c r="GOM3" s="16"/>
      <c r="GON3" s="16"/>
      <c r="GOO3" s="16"/>
      <c r="GOP3" s="16"/>
      <c r="GOQ3" s="16"/>
      <c r="GOR3" s="16"/>
      <c r="GOS3" s="16"/>
      <c r="GOT3" s="16"/>
      <c r="GOU3" s="16"/>
      <c r="GOV3" s="16"/>
      <c r="GOW3" s="16"/>
      <c r="GOX3" s="16"/>
      <c r="GOY3" s="16"/>
      <c r="GOZ3" s="16"/>
      <c r="GPA3" s="16"/>
      <c r="GPB3" s="16"/>
      <c r="GPC3" s="16"/>
      <c r="GPD3" s="16"/>
      <c r="GPE3" s="16"/>
      <c r="GPF3" s="16"/>
      <c r="GPG3" s="16"/>
      <c r="GPH3" s="16"/>
      <c r="GPI3" s="16"/>
      <c r="GPJ3" s="16"/>
      <c r="GPK3" s="16"/>
      <c r="GPL3" s="16"/>
      <c r="GPM3" s="16"/>
      <c r="GPN3" s="16"/>
      <c r="GPO3" s="16"/>
      <c r="GPP3" s="16"/>
      <c r="GPQ3" s="16"/>
      <c r="GPR3" s="16"/>
      <c r="GPS3" s="16"/>
      <c r="GPT3" s="16"/>
      <c r="GPU3" s="16"/>
      <c r="GPV3" s="16"/>
      <c r="GPW3" s="16"/>
      <c r="GPX3" s="16"/>
      <c r="GPY3" s="16"/>
      <c r="GPZ3" s="16"/>
      <c r="GQA3" s="16"/>
      <c r="GQB3" s="16"/>
      <c r="GQC3" s="16"/>
      <c r="GQD3" s="16"/>
      <c r="GQE3" s="16"/>
      <c r="GQF3" s="16"/>
      <c r="GQG3" s="16"/>
      <c r="GQH3" s="16"/>
      <c r="GQI3" s="16"/>
      <c r="GQJ3" s="16"/>
      <c r="GQK3" s="16"/>
      <c r="GQL3" s="16"/>
      <c r="GQM3" s="16"/>
      <c r="GQN3" s="16"/>
      <c r="GQO3" s="16"/>
      <c r="GQP3" s="16"/>
      <c r="GQQ3" s="16"/>
      <c r="GQR3" s="16"/>
      <c r="GQS3" s="16"/>
      <c r="GQT3" s="16"/>
      <c r="GQU3" s="16"/>
      <c r="GQV3" s="16"/>
      <c r="GQW3" s="16"/>
      <c r="GQX3" s="16"/>
      <c r="GQY3" s="16"/>
      <c r="GQZ3" s="16"/>
      <c r="GRA3" s="16"/>
      <c r="GRB3" s="16"/>
      <c r="GRC3" s="16"/>
      <c r="GRD3" s="16"/>
      <c r="GRE3" s="16"/>
      <c r="GRF3" s="16"/>
      <c r="GRG3" s="16"/>
      <c r="GRH3" s="16"/>
      <c r="GRI3" s="16"/>
      <c r="GRJ3" s="16"/>
      <c r="GRK3" s="16"/>
      <c r="GRL3" s="16"/>
      <c r="GRM3" s="16"/>
      <c r="GRN3" s="16"/>
      <c r="GRO3" s="16"/>
      <c r="GRP3" s="16"/>
      <c r="GRQ3" s="16"/>
      <c r="GRR3" s="16"/>
      <c r="GRS3" s="16"/>
      <c r="GRT3" s="16"/>
      <c r="GRU3" s="16"/>
      <c r="GRV3" s="16"/>
      <c r="GRW3" s="16"/>
      <c r="GRX3" s="16"/>
      <c r="GRY3" s="16"/>
      <c r="GRZ3" s="16"/>
      <c r="GSA3" s="16"/>
      <c r="GSB3" s="16"/>
      <c r="GSC3" s="16"/>
      <c r="GSD3" s="16"/>
      <c r="GSE3" s="16"/>
      <c r="GSF3" s="16"/>
      <c r="GSG3" s="16"/>
      <c r="GSH3" s="16"/>
      <c r="GSI3" s="16"/>
      <c r="GSJ3" s="16"/>
      <c r="GSK3" s="16"/>
      <c r="GSL3" s="16"/>
      <c r="GSM3" s="16"/>
      <c r="GSN3" s="16"/>
      <c r="GSO3" s="16"/>
      <c r="GSP3" s="16"/>
      <c r="GSQ3" s="16"/>
      <c r="GSR3" s="16"/>
      <c r="GSS3" s="16"/>
      <c r="GST3" s="16"/>
      <c r="GSU3" s="16"/>
      <c r="GSV3" s="16"/>
      <c r="GSW3" s="16"/>
      <c r="GSX3" s="16"/>
      <c r="GSY3" s="16"/>
      <c r="GSZ3" s="16"/>
      <c r="GTA3" s="16"/>
      <c r="GTB3" s="16"/>
      <c r="GTC3" s="16"/>
      <c r="GTD3" s="16"/>
      <c r="GTE3" s="16"/>
      <c r="GTF3" s="16"/>
      <c r="GTG3" s="16"/>
      <c r="GTH3" s="16"/>
      <c r="GTI3" s="16"/>
      <c r="GTJ3" s="16"/>
      <c r="GTK3" s="16"/>
      <c r="GTL3" s="16"/>
      <c r="GTM3" s="16"/>
      <c r="GTN3" s="16"/>
      <c r="GTO3" s="16"/>
      <c r="GTP3" s="16"/>
      <c r="GTQ3" s="16"/>
      <c r="GTR3" s="16"/>
      <c r="GTS3" s="16"/>
      <c r="GTT3" s="16"/>
      <c r="GTU3" s="16"/>
      <c r="GTV3" s="16"/>
      <c r="GTW3" s="16"/>
      <c r="GTX3" s="16"/>
      <c r="GTY3" s="16"/>
      <c r="GTZ3" s="16"/>
      <c r="GUA3" s="16"/>
      <c r="GUB3" s="16"/>
      <c r="GUC3" s="16"/>
      <c r="GUD3" s="16"/>
      <c r="GUE3" s="16"/>
      <c r="GUF3" s="16"/>
      <c r="GUG3" s="16"/>
      <c r="GUH3" s="16"/>
      <c r="GUI3" s="16"/>
      <c r="GUJ3" s="16"/>
      <c r="GUK3" s="16"/>
      <c r="GUL3" s="16"/>
      <c r="GUM3" s="16"/>
      <c r="GUN3" s="16"/>
      <c r="GUO3" s="16"/>
      <c r="GUP3" s="16"/>
      <c r="GUQ3" s="16"/>
      <c r="GUR3" s="16"/>
      <c r="GUS3" s="16"/>
      <c r="GUT3" s="16"/>
      <c r="GUU3" s="16"/>
      <c r="GUV3" s="16"/>
      <c r="GUW3" s="16"/>
      <c r="GUX3" s="16"/>
      <c r="GUY3" s="16"/>
      <c r="GUZ3" s="16"/>
      <c r="GVA3" s="16"/>
      <c r="GVB3" s="16"/>
      <c r="GVC3" s="16"/>
      <c r="GVD3" s="16"/>
      <c r="GVE3" s="16"/>
      <c r="GVF3" s="16"/>
      <c r="GVG3" s="16"/>
      <c r="GVH3" s="16"/>
      <c r="GVI3" s="16"/>
      <c r="GVJ3" s="16"/>
      <c r="GVK3" s="16"/>
      <c r="GVL3" s="16"/>
      <c r="GVM3" s="16"/>
      <c r="GVN3" s="16"/>
      <c r="GVO3" s="16"/>
      <c r="GVP3" s="16"/>
      <c r="GVQ3" s="16"/>
      <c r="GVR3" s="16"/>
      <c r="GVS3" s="16"/>
      <c r="GVT3" s="16"/>
      <c r="GVU3" s="16"/>
      <c r="GVV3" s="16"/>
      <c r="GVW3" s="16"/>
      <c r="GVX3" s="16"/>
      <c r="GVY3" s="16"/>
      <c r="GVZ3" s="16"/>
      <c r="GWA3" s="16"/>
      <c r="GWB3" s="16"/>
      <c r="GWC3" s="16"/>
      <c r="GWD3" s="16"/>
      <c r="GWE3" s="16"/>
      <c r="GWF3" s="16"/>
      <c r="GWG3" s="16"/>
      <c r="GWH3" s="16"/>
      <c r="GWI3" s="16"/>
      <c r="GWJ3" s="16"/>
      <c r="GWK3" s="16"/>
      <c r="GWL3" s="16"/>
      <c r="GWM3" s="16"/>
      <c r="GWN3" s="16"/>
      <c r="GWO3" s="16"/>
      <c r="GWP3" s="16"/>
      <c r="GWQ3" s="16"/>
      <c r="GWR3" s="16"/>
      <c r="GWS3" s="16"/>
      <c r="GWT3" s="16"/>
      <c r="GWU3" s="16"/>
      <c r="GWV3" s="16"/>
      <c r="GWW3" s="16"/>
      <c r="GWX3" s="16"/>
      <c r="GWY3" s="16"/>
      <c r="GWZ3" s="16"/>
      <c r="GXA3" s="16"/>
      <c r="GXB3" s="16"/>
      <c r="GXC3" s="16"/>
      <c r="GXD3" s="16"/>
      <c r="GXE3" s="16"/>
      <c r="GXF3" s="16"/>
      <c r="GXG3" s="16"/>
      <c r="GXH3" s="16"/>
      <c r="GXI3" s="16"/>
      <c r="GXJ3" s="16"/>
      <c r="GXK3" s="16"/>
      <c r="GXL3" s="16"/>
      <c r="GXM3" s="16"/>
      <c r="GXN3" s="16"/>
      <c r="GXO3" s="16"/>
      <c r="GXP3" s="16"/>
      <c r="GXQ3" s="16"/>
      <c r="GXR3" s="16"/>
      <c r="GXS3" s="16"/>
      <c r="GXT3" s="16"/>
      <c r="GXU3" s="16"/>
      <c r="GXV3" s="16"/>
      <c r="GXW3" s="16"/>
      <c r="GXX3" s="16"/>
      <c r="GXY3" s="16"/>
      <c r="GXZ3" s="16"/>
      <c r="GYA3" s="16"/>
      <c r="GYB3" s="16"/>
      <c r="GYC3" s="16"/>
      <c r="GYD3" s="16"/>
      <c r="GYE3" s="16"/>
      <c r="GYF3" s="16"/>
      <c r="GYG3" s="16"/>
      <c r="GYH3" s="16"/>
      <c r="GYI3" s="16"/>
      <c r="GYJ3" s="16"/>
      <c r="GYK3" s="16"/>
      <c r="GYL3" s="16"/>
      <c r="GYM3" s="16"/>
      <c r="GYN3" s="16"/>
      <c r="GYO3" s="16"/>
      <c r="GYP3" s="16"/>
      <c r="GYQ3" s="16"/>
      <c r="GYR3" s="16"/>
      <c r="GYS3" s="16"/>
      <c r="GYT3" s="16"/>
      <c r="GYU3" s="16"/>
      <c r="GYV3" s="16"/>
      <c r="GYW3" s="16"/>
      <c r="GYX3" s="16"/>
      <c r="GYY3" s="16"/>
      <c r="GYZ3" s="16"/>
      <c r="GZA3" s="16"/>
      <c r="GZB3" s="16"/>
      <c r="GZC3" s="16"/>
      <c r="GZD3" s="16"/>
      <c r="GZE3" s="16"/>
      <c r="GZF3" s="16"/>
      <c r="GZG3" s="16"/>
      <c r="GZH3" s="16"/>
      <c r="GZI3" s="16"/>
      <c r="GZJ3" s="16"/>
      <c r="GZK3" s="16"/>
      <c r="GZL3" s="16"/>
      <c r="GZM3" s="16"/>
      <c r="GZN3" s="16"/>
      <c r="GZO3" s="16"/>
      <c r="GZP3" s="16"/>
      <c r="GZQ3" s="16"/>
      <c r="GZR3" s="16"/>
      <c r="GZS3" s="16"/>
      <c r="GZT3" s="16"/>
      <c r="GZU3" s="16"/>
      <c r="GZV3" s="16"/>
      <c r="GZW3" s="16"/>
      <c r="GZX3" s="16"/>
      <c r="GZY3" s="16"/>
      <c r="GZZ3" s="16"/>
      <c r="HAA3" s="16"/>
      <c r="HAB3" s="16"/>
      <c r="HAC3" s="16"/>
      <c r="HAD3" s="16"/>
      <c r="HAE3" s="16"/>
      <c r="HAF3" s="16"/>
      <c r="HAG3" s="16"/>
      <c r="HAH3" s="16"/>
      <c r="HAI3" s="16"/>
      <c r="HAJ3" s="16"/>
      <c r="HAK3" s="16"/>
      <c r="HAL3" s="16"/>
      <c r="HAM3" s="16"/>
      <c r="HAN3" s="16"/>
      <c r="HAO3" s="16"/>
      <c r="HAP3" s="16"/>
      <c r="HAQ3" s="16"/>
      <c r="HAR3" s="16"/>
      <c r="HAS3" s="16"/>
      <c r="HAT3" s="16"/>
      <c r="HAU3" s="16"/>
      <c r="HAV3" s="16"/>
      <c r="HAW3" s="16"/>
      <c r="HAX3" s="16"/>
      <c r="HAY3" s="16"/>
      <c r="HAZ3" s="16"/>
      <c r="HBA3" s="16"/>
      <c r="HBB3" s="16"/>
      <c r="HBC3" s="16"/>
      <c r="HBD3" s="16"/>
      <c r="HBE3" s="16"/>
      <c r="HBF3" s="16"/>
      <c r="HBG3" s="16"/>
      <c r="HBH3" s="16"/>
      <c r="HBI3" s="16"/>
      <c r="HBJ3" s="16"/>
      <c r="HBK3" s="16"/>
      <c r="HBL3" s="16"/>
      <c r="HBM3" s="16"/>
      <c r="HBN3" s="16"/>
      <c r="HBO3" s="16"/>
      <c r="HBP3" s="16"/>
      <c r="HBQ3" s="16"/>
      <c r="HBR3" s="16"/>
      <c r="HBS3" s="16"/>
      <c r="HBT3" s="16"/>
      <c r="HBU3" s="16"/>
      <c r="HBV3" s="16"/>
      <c r="HBW3" s="16"/>
      <c r="HBX3" s="16"/>
      <c r="HBY3" s="16"/>
      <c r="HBZ3" s="16"/>
      <c r="HCA3" s="16"/>
      <c r="HCB3" s="16"/>
      <c r="HCC3" s="16"/>
      <c r="HCD3" s="16"/>
      <c r="HCE3" s="16"/>
      <c r="HCF3" s="16"/>
      <c r="HCG3" s="16"/>
      <c r="HCH3" s="16"/>
      <c r="HCI3" s="16"/>
      <c r="HCJ3" s="16"/>
      <c r="HCK3" s="16"/>
      <c r="HCL3" s="16"/>
      <c r="HCM3" s="16"/>
      <c r="HCN3" s="16"/>
      <c r="HCO3" s="16"/>
      <c r="HCP3" s="16"/>
      <c r="HCQ3" s="16"/>
      <c r="HCR3" s="16"/>
      <c r="HCS3" s="16"/>
      <c r="HCT3" s="16"/>
      <c r="HCU3" s="16"/>
      <c r="HCV3" s="16"/>
      <c r="HCW3" s="16"/>
      <c r="HCX3" s="16"/>
      <c r="HCY3" s="16"/>
      <c r="HCZ3" s="16"/>
      <c r="HDA3" s="16"/>
      <c r="HDB3" s="16"/>
      <c r="HDC3" s="16"/>
      <c r="HDD3" s="16"/>
      <c r="HDE3" s="16"/>
      <c r="HDF3" s="16"/>
      <c r="HDG3" s="16"/>
      <c r="HDH3" s="16"/>
      <c r="HDI3" s="16"/>
      <c r="HDJ3" s="16"/>
      <c r="HDK3" s="16"/>
      <c r="HDL3" s="16"/>
      <c r="HDM3" s="16"/>
      <c r="HDN3" s="16"/>
      <c r="HDO3" s="16"/>
      <c r="HDP3" s="16"/>
      <c r="HDQ3" s="16"/>
      <c r="HDR3" s="16"/>
      <c r="HDS3" s="16"/>
      <c r="HDT3" s="16"/>
      <c r="HDU3" s="16"/>
      <c r="HDV3" s="16"/>
      <c r="HDW3" s="16"/>
      <c r="HDX3" s="16"/>
      <c r="HDY3" s="16"/>
      <c r="HDZ3" s="16"/>
      <c r="HEA3" s="16"/>
      <c r="HEB3" s="16"/>
      <c r="HEC3" s="16"/>
      <c r="HED3" s="16"/>
      <c r="HEE3" s="16"/>
      <c r="HEF3" s="16"/>
      <c r="HEG3" s="16"/>
      <c r="HEH3" s="16"/>
      <c r="HEI3" s="16"/>
      <c r="HEJ3" s="16"/>
      <c r="HEK3" s="16"/>
      <c r="HEL3" s="16"/>
      <c r="HEM3" s="16"/>
      <c r="HEN3" s="16"/>
      <c r="HEO3" s="16"/>
      <c r="HEP3" s="16"/>
      <c r="HEQ3" s="16"/>
      <c r="HER3" s="16"/>
      <c r="HES3" s="16"/>
      <c r="HET3" s="16"/>
      <c r="HEU3" s="16"/>
      <c r="HEV3" s="16"/>
      <c r="HEW3" s="16"/>
      <c r="HEX3" s="16"/>
      <c r="HEY3" s="16"/>
      <c r="HEZ3" s="16"/>
      <c r="HFA3" s="16"/>
      <c r="HFB3" s="16"/>
      <c r="HFC3" s="16"/>
      <c r="HFD3" s="16"/>
      <c r="HFE3" s="16"/>
      <c r="HFF3" s="16"/>
      <c r="HFG3" s="16"/>
      <c r="HFH3" s="16"/>
      <c r="HFI3" s="16"/>
      <c r="HFJ3" s="16"/>
      <c r="HFK3" s="16"/>
      <c r="HFL3" s="16"/>
      <c r="HFM3" s="16"/>
      <c r="HFN3" s="16"/>
      <c r="HFO3" s="16"/>
      <c r="HFP3" s="16"/>
      <c r="HFQ3" s="16"/>
      <c r="HFR3" s="16"/>
      <c r="HFS3" s="16"/>
      <c r="HFT3" s="16"/>
      <c r="HFU3" s="16"/>
      <c r="HFV3" s="16"/>
      <c r="HFW3" s="16"/>
      <c r="HFX3" s="16"/>
      <c r="HFY3" s="16"/>
      <c r="HFZ3" s="16"/>
      <c r="HGA3" s="16"/>
      <c r="HGB3" s="16"/>
      <c r="HGC3" s="16"/>
      <c r="HGD3" s="16"/>
      <c r="HGE3" s="16"/>
      <c r="HGF3" s="16"/>
      <c r="HGG3" s="16"/>
      <c r="HGH3" s="16"/>
      <c r="HGI3" s="16"/>
      <c r="HGJ3" s="16"/>
      <c r="HGK3" s="16"/>
      <c r="HGL3" s="16"/>
      <c r="HGM3" s="16"/>
      <c r="HGN3" s="16"/>
      <c r="HGO3" s="16"/>
      <c r="HGP3" s="16"/>
      <c r="HGQ3" s="16"/>
      <c r="HGR3" s="16"/>
      <c r="HGS3" s="16"/>
      <c r="HGT3" s="16"/>
      <c r="HGU3" s="16"/>
      <c r="HGV3" s="16"/>
      <c r="HGW3" s="16"/>
      <c r="HGX3" s="16"/>
      <c r="HGY3" s="16"/>
      <c r="HGZ3" s="16"/>
      <c r="HHA3" s="16"/>
      <c r="HHB3" s="16"/>
      <c r="HHC3" s="16"/>
      <c r="HHD3" s="16"/>
      <c r="HHE3" s="16"/>
      <c r="HHF3" s="16"/>
      <c r="HHG3" s="16"/>
      <c r="HHH3" s="16"/>
      <c r="HHI3" s="16"/>
      <c r="HHJ3" s="16"/>
      <c r="HHK3" s="16"/>
      <c r="HHL3" s="16"/>
      <c r="HHM3" s="16"/>
      <c r="HHN3" s="16"/>
      <c r="HHO3" s="16"/>
      <c r="HHP3" s="16"/>
      <c r="HHQ3" s="16"/>
      <c r="HHR3" s="16"/>
      <c r="HHS3" s="16"/>
      <c r="HHT3" s="16"/>
      <c r="HHU3" s="16"/>
      <c r="HHV3" s="16"/>
      <c r="HHW3" s="16"/>
      <c r="HHX3" s="16"/>
      <c r="HHY3" s="16"/>
      <c r="HHZ3" s="16"/>
      <c r="HIA3" s="16"/>
      <c r="HIB3" s="16"/>
      <c r="HIC3" s="16"/>
      <c r="HID3" s="16"/>
      <c r="HIE3" s="16"/>
      <c r="HIF3" s="16"/>
      <c r="HIG3" s="16"/>
      <c r="HIH3" s="16"/>
      <c r="HII3" s="16"/>
      <c r="HIJ3" s="16"/>
      <c r="HIK3" s="16"/>
      <c r="HIL3" s="16"/>
      <c r="HIM3" s="16"/>
      <c r="HIN3" s="16"/>
      <c r="HIO3" s="16"/>
      <c r="HIP3" s="16"/>
      <c r="HIQ3" s="16"/>
      <c r="HIR3" s="16"/>
      <c r="HIS3" s="16"/>
      <c r="HIT3" s="16"/>
      <c r="HIU3" s="16"/>
      <c r="HIV3" s="16"/>
      <c r="HIW3" s="16"/>
      <c r="HIX3" s="16"/>
      <c r="HIY3" s="16"/>
      <c r="HIZ3" s="16"/>
      <c r="HJA3" s="16"/>
      <c r="HJB3" s="16"/>
      <c r="HJC3" s="16"/>
      <c r="HJD3" s="16"/>
      <c r="HJE3" s="16"/>
      <c r="HJF3" s="16"/>
      <c r="HJG3" s="16"/>
      <c r="HJH3" s="16"/>
      <c r="HJI3" s="16"/>
      <c r="HJJ3" s="16"/>
      <c r="HJK3" s="16"/>
      <c r="HJL3" s="16"/>
      <c r="HJM3" s="16"/>
      <c r="HJN3" s="16"/>
      <c r="HJO3" s="16"/>
      <c r="HJP3" s="16"/>
      <c r="HJQ3" s="16"/>
      <c r="HJR3" s="16"/>
      <c r="HJS3" s="16"/>
      <c r="HJT3" s="16"/>
      <c r="HJU3" s="16"/>
      <c r="HJV3" s="16"/>
      <c r="HJW3" s="16"/>
      <c r="HJX3" s="16"/>
      <c r="HJY3" s="16"/>
      <c r="HJZ3" s="16"/>
      <c r="HKA3" s="16"/>
      <c r="HKB3" s="16"/>
      <c r="HKC3" s="16"/>
      <c r="HKD3" s="16"/>
      <c r="HKE3" s="16"/>
      <c r="HKF3" s="16"/>
      <c r="HKG3" s="16"/>
      <c r="HKH3" s="16"/>
      <c r="HKI3" s="16"/>
      <c r="HKJ3" s="16"/>
      <c r="HKK3" s="16"/>
      <c r="HKL3" s="16"/>
      <c r="HKM3" s="16"/>
      <c r="HKN3" s="16"/>
      <c r="HKO3" s="16"/>
      <c r="HKP3" s="16"/>
      <c r="HKQ3" s="16"/>
      <c r="HKR3" s="16"/>
      <c r="HKS3" s="16"/>
      <c r="HKT3" s="16"/>
      <c r="HKU3" s="16"/>
      <c r="HKV3" s="16"/>
      <c r="HKW3" s="16"/>
      <c r="HKX3" s="16"/>
      <c r="HKY3" s="16"/>
      <c r="HKZ3" s="16"/>
      <c r="HLA3" s="16"/>
      <c r="HLB3" s="16"/>
      <c r="HLC3" s="16"/>
      <c r="HLD3" s="16"/>
      <c r="HLE3" s="16"/>
      <c r="HLF3" s="16"/>
      <c r="HLG3" s="16"/>
      <c r="HLH3" s="16"/>
      <c r="HLI3" s="16"/>
      <c r="HLJ3" s="16"/>
      <c r="HLK3" s="16"/>
      <c r="HLL3" s="16"/>
      <c r="HLM3" s="16"/>
      <c r="HLN3" s="16"/>
      <c r="HLO3" s="16"/>
      <c r="HLP3" s="16"/>
      <c r="HLQ3" s="16"/>
      <c r="HLR3" s="16"/>
      <c r="HLS3" s="16"/>
      <c r="HLT3" s="16"/>
      <c r="HLU3" s="16"/>
      <c r="HLV3" s="16"/>
      <c r="HLW3" s="16"/>
      <c r="HLX3" s="16"/>
      <c r="HLY3" s="16"/>
      <c r="HLZ3" s="16"/>
      <c r="HMA3" s="16"/>
      <c r="HMB3" s="16"/>
      <c r="HMC3" s="16"/>
      <c r="HMD3" s="16"/>
      <c r="HME3" s="16"/>
      <c r="HMF3" s="16"/>
      <c r="HMG3" s="16"/>
      <c r="HMH3" s="16"/>
      <c r="HMI3" s="16"/>
      <c r="HMJ3" s="16"/>
      <c r="HMK3" s="16"/>
      <c r="HML3" s="16"/>
      <c r="HMM3" s="16"/>
      <c r="HMN3" s="16"/>
      <c r="HMO3" s="16"/>
      <c r="HMP3" s="16"/>
      <c r="HMQ3" s="16"/>
      <c r="HMR3" s="16"/>
      <c r="HMS3" s="16"/>
      <c r="HMT3" s="16"/>
      <c r="HMU3" s="16"/>
      <c r="HMV3" s="16"/>
      <c r="HMW3" s="16"/>
      <c r="HMX3" s="16"/>
      <c r="HMY3" s="16"/>
      <c r="HMZ3" s="16"/>
      <c r="HNA3" s="16"/>
      <c r="HNB3" s="16"/>
      <c r="HNC3" s="16"/>
      <c r="HND3" s="16"/>
      <c r="HNE3" s="16"/>
      <c r="HNF3" s="16"/>
      <c r="HNG3" s="16"/>
      <c r="HNH3" s="16"/>
      <c r="HNI3" s="16"/>
      <c r="HNJ3" s="16"/>
      <c r="HNK3" s="16"/>
      <c r="HNL3" s="16"/>
      <c r="HNM3" s="16"/>
      <c r="HNN3" s="16"/>
      <c r="HNO3" s="16"/>
      <c r="HNP3" s="16"/>
      <c r="HNQ3" s="16"/>
      <c r="HNR3" s="16"/>
      <c r="HNS3" s="16"/>
      <c r="HNT3" s="16"/>
      <c r="HNU3" s="16"/>
      <c r="HNV3" s="16"/>
      <c r="HNW3" s="16"/>
      <c r="HNX3" s="16"/>
      <c r="HNY3" s="16"/>
      <c r="HNZ3" s="16"/>
      <c r="HOA3" s="16"/>
      <c r="HOB3" s="16"/>
      <c r="HOC3" s="16"/>
      <c r="HOD3" s="16"/>
      <c r="HOE3" s="16"/>
      <c r="HOF3" s="16"/>
      <c r="HOG3" s="16"/>
      <c r="HOH3" s="16"/>
      <c r="HOI3" s="16"/>
      <c r="HOJ3" s="16"/>
      <c r="HOK3" s="16"/>
      <c r="HOL3" s="16"/>
      <c r="HOM3" s="16"/>
      <c r="HON3" s="16"/>
      <c r="HOO3" s="16"/>
      <c r="HOP3" s="16"/>
      <c r="HOQ3" s="16"/>
      <c r="HOR3" s="16"/>
      <c r="HOS3" s="16"/>
      <c r="HOT3" s="16"/>
      <c r="HOU3" s="16"/>
      <c r="HOV3" s="16"/>
      <c r="HOW3" s="16"/>
      <c r="HOX3" s="16"/>
      <c r="HOY3" s="16"/>
      <c r="HOZ3" s="16"/>
      <c r="HPA3" s="16"/>
      <c r="HPB3" s="16"/>
      <c r="HPC3" s="16"/>
      <c r="HPD3" s="16"/>
      <c r="HPE3" s="16"/>
      <c r="HPF3" s="16"/>
      <c r="HPG3" s="16"/>
      <c r="HPH3" s="16"/>
      <c r="HPI3" s="16"/>
      <c r="HPJ3" s="16"/>
      <c r="HPK3" s="16"/>
      <c r="HPL3" s="16"/>
      <c r="HPM3" s="16"/>
      <c r="HPN3" s="16"/>
      <c r="HPO3" s="16"/>
      <c r="HPP3" s="16"/>
      <c r="HPQ3" s="16"/>
      <c r="HPR3" s="16"/>
      <c r="HPS3" s="16"/>
      <c r="HPT3" s="16"/>
      <c r="HPU3" s="16"/>
      <c r="HPV3" s="16"/>
      <c r="HPW3" s="16"/>
      <c r="HPX3" s="16"/>
      <c r="HPY3" s="16"/>
      <c r="HPZ3" s="16"/>
      <c r="HQA3" s="16"/>
      <c r="HQB3" s="16"/>
      <c r="HQC3" s="16"/>
      <c r="HQD3" s="16"/>
      <c r="HQE3" s="16"/>
      <c r="HQF3" s="16"/>
      <c r="HQG3" s="16"/>
      <c r="HQH3" s="16"/>
      <c r="HQI3" s="16"/>
      <c r="HQJ3" s="16"/>
      <c r="HQK3" s="16"/>
      <c r="HQL3" s="16"/>
      <c r="HQM3" s="16"/>
      <c r="HQN3" s="16"/>
      <c r="HQO3" s="16"/>
      <c r="HQP3" s="16"/>
      <c r="HQQ3" s="16"/>
      <c r="HQR3" s="16"/>
      <c r="HQS3" s="16"/>
      <c r="HQT3" s="16"/>
      <c r="HQU3" s="16"/>
      <c r="HQV3" s="16"/>
      <c r="HQW3" s="16"/>
      <c r="HQX3" s="16"/>
      <c r="HQY3" s="16"/>
      <c r="HQZ3" s="16"/>
      <c r="HRA3" s="16"/>
      <c r="HRB3" s="16"/>
      <c r="HRC3" s="16"/>
      <c r="HRD3" s="16"/>
      <c r="HRE3" s="16"/>
      <c r="HRF3" s="16"/>
      <c r="HRG3" s="16"/>
      <c r="HRH3" s="16"/>
      <c r="HRI3" s="16"/>
      <c r="HRJ3" s="16"/>
      <c r="HRK3" s="16"/>
      <c r="HRL3" s="16"/>
      <c r="HRM3" s="16"/>
      <c r="HRN3" s="16"/>
      <c r="HRO3" s="16"/>
      <c r="HRP3" s="16"/>
      <c r="HRQ3" s="16"/>
      <c r="HRR3" s="16"/>
      <c r="HRS3" s="16"/>
      <c r="HRT3" s="16"/>
      <c r="HRU3" s="16"/>
      <c r="HRV3" s="16"/>
      <c r="HRW3" s="16"/>
      <c r="HRX3" s="16"/>
      <c r="HRY3" s="16"/>
      <c r="HRZ3" s="16"/>
      <c r="HSA3" s="16"/>
      <c r="HSB3" s="16"/>
      <c r="HSC3" s="16"/>
      <c r="HSD3" s="16"/>
      <c r="HSE3" s="16"/>
      <c r="HSF3" s="16"/>
      <c r="HSG3" s="16"/>
      <c r="HSH3" s="16"/>
      <c r="HSI3" s="16"/>
      <c r="HSJ3" s="16"/>
      <c r="HSK3" s="16"/>
      <c r="HSL3" s="16"/>
      <c r="HSM3" s="16"/>
      <c r="HSN3" s="16"/>
      <c r="HSO3" s="16"/>
      <c r="HSP3" s="16"/>
      <c r="HSQ3" s="16"/>
      <c r="HSR3" s="16"/>
      <c r="HSS3" s="16"/>
      <c r="HST3" s="16"/>
      <c r="HSU3" s="16"/>
      <c r="HSV3" s="16"/>
      <c r="HSW3" s="16"/>
      <c r="HSX3" s="16"/>
      <c r="HSY3" s="16"/>
      <c r="HSZ3" s="16"/>
      <c r="HTA3" s="16"/>
      <c r="HTB3" s="16"/>
      <c r="HTC3" s="16"/>
      <c r="HTD3" s="16"/>
      <c r="HTE3" s="16"/>
      <c r="HTF3" s="16"/>
      <c r="HTG3" s="16"/>
      <c r="HTH3" s="16"/>
      <c r="HTI3" s="16"/>
      <c r="HTJ3" s="16"/>
      <c r="HTK3" s="16"/>
      <c r="HTL3" s="16"/>
      <c r="HTM3" s="16"/>
      <c r="HTN3" s="16"/>
      <c r="HTO3" s="16"/>
      <c r="HTP3" s="16"/>
      <c r="HTQ3" s="16"/>
      <c r="HTR3" s="16"/>
      <c r="HTS3" s="16"/>
      <c r="HTT3" s="16"/>
      <c r="HTU3" s="16"/>
      <c r="HTV3" s="16"/>
      <c r="HTW3" s="16"/>
      <c r="HTX3" s="16"/>
      <c r="HTY3" s="16"/>
      <c r="HTZ3" s="16"/>
      <c r="HUA3" s="16"/>
      <c r="HUB3" s="16"/>
      <c r="HUC3" s="16"/>
      <c r="HUD3" s="16"/>
      <c r="HUE3" s="16"/>
      <c r="HUF3" s="16"/>
      <c r="HUG3" s="16"/>
      <c r="HUH3" s="16"/>
      <c r="HUI3" s="16"/>
      <c r="HUJ3" s="16"/>
      <c r="HUK3" s="16"/>
      <c r="HUL3" s="16"/>
      <c r="HUM3" s="16"/>
      <c r="HUN3" s="16"/>
      <c r="HUO3" s="16"/>
      <c r="HUP3" s="16"/>
      <c r="HUQ3" s="16"/>
      <c r="HUR3" s="16"/>
      <c r="HUS3" s="16"/>
      <c r="HUT3" s="16"/>
      <c r="HUU3" s="16"/>
      <c r="HUV3" s="16"/>
      <c r="HUW3" s="16"/>
      <c r="HUX3" s="16"/>
      <c r="HUY3" s="16"/>
      <c r="HUZ3" s="16"/>
      <c r="HVA3" s="16"/>
      <c r="HVB3" s="16"/>
      <c r="HVC3" s="16"/>
      <c r="HVD3" s="16"/>
      <c r="HVE3" s="16"/>
      <c r="HVF3" s="16"/>
      <c r="HVG3" s="16"/>
      <c r="HVH3" s="16"/>
      <c r="HVI3" s="16"/>
      <c r="HVJ3" s="16"/>
      <c r="HVK3" s="16"/>
      <c r="HVL3" s="16"/>
      <c r="HVM3" s="16"/>
      <c r="HVN3" s="16"/>
      <c r="HVO3" s="16"/>
      <c r="HVP3" s="16"/>
      <c r="HVQ3" s="16"/>
      <c r="HVR3" s="16"/>
      <c r="HVS3" s="16"/>
      <c r="HVT3" s="16"/>
      <c r="HVU3" s="16"/>
      <c r="HVV3" s="16"/>
      <c r="HVW3" s="16"/>
      <c r="HVX3" s="16"/>
      <c r="HVY3" s="16"/>
      <c r="HVZ3" s="16"/>
      <c r="HWA3" s="16"/>
      <c r="HWB3" s="16"/>
      <c r="HWC3" s="16"/>
      <c r="HWD3" s="16"/>
      <c r="HWE3" s="16"/>
      <c r="HWF3" s="16"/>
      <c r="HWG3" s="16"/>
      <c r="HWH3" s="16"/>
      <c r="HWI3" s="16"/>
      <c r="HWJ3" s="16"/>
      <c r="HWK3" s="16"/>
      <c r="HWL3" s="16"/>
      <c r="HWM3" s="16"/>
      <c r="HWN3" s="16"/>
      <c r="HWO3" s="16"/>
      <c r="HWP3" s="16"/>
      <c r="HWQ3" s="16"/>
      <c r="HWR3" s="16"/>
      <c r="HWS3" s="16"/>
      <c r="HWT3" s="16"/>
      <c r="HWU3" s="16"/>
      <c r="HWV3" s="16"/>
      <c r="HWW3" s="16"/>
      <c r="HWX3" s="16"/>
      <c r="HWY3" s="16"/>
      <c r="HWZ3" s="16"/>
      <c r="HXA3" s="16"/>
      <c r="HXB3" s="16"/>
      <c r="HXC3" s="16"/>
      <c r="HXD3" s="16"/>
      <c r="HXE3" s="16"/>
      <c r="HXF3" s="16"/>
      <c r="HXG3" s="16"/>
      <c r="HXH3" s="16"/>
      <c r="HXI3" s="16"/>
      <c r="HXJ3" s="16"/>
      <c r="HXK3" s="16"/>
      <c r="HXL3" s="16"/>
      <c r="HXM3" s="16"/>
      <c r="HXN3" s="16"/>
      <c r="HXO3" s="16"/>
      <c r="HXP3" s="16"/>
      <c r="HXQ3" s="16"/>
      <c r="HXR3" s="16"/>
      <c r="HXS3" s="16"/>
      <c r="HXT3" s="16"/>
      <c r="HXU3" s="16"/>
      <c r="HXV3" s="16"/>
      <c r="HXW3" s="16"/>
      <c r="HXX3" s="16"/>
      <c r="HXY3" s="16"/>
      <c r="HXZ3" s="16"/>
      <c r="HYA3" s="16"/>
      <c r="HYB3" s="16"/>
      <c r="HYC3" s="16"/>
      <c r="HYD3" s="16"/>
      <c r="HYE3" s="16"/>
      <c r="HYF3" s="16"/>
      <c r="HYG3" s="16"/>
      <c r="HYH3" s="16"/>
      <c r="HYI3" s="16"/>
      <c r="HYJ3" s="16"/>
      <c r="HYK3" s="16"/>
      <c r="HYL3" s="16"/>
      <c r="HYM3" s="16"/>
      <c r="HYN3" s="16"/>
      <c r="HYO3" s="16"/>
      <c r="HYP3" s="16"/>
      <c r="HYQ3" s="16"/>
      <c r="HYR3" s="16"/>
      <c r="HYS3" s="16"/>
      <c r="HYT3" s="16"/>
      <c r="HYU3" s="16"/>
      <c r="HYV3" s="16"/>
      <c r="HYW3" s="16"/>
      <c r="HYX3" s="16"/>
      <c r="HYY3" s="16"/>
      <c r="HYZ3" s="16"/>
      <c r="HZA3" s="16"/>
      <c r="HZB3" s="16"/>
      <c r="HZC3" s="16"/>
      <c r="HZD3" s="16"/>
      <c r="HZE3" s="16"/>
      <c r="HZF3" s="16"/>
      <c r="HZG3" s="16"/>
      <c r="HZH3" s="16"/>
      <c r="HZI3" s="16"/>
      <c r="HZJ3" s="16"/>
      <c r="HZK3" s="16"/>
      <c r="HZL3" s="16"/>
      <c r="HZM3" s="16"/>
      <c r="HZN3" s="16"/>
      <c r="HZO3" s="16"/>
      <c r="HZP3" s="16"/>
      <c r="HZQ3" s="16"/>
      <c r="HZR3" s="16"/>
      <c r="HZS3" s="16"/>
      <c r="HZT3" s="16"/>
      <c r="HZU3" s="16"/>
      <c r="HZV3" s="16"/>
      <c r="HZW3" s="16"/>
      <c r="HZX3" s="16"/>
      <c r="HZY3" s="16"/>
      <c r="HZZ3" s="16"/>
      <c r="IAA3" s="16"/>
      <c r="IAB3" s="16"/>
      <c r="IAC3" s="16"/>
      <c r="IAD3" s="16"/>
      <c r="IAE3" s="16"/>
      <c r="IAF3" s="16"/>
      <c r="IAG3" s="16"/>
      <c r="IAH3" s="16"/>
      <c r="IAI3" s="16"/>
      <c r="IAJ3" s="16"/>
      <c r="IAK3" s="16"/>
      <c r="IAL3" s="16"/>
      <c r="IAM3" s="16"/>
      <c r="IAN3" s="16"/>
      <c r="IAO3" s="16"/>
      <c r="IAP3" s="16"/>
      <c r="IAQ3" s="16"/>
      <c r="IAR3" s="16"/>
      <c r="IAS3" s="16"/>
      <c r="IAT3" s="16"/>
      <c r="IAU3" s="16"/>
      <c r="IAV3" s="16"/>
      <c r="IAW3" s="16"/>
      <c r="IAX3" s="16"/>
      <c r="IAY3" s="16"/>
      <c r="IAZ3" s="16"/>
      <c r="IBA3" s="16"/>
      <c r="IBB3" s="16"/>
      <c r="IBC3" s="16"/>
      <c r="IBD3" s="16"/>
      <c r="IBE3" s="16"/>
      <c r="IBF3" s="16"/>
      <c r="IBG3" s="16"/>
      <c r="IBH3" s="16"/>
      <c r="IBI3" s="16"/>
      <c r="IBJ3" s="16"/>
      <c r="IBK3" s="16"/>
      <c r="IBL3" s="16"/>
      <c r="IBM3" s="16"/>
      <c r="IBN3" s="16"/>
      <c r="IBO3" s="16"/>
      <c r="IBP3" s="16"/>
      <c r="IBQ3" s="16"/>
      <c r="IBR3" s="16"/>
      <c r="IBS3" s="16"/>
      <c r="IBT3" s="16"/>
      <c r="IBU3" s="16"/>
      <c r="IBV3" s="16"/>
      <c r="IBW3" s="16"/>
      <c r="IBX3" s="16"/>
      <c r="IBY3" s="16"/>
      <c r="IBZ3" s="16"/>
      <c r="ICA3" s="16"/>
      <c r="ICB3" s="16"/>
      <c r="ICC3" s="16"/>
      <c r="ICD3" s="16"/>
      <c r="ICE3" s="16"/>
      <c r="ICF3" s="16"/>
      <c r="ICG3" s="16"/>
      <c r="ICH3" s="16"/>
      <c r="ICI3" s="16"/>
      <c r="ICJ3" s="16"/>
      <c r="ICK3" s="16"/>
      <c r="ICL3" s="16"/>
      <c r="ICM3" s="16"/>
      <c r="ICN3" s="16"/>
      <c r="ICO3" s="16"/>
      <c r="ICP3" s="16"/>
      <c r="ICQ3" s="16"/>
      <c r="ICR3" s="16"/>
      <c r="ICS3" s="16"/>
      <c r="ICT3" s="16"/>
      <c r="ICU3" s="16"/>
      <c r="ICV3" s="16"/>
      <c r="ICW3" s="16"/>
      <c r="ICX3" s="16"/>
      <c r="ICY3" s="16"/>
      <c r="ICZ3" s="16"/>
      <c r="IDA3" s="16"/>
      <c r="IDB3" s="16"/>
      <c r="IDC3" s="16"/>
      <c r="IDD3" s="16"/>
      <c r="IDE3" s="16"/>
      <c r="IDF3" s="16"/>
      <c r="IDG3" s="16"/>
      <c r="IDH3" s="16"/>
      <c r="IDI3" s="16"/>
      <c r="IDJ3" s="16"/>
      <c r="IDK3" s="16"/>
      <c r="IDL3" s="16"/>
      <c r="IDM3" s="16"/>
      <c r="IDN3" s="16"/>
      <c r="IDO3" s="16"/>
      <c r="IDP3" s="16"/>
      <c r="IDQ3" s="16"/>
      <c r="IDR3" s="16"/>
      <c r="IDS3" s="16"/>
      <c r="IDT3" s="16"/>
      <c r="IDU3" s="16"/>
      <c r="IDV3" s="16"/>
      <c r="IDW3" s="16"/>
      <c r="IDX3" s="16"/>
      <c r="IDY3" s="16"/>
      <c r="IDZ3" s="16"/>
      <c r="IEA3" s="16"/>
      <c r="IEB3" s="16"/>
      <c r="IEC3" s="16"/>
      <c r="IED3" s="16"/>
      <c r="IEE3" s="16"/>
      <c r="IEF3" s="16"/>
      <c r="IEG3" s="16"/>
      <c r="IEH3" s="16"/>
      <c r="IEI3" s="16"/>
      <c r="IEJ3" s="16"/>
      <c r="IEK3" s="16"/>
      <c r="IEL3" s="16"/>
      <c r="IEM3" s="16"/>
      <c r="IEN3" s="16"/>
      <c r="IEO3" s="16"/>
      <c r="IEP3" s="16"/>
      <c r="IEQ3" s="16"/>
      <c r="IER3" s="16"/>
      <c r="IES3" s="16"/>
      <c r="IET3" s="16"/>
      <c r="IEU3" s="16"/>
      <c r="IEV3" s="16"/>
      <c r="IEW3" s="16"/>
      <c r="IEX3" s="16"/>
      <c r="IEY3" s="16"/>
      <c r="IEZ3" s="16"/>
      <c r="IFA3" s="16"/>
      <c r="IFB3" s="16"/>
      <c r="IFC3" s="16"/>
      <c r="IFD3" s="16"/>
      <c r="IFE3" s="16"/>
      <c r="IFF3" s="16"/>
      <c r="IFG3" s="16"/>
      <c r="IFH3" s="16"/>
      <c r="IFI3" s="16"/>
      <c r="IFJ3" s="16"/>
      <c r="IFK3" s="16"/>
      <c r="IFL3" s="16"/>
      <c r="IFM3" s="16"/>
      <c r="IFN3" s="16"/>
      <c r="IFO3" s="16"/>
      <c r="IFP3" s="16"/>
      <c r="IFQ3" s="16"/>
      <c r="IFR3" s="16"/>
      <c r="IFS3" s="16"/>
      <c r="IFT3" s="16"/>
      <c r="IFU3" s="16"/>
      <c r="IFV3" s="16"/>
      <c r="IFW3" s="16"/>
      <c r="IFX3" s="16"/>
      <c r="IFY3" s="16"/>
      <c r="IFZ3" s="16"/>
      <c r="IGA3" s="16"/>
      <c r="IGB3" s="16"/>
      <c r="IGC3" s="16"/>
      <c r="IGD3" s="16"/>
      <c r="IGE3" s="16"/>
      <c r="IGF3" s="16"/>
      <c r="IGG3" s="16"/>
      <c r="IGH3" s="16"/>
      <c r="IGI3" s="16"/>
      <c r="IGJ3" s="16"/>
      <c r="IGK3" s="16"/>
      <c r="IGL3" s="16"/>
      <c r="IGM3" s="16"/>
      <c r="IGN3" s="16"/>
      <c r="IGO3" s="16"/>
      <c r="IGP3" s="16"/>
      <c r="IGQ3" s="16"/>
      <c r="IGR3" s="16"/>
      <c r="IGS3" s="16"/>
      <c r="IGT3" s="16"/>
      <c r="IGU3" s="16"/>
      <c r="IGV3" s="16"/>
      <c r="IGW3" s="16"/>
      <c r="IGX3" s="16"/>
      <c r="IGY3" s="16"/>
      <c r="IGZ3" s="16"/>
      <c r="IHA3" s="16"/>
      <c r="IHB3" s="16"/>
      <c r="IHC3" s="16"/>
      <c r="IHD3" s="16"/>
      <c r="IHE3" s="16"/>
      <c r="IHF3" s="16"/>
      <c r="IHG3" s="16"/>
      <c r="IHH3" s="16"/>
      <c r="IHI3" s="16"/>
      <c r="IHJ3" s="16"/>
      <c r="IHK3" s="16"/>
      <c r="IHL3" s="16"/>
      <c r="IHM3" s="16"/>
      <c r="IHN3" s="16"/>
      <c r="IHO3" s="16"/>
      <c r="IHP3" s="16"/>
      <c r="IHQ3" s="16"/>
      <c r="IHR3" s="16"/>
      <c r="IHS3" s="16"/>
      <c r="IHT3" s="16"/>
      <c r="IHU3" s="16"/>
      <c r="IHV3" s="16"/>
      <c r="IHW3" s="16"/>
      <c r="IHX3" s="16"/>
      <c r="IHY3" s="16"/>
      <c r="IHZ3" s="16"/>
      <c r="IIA3" s="16"/>
      <c r="IIB3" s="16"/>
      <c r="IIC3" s="16"/>
      <c r="IID3" s="16"/>
      <c r="IIE3" s="16"/>
      <c r="IIF3" s="16"/>
      <c r="IIG3" s="16"/>
      <c r="IIH3" s="16"/>
      <c r="III3" s="16"/>
      <c r="IIJ3" s="16"/>
      <c r="IIK3" s="16"/>
      <c r="IIL3" s="16"/>
      <c r="IIM3" s="16"/>
      <c r="IIN3" s="16"/>
      <c r="IIO3" s="16"/>
      <c r="IIP3" s="16"/>
      <c r="IIQ3" s="16"/>
      <c r="IIR3" s="16"/>
      <c r="IIS3" s="16"/>
      <c r="IIT3" s="16"/>
      <c r="IIU3" s="16"/>
      <c r="IIV3" s="16"/>
      <c r="IIW3" s="16"/>
      <c r="IIX3" s="16"/>
      <c r="IIY3" s="16"/>
      <c r="IIZ3" s="16"/>
      <c r="IJA3" s="16"/>
      <c r="IJB3" s="16"/>
      <c r="IJC3" s="16"/>
      <c r="IJD3" s="16"/>
      <c r="IJE3" s="16"/>
      <c r="IJF3" s="16"/>
      <c r="IJG3" s="16"/>
      <c r="IJH3" s="16"/>
      <c r="IJI3" s="16"/>
      <c r="IJJ3" s="16"/>
      <c r="IJK3" s="16"/>
      <c r="IJL3" s="16"/>
      <c r="IJM3" s="16"/>
      <c r="IJN3" s="16"/>
      <c r="IJO3" s="16"/>
      <c r="IJP3" s="16"/>
      <c r="IJQ3" s="16"/>
      <c r="IJR3" s="16"/>
      <c r="IJS3" s="16"/>
      <c r="IJT3" s="16"/>
      <c r="IJU3" s="16"/>
      <c r="IJV3" s="16"/>
      <c r="IJW3" s="16"/>
      <c r="IJX3" s="16"/>
      <c r="IJY3" s="16"/>
      <c r="IJZ3" s="16"/>
      <c r="IKA3" s="16"/>
      <c r="IKB3" s="16"/>
      <c r="IKC3" s="16"/>
      <c r="IKD3" s="16"/>
      <c r="IKE3" s="16"/>
      <c r="IKF3" s="16"/>
      <c r="IKG3" s="16"/>
      <c r="IKH3" s="16"/>
      <c r="IKI3" s="16"/>
      <c r="IKJ3" s="16"/>
      <c r="IKK3" s="16"/>
      <c r="IKL3" s="16"/>
      <c r="IKM3" s="16"/>
      <c r="IKN3" s="16"/>
      <c r="IKO3" s="16"/>
      <c r="IKP3" s="16"/>
      <c r="IKQ3" s="16"/>
      <c r="IKR3" s="16"/>
      <c r="IKS3" s="16"/>
      <c r="IKT3" s="16"/>
      <c r="IKU3" s="16"/>
      <c r="IKV3" s="16"/>
      <c r="IKW3" s="16"/>
      <c r="IKX3" s="16"/>
      <c r="IKY3" s="16"/>
      <c r="IKZ3" s="16"/>
      <c r="ILA3" s="16"/>
      <c r="ILB3" s="16"/>
      <c r="ILC3" s="16"/>
      <c r="ILD3" s="16"/>
      <c r="ILE3" s="16"/>
      <c r="ILF3" s="16"/>
      <c r="ILG3" s="16"/>
      <c r="ILH3" s="16"/>
      <c r="ILI3" s="16"/>
      <c r="ILJ3" s="16"/>
      <c r="ILK3" s="16"/>
      <c r="ILL3" s="16"/>
      <c r="ILM3" s="16"/>
      <c r="ILN3" s="16"/>
      <c r="ILO3" s="16"/>
      <c r="ILP3" s="16"/>
      <c r="ILQ3" s="16"/>
      <c r="ILR3" s="16"/>
      <c r="ILS3" s="16"/>
      <c r="ILT3" s="16"/>
      <c r="ILU3" s="16"/>
      <c r="ILV3" s="16"/>
      <c r="ILW3" s="16"/>
      <c r="ILX3" s="16"/>
      <c r="ILY3" s="16"/>
      <c r="ILZ3" s="16"/>
      <c r="IMA3" s="16"/>
      <c r="IMB3" s="16"/>
      <c r="IMC3" s="16"/>
      <c r="IMD3" s="16"/>
      <c r="IME3" s="16"/>
      <c r="IMF3" s="16"/>
      <c r="IMG3" s="16"/>
      <c r="IMH3" s="16"/>
      <c r="IMI3" s="16"/>
      <c r="IMJ3" s="16"/>
      <c r="IMK3" s="16"/>
      <c r="IML3" s="16"/>
      <c r="IMM3" s="16"/>
      <c r="IMN3" s="16"/>
      <c r="IMO3" s="16"/>
      <c r="IMP3" s="16"/>
      <c r="IMQ3" s="16"/>
      <c r="IMR3" s="16"/>
      <c r="IMS3" s="16"/>
      <c r="IMT3" s="16"/>
      <c r="IMU3" s="16"/>
      <c r="IMV3" s="16"/>
      <c r="IMW3" s="16"/>
      <c r="IMX3" s="16"/>
      <c r="IMY3" s="16"/>
      <c r="IMZ3" s="16"/>
      <c r="INA3" s="16"/>
      <c r="INB3" s="16"/>
      <c r="INC3" s="16"/>
      <c r="IND3" s="16"/>
      <c r="INE3" s="16"/>
      <c r="INF3" s="16"/>
      <c r="ING3" s="16"/>
      <c r="INH3" s="16"/>
      <c r="INI3" s="16"/>
      <c r="INJ3" s="16"/>
      <c r="INK3" s="16"/>
      <c r="INL3" s="16"/>
      <c r="INM3" s="16"/>
      <c r="INN3" s="16"/>
      <c r="INO3" s="16"/>
      <c r="INP3" s="16"/>
      <c r="INQ3" s="16"/>
      <c r="INR3" s="16"/>
      <c r="INS3" s="16"/>
      <c r="INT3" s="16"/>
      <c r="INU3" s="16"/>
      <c r="INV3" s="16"/>
      <c r="INW3" s="16"/>
      <c r="INX3" s="16"/>
      <c r="INY3" s="16"/>
      <c r="INZ3" s="16"/>
      <c r="IOA3" s="16"/>
      <c r="IOB3" s="16"/>
      <c r="IOC3" s="16"/>
      <c r="IOD3" s="16"/>
      <c r="IOE3" s="16"/>
      <c r="IOF3" s="16"/>
      <c r="IOG3" s="16"/>
      <c r="IOH3" s="16"/>
      <c r="IOI3" s="16"/>
      <c r="IOJ3" s="16"/>
      <c r="IOK3" s="16"/>
      <c r="IOL3" s="16"/>
      <c r="IOM3" s="16"/>
      <c r="ION3" s="16"/>
      <c r="IOO3" s="16"/>
      <c r="IOP3" s="16"/>
      <c r="IOQ3" s="16"/>
      <c r="IOR3" s="16"/>
      <c r="IOS3" s="16"/>
      <c r="IOT3" s="16"/>
      <c r="IOU3" s="16"/>
      <c r="IOV3" s="16"/>
      <c r="IOW3" s="16"/>
      <c r="IOX3" s="16"/>
      <c r="IOY3" s="16"/>
      <c r="IOZ3" s="16"/>
      <c r="IPA3" s="16"/>
      <c r="IPB3" s="16"/>
      <c r="IPC3" s="16"/>
      <c r="IPD3" s="16"/>
      <c r="IPE3" s="16"/>
      <c r="IPF3" s="16"/>
      <c r="IPG3" s="16"/>
      <c r="IPH3" s="16"/>
      <c r="IPI3" s="16"/>
      <c r="IPJ3" s="16"/>
      <c r="IPK3" s="16"/>
      <c r="IPL3" s="16"/>
      <c r="IPM3" s="16"/>
      <c r="IPN3" s="16"/>
      <c r="IPO3" s="16"/>
      <c r="IPP3" s="16"/>
      <c r="IPQ3" s="16"/>
      <c r="IPR3" s="16"/>
      <c r="IPS3" s="16"/>
      <c r="IPT3" s="16"/>
      <c r="IPU3" s="16"/>
      <c r="IPV3" s="16"/>
      <c r="IPW3" s="16"/>
      <c r="IPX3" s="16"/>
      <c r="IPY3" s="16"/>
      <c r="IPZ3" s="16"/>
      <c r="IQA3" s="16"/>
      <c r="IQB3" s="16"/>
      <c r="IQC3" s="16"/>
      <c r="IQD3" s="16"/>
      <c r="IQE3" s="16"/>
      <c r="IQF3" s="16"/>
      <c r="IQG3" s="16"/>
      <c r="IQH3" s="16"/>
      <c r="IQI3" s="16"/>
      <c r="IQJ3" s="16"/>
      <c r="IQK3" s="16"/>
      <c r="IQL3" s="16"/>
      <c r="IQM3" s="16"/>
      <c r="IQN3" s="16"/>
      <c r="IQO3" s="16"/>
      <c r="IQP3" s="16"/>
      <c r="IQQ3" s="16"/>
      <c r="IQR3" s="16"/>
      <c r="IQS3" s="16"/>
      <c r="IQT3" s="16"/>
      <c r="IQU3" s="16"/>
      <c r="IQV3" s="16"/>
      <c r="IQW3" s="16"/>
      <c r="IQX3" s="16"/>
      <c r="IQY3" s="16"/>
      <c r="IQZ3" s="16"/>
      <c r="IRA3" s="16"/>
      <c r="IRB3" s="16"/>
      <c r="IRC3" s="16"/>
      <c r="IRD3" s="16"/>
      <c r="IRE3" s="16"/>
      <c r="IRF3" s="16"/>
      <c r="IRG3" s="16"/>
      <c r="IRH3" s="16"/>
      <c r="IRI3" s="16"/>
      <c r="IRJ3" s="16"/>
      <c r="IRK3" s="16"/>
      <c r="IRL3" s="16"/>
      <c r="IRM3" s="16"/>
      <c r="IRN3" s="16"/>
      <c r="IRO3" s="16"/>
      <c r="IRP3" s="16"/>
      <c r="IRQ3" s="16"/>
      <c r="IRR3" s="16"/>
      <c r="IRS3" s="16"/>
      <c r="IRT3" s="16"/>
      <c r="IRU3" s="16"/>
      <c r="IRV3" s="16"/>
      <c r="IRW3" s="16"/>
      <c r="IRX3" s="16"/>
      <c r="IRY3" s="16"/>
      <c r="IRZ3" s="16"/>
      <c r="ISA3" s="16"/>
      <c r="ISB3" s="16"/>
      <c r="ISC3" s="16"/>
      <c r="ISD3" s="16"/>
      <c r="ISE3" s="16"/>
      <c r="ISF3" s="16"/>
      <c r="ISG3" s="16"/>
      <c r="ISH3" s="16"/>
      <c r="ISI3" s="16"/>
      <c r="ISJ3" s="16"/>
      <c r="ISK3" s="16"/>
      <c r="ISL3" s="16"/>
      <c r="ISM3" s="16"/>
      <c r="ISN3" s="16"/>
      <c r="ISO3" s="16"/>
      <c r="ISP3" s="16"/>
      <c r="ISQ3" s="16"/>
      <c r="ISR3" s="16"/>
      <c r="ISS3" s="16"/>
      <c r="IST3" s="16"/>
      <c r="ISU3" s="16"/>
      <c r="ISV3" s="16"/>
      <c r="ISW3" s="16"/>
      <c r="ISX3" s="16"/>
      <c r="ISY3" s="16"/>
      <c r="ISZ3" s="16"/>
      <c r="ITA3" s="16"/>
      <c r="ITB3" s="16"/>
      <c r="ITC3" s="16"/>
      <c r="ITD3" s="16"/>
      <c r="ITE3" s="16"/>
      <c r="ITF3" s="16"/>
      <c r="ITG3" s="16"/>
      <c r="ITH3" s="16"/>
      <c r="ITI3" s="16"/>
      <c r="ITJ3" s="16"/>
      <c r="ITK3" s="16"/>
      <c r="ITL3" s="16"/>
      <c r="ITM3" s="16"/>
      <c r="ITN3" s="16"/>
      <c r="ITO3" s="16"/>
      <c r="ITP3" s="16"/>
      <c r="ITQ3" s="16"/>
      <c r="ITR3" s="16"/>
      <c r="ITS3" s="16"/>
      <c r="ITT3" s="16"/>
      <c r="ITU3" s="16"/>
      <c r="ITV3" s="16"/>
      <c r="ITW3" s="16"/>
      <c r="ITX3" s="16"/>
      <c r="ITY3" s="16"/>
      <c r="ITZ3" s="16"/>
      <c r="IUA3" s="16"/>
      <c r="IUB3" s="16"/>
      <c r="IUC3" s="16"/>
      <c r="IUD3" s="16"/>
      <c r="IUE3" s="16"/>
      <c r="IUF3" s="16"/>
      <c r="IUG3" s="16"/>
      <c r="IUH3" s="16"/>
      <c r="IUI3" s="16"/>
      <c r="IUJ3" s="16"/>
      <c r="IUK3" s="16"/>
      <c r="IUL3" s="16"/>
      <c r="IUM3" s="16"/>
      <c r="IUN3" s="16"/>
      <c r="IUO3" s="16"/>
      <c r="IUP3" s="16"/>
      <c r="IUQ3" s="16"/>
      <c r="IUR3" s="16"/>
      <c r="IUS3" s="16"/>
      <c r="IUT3" s="16"/>
      <c r="IUU3" s="16"/>
      <c r="IUV3" s="16"/>
      <c r="IUW3" s="16"/>
      <c r="IUX3" s="16"/>
      <c r="IUY3" s="16"/>
      <c r="IUZ3" s="16"/>
      <c r="IVA3" s="16"/>
      <c r="IVB3" s="16"/>
      <c r="IVC3" s="16"/>
      <c r="IVD3" s="16"/>
      <c r="IVE3" s="16"/>
      <c r="IVF3" s="16"/>
      <c r="IVG3" s="16"/>
      <c r="IVH3" s="16"/>
      <c r="IVI3" s="16"/>
      <c r="IVJ3" s="16"/>
      <c r="IVK3" s="16"/>
      <c r="IVL3" s="16"/>
      <c r="IVM3" s="16"/>
      <c r="IVN3" s="16"/>
      <c r="IVO3" s="16"/>
      <c r="IVP3" s="16"/>
      <c r="IVQ3" s="16"/>
      <c r="IVR3" s="16"/>
      <c r="IVS3" s="16"/>
      <c r="IVT3" s="16"/>
      <c r="IVU3" s="16"/>
      <c r="IVV3" s="16"/>
      <c r="IVW3" s="16"/>
      <c r="IVX3" s="16"/>
      <c r="IVY3" s="16"/>
      <c r="IVZ3" s="16"/>
      <c r="IWA3" s="16"/>
      <c r="IWB3" s="16"/>
      <c r="IWC3" s="16"/>
      <c r="IWD3" s="16"/>
      <c r="IWE3" s="16"/>
      <c r="IWF3" s="16"/>
      <c r="IWG3" s="16"/>
      <c r="IWH3" s="16"/>
      <c r="IWI3" s="16"/>
      <c r="IWJ3" s="16"/>
      <c r="IWK3" s="16"/>
      <c r="IWL3" s="16"/>
      <c r="IWM3" s="16"/>
      <c r="IWN3" s="16"/>
      <c r="IWO3" s="16"/>
      <c r="IWP3" s="16"/>
      <c r="IWQ3" s="16"/>
      <c r="IWR3" s="16"/>
      <c r="IWS3" s="16"/>
      <c r="IWT3" s="16"/>
      <c r="IWU3" s="16"/>
      <c r="IWV3" s="16"/>
      <c r="IWW3" s="16"/>
      <c r="IWX3" s="16"/>
      <c r="IWY3" s="16"/>
      <c r="IWZ3" s="16"/>
      <c r="IXA3" s="16"/>
      <c r="IXB3" s="16"/>
      <c r="IXC3" s="16"/>
      <c r="IXD3" s="16"/>
      <c r="IXE3" s="16"/>
      <c r="IXF3" s="16"/>
      <c r="IXG3" s="16"/>
      <c r="IXH3" s="16"/>
      <c r="IXI3" s="16"/>
      <c r="IXJ3" s="16"/>
      <c r="IXK3" s="16"/>
      <c r="IXL3" s="16"/>
      <c r="IXM3" s="16"/>
      <c r="IXN3" s="16"/>
      <c r="IXO3" s="16"/>
      <c r="IXP3" s="16"/>
      <c r="IXQ3" s="16"/>
      <c r="IXR3" s="16"/>
      <c r="IXS3" s="16"/>
      <c r="IXT3" s="16"/>
      <c r="IXU3" s="16"/>
      <c r="IXV3" s="16"/>
      <c r="IXW3" s="16"/>
      <c r="IXX3" s="16"/>
      <c r="IXY3" s="16"/>
      <c r="IXZ3" s="16"/>
      <c r="IYA3" s="16"/>
      <c r="IYB3" s="16"/>
      <c r="IYC3" s="16"/>
      <c r="IYD3" s="16"/>
      <c r="IYE3" s="16"/>
      <c r="IYF3" s="16"/>
      <c r="IYG3" s="16"/>
      <c r="IYH3" s="16"/>
      <c r="IYI3" s="16"/>
      <c r="IYJ3" s="16"/>
      <c r="IYK3" s="16"/>
      <c r="IYL3" s="16"/>
      <c r="IYM3" s="16"/>
      <c r="IYN3" s="16"/>
      <c r="IYO3" s="16"/>
      <c r="IYP3" s="16"/>
      <c r="IYQ3" s="16"/>
      <c r="IYR3" s="16"/>
      <c r="IYS3" s="16"/>
      <c r="IYT3" s="16"/>
      <c r="IYU3" s="16"/>
      <c r="IYV3" s="16"/>
      <c r="IYW3" s="16"/>
      <c r="IYX3" s="16"/>
      <c r="IYY3" s="16"/>
      <c r="IYZ3" s="16"/>
      <c r="IZA3" s="16"/>
      <c r="IZB3" s="16"/>
      <c r="IZC3" s="16"/>
      <c r="IZD3" s="16"/>
      <c r="IZE3" s="16"/>
      <c r="IZF3" s="16"/>
      <c r="IZG3" s="16"/>
      <c r="IZH3" s="16"/>
      <c r="IZI3" s="16"/>
      <c r="IZJ3" s="16"/>
      <c r="IZK3" s="16"/>
      <c r="IZL3" s="16"/>
      <c r="IZM3" s="16"/>
      <c r="IZN3" s="16"/>
      <c r="IZO3" s="16"/>
      <c r="IZP3" s="16"/>
      <c r="IZQ3" s="16"/>
      <c r="IZR3" s="16"/>
      <c r="IZS3" s="16"/>
      <c r="IZT3" s="16"/>
      <c r="IZU3" s="16"/>
      <c r="IZV3" s="16"/>
      <c r="IZW3" s="16"/>
      <c r="IZX3" s="16"/>
      <c r="IZY3" s="16"/>
      <c r="IZZ3" s="16"/>
      <c r="JAA3" s="16"/>
      <c r="JAB3" s="16"/>
      <c r="JAC3" s="16"/>
      <c r="JAD3" s="16"/>
      <c r="JAE3" s="16"/>
      <c r="JAF3" s="16"/>
      <c r="JAG3" s="16"/>
      <c r="JAH3" s="16"/>
      <c r="JAI3" s="16"/>
      <c r="JAJ3" s="16"/>
      <c r="JAK3" s="16"/>
      <c r="JAL3" s="16"/>
      <c r="JAM3" s="16"/>
      <c r="JAN3" s="16"/>
      <c r="JAO3" s="16"/>
      <c r="JAP3" s="16"/>
      <c r="JAQ3" s="16"/>
      <c r="JAR3" s="16"/>
      <c r="JAS3" s="16"/>
      <c r="JAT3" s="16"/>
      <c r="JAU3" s="16"/>
      <c r="JAV3" s="16"/>
      <c r="JAW3" s="16"/>
      <c r="JAX3" s="16"/>
      <c r="JAY3" s="16"/>
      <c r="JAZ3" s="16"/>
      <c r="JBA3" s="16"/>
      <c r="JBB3" s="16"/>
      <c r="JBC3" s="16"/>
      <c r="JBD3" s="16"/>
      <c r="JBE3" s="16"/>
      <c r="JBF3" s="16"/>
      <c r="JBG3" s="16"/>
      <c r="JBH3" s="16"/>
      <c r="JBI3" s="16"/>
      <c r="JBJ3" s="16"/>
      <c r="JBK3" s="16"/>
      <c r="JBL3" s="16"/>
      <c r="JBM3" s="16"/>
      <c r="JBN3" s="16"/>
      <c r="JBO3" s="16"/>
      <c r="JBP3" s="16"/>
      <c r="JBQ3" s="16"/>
      <c r="JBR3" s="16"/>
      <c r="JBS3" s="16"/>
      <c r="JBT3" s="16"/>
      <c r="JBU3" s="16"/>
      <c r="JBV3" s="16"/>
      <c r="JBW3" s="16"/>
      <c r="JBX3" s="16"/>
      <c r="JBY3" s="16"/>
      <c r="JBZ3" s="16"/>
      <c r="JCA3" s="16"/>
      <c r="JCB3" s="16"/>
      <c r="JCC3" s="16"/>
      <c r="JCD3" s="16"/>
      <c r="JCE3" s="16"/>
      <c r="JCF3" s="16"/>
      <c r="JCG3" s="16"/>
      <c r="JCH3" s="16"/>
      <c r="JCI3" s="16"/>
      <c r="JCJ3" s="16"/>
      <c r="JCK3" s="16"/>
      <c r="JCL3" s="16"/>
      <c r="JCM3" s="16"/>
      <c r="JCN3" s="16"/>
      <c r="JCO3" s="16"/>
      <c r="JCP3" s="16"/>
      <c r="JCQ3" s="16"/>
      <c r="JCR3" s="16"/>
      <c r="JCS3" s="16"/>
      <c r="JCT3" s="16"/>
      <c r="JCU3" s="16"/>
      <c r="JCV3" s="16"/>
      <c r="JCW3" s="16"/>
      <c r="JCX3" s="16"/>
      <c r="JCY3" s="16"/>
      <c r="JCZ3" s="16"/>
      <c r="JDA3" s="16"/>
      <c r="JDB3" s="16"/>
      <c r="JDC3" s="16"/>
      <c r="JDD3" s="16"/>
      <c r="JDE3" s="16"/>
      <c r="JDF3" s="16"/>
      <c r="JDG3" s="16"/>
      <c r="JDH3" s="16"/>
      <c r="JDI3" s="16"/>
      <c r="JDJ3" s="16"/>
      <c r="JDK3" s="16"/>
      <c r="JDL3" s="16"/>
      <c r="JDM3" s="16"/>
      <c r="JDN3" s="16"/>
      <c r="JDO3" s="16"/>
      <c r="JDP3" s="16"/>
      <c r="JDQ3" s="16"/>
      <c r="JDR3" s="16"/>
      <c r="JDS3" s="16"/>
      <c r="JDT3" s="16"/>
      <c r="JDU3" s="16"/>
      <c r="JDV3" s="16"/>
      <c r="JDW3" s="16"/>
      <c r="JDX3" s="16"/>
      <c r="JDY3" s="16"/>
      <c r="JDZ3" s="16"/>
      <c r="JEA3" s="16"/>
      <c r="JEB3" s="16"/>
      <c r="JEC3" s="16"/>
      <c r="JED3" s="16"/>
      <c r="JEE3" s="16"/>
      <c r="JEF3" s="16"/>
      <c r="JEG3" s="16"/>
      <c r="JEH3" s="16"/>
      <c r="JEI3" s="16"/>
      <c r="JEJ3" s="16"/>
      <c r="JEK3" s="16"/>
      <c r="JEL3" s="16"/>
      <c r="JEM3" s="16"/>
      <c r="JEN3" s="16"/>
      <c r="JEO3" s="16"/>
      <c r="JEP3" s="16"/>
      <c r="JEQ3" s="16"/>
      <c r="JER3" s="16"/>
      <c r="JES3" s="16"/>
      <c r="JET3" s="16"/>
      <c r="JEU3" s="16"/>
      <c r="JEV3" s="16"/>
      <c r="JEW3" s="16"/>
      <c r="JEX3" s="16"/>
      <c r="JEY3" s="16"/>
      <c r="JEZ3" s="16"/>
      <c r="JFA3" s="16"/>
      <c r="JFB3" s="16"/>
      <c r="JFC3" s="16"/>
      <c r="JFD3" s="16"/>
      <c r="JFE3" s="16"/>
      <c r="JFF3" s="16"/>
      <c r="JFG3" s="16"/>
      <c r="JFH3" s="16"/>
      <c r="JFI3" s="16"/>
      <c r="JFJ3" s="16"/>
      <c r="JFK3" s="16"/>
      <c r="JFL3" s="16"/>
      <c r="JFM3" s="16"/>
      <c r="JFN3" s="16"/>
      <c r="JFO3" s="16"/>
      <c r="JFP3" s="16"/>
      <c r="JFQ3" s="16"/>
      <c r="JFR3" s="16"/>
      <c r="JFS3" s="16"/>
      <c r="JFT3" s="16"/>
      <c r="JFU3" s="16"/>
      <c r="JFV3" s="16"/>
      <c r="JFW3" s="16"/>
      <c r="JFX3" s="16"/>
      <c r="JFY3" s="16"/>
      <c r="JFZ3" s="16"/>
      <c r="JGA3" s="16"/>
      <c r="JGB3" s="16"/>
      <c r="JGC3" s="16"/>
      <c r="JGD3" s="16"/>
      <c r="JGE3" s="16"/>
      <c r="JGF3" s="16"/>
      <c r="JGG3" s="16"/>
      <c r="JGH3" s="16"/>
      <c r="JGI3" s="16"/>
      <c r="JGJ3" s="16"/>
      <c r="JGK3" s="16"/>
      <c r="JGL3" s="16"/>
      <c r="JGM3" s="16"/>
      <c r="JGN3" s="16"/>
      <c r="JGO3" s="16"/>
      <c r="JGP3" s="16"/>
      <c r="JGQ3" s="16"/>
      <c r="JGR3" s="16"/>
      <c r="JGS3" s="16"/>
      <c r="JGT3" s="16"/>
      <c r="JGU3" s="16"/>
      <c r="JGV3" s="16"/>
      <c r="JGW3" s="16"/>
      <c r="JGX3" s="16"/>
      <c r="JGY3" s="16"/>
      <c r="JGZ3" s="16"/>
      <c r="JHA3" s="16"/>
      <c r="JHB3" s="16"/>
      <c r="JHC3" s="16"/>
      <c r="JHD3" s="16"/>
      <c r="JHE3" s="16"/>
      <c r="JHF3" s="16"/>
      <c r="JHG3" s="16"/>
      <c r="JHH3" s="16"/>
      <c r="JHI3" s="16"/>
      <c r="JHJ3" s="16"/>
      <c r="JHK3" s="16"/>
      <c r="JHL3" s="16"/>
      <c r="JHM3" s="16"/>
      <c r="JHN3" s="16"/>
      <c r="JHO3" s="16"/>
      <c r="JHP3" s="16"/>
      <c r="JHQ3" s="16"/>
      <c r="JHR3" s="16"/>
      <c r="JHS3" s="16"/>
      <c r="JHT3" s="16"/>
      <c r="JHU3" s="16"/>
      <c r="JHV3" s="16"/>
      <c r="JHW3" s="16"/>
      <c r="JHX3" s="16"/>
      <c r="JHY3" s="16"/>
      <c r="JHZ3" s="16"/>
      <c r="JIA3" s="16"/>
      <c r="JIB3" s="16"/>
      <c r="JIC3" s="16"/>
      <c r="JID3" s="16"/>
      <c r="JIE3" s="16"/>
      <c r="JIF3" s="16"/>
      <c r="JIG3" s="16"/>
      <c r="JIH3" s="16"/>
      <c r="JII3" s="16"/>
      <c r="JIJ3" s="16"/>
      <c r="JIK3" s="16"/>
      <c r="JIL3" s="16"/>
      <c r="JIM3" s="16"/>
      <c r="JIN3" s="16"/>
      <c r="JIO3" s="16"/>
      <c r="JIP3" s="16"/>
      <c r="JIQ3" s="16"/>
      <c r="JIR3" s="16"/>
      <c r="JIS3" s="16"/>
      <c r="JIT3" s="16"/>
      <c r="JIU3" s="16"/>
      <c r="JIV3" s="16"/>
      <c r="JIW3" s="16"/>
      <c r="JIX3" s="16"/>
      <c r="JIY3" s="16"/>
      <c r="JIZ3" s="16"/>
      <c r="JJA3" s="16"/>
      <c r="JJB3" s="16"/>
      <c r="JJC3" s="16"/>
      <c r="JJD3" s="16"/>
      <c r="JJE3" s="16"/>
      <c r="JJF3" s="16"/>
      <c r="JJG3" s="16"/>
      <c r="JJH3" s="16"/>
      <c r="JJI3" s="16"/>
      <c r="JJJ3" s="16"/>
      <c r="JJK3" s="16"/>
      <c r="JJL3" s="16"/>
      <c r="JJM3" s="16"/>
      <c r="JJN3" s="16"/>
      <c r="JJO3" s="16"/>
      <c r="JJP3" s="16"/>
      <c r="JJQ3" s="16"/>
      <c r="JJR3" s="16"/>
      <c r="JJS3" s="16"/>
      <c r="JJT3" s="16"/>
      <c r="JJU3" s="16"/>
      <c r="JJV3" s="16"/>
      <c r="JJW3" s="16"/>
      <c r="JJX3" s="16"/>
      <c r="JJY3" s="16"/>
      <c r="JJZ3" s="16"/>
      <c r="JKA3" s="16"/>
      <c r="JKB3" s="16"/>
      <c r="JKC3" s="16"/>
      <c r="JKD3" s="16"/>
      <c r="JKE3" s="16"/>
      <c r="JKF3" s="16"/>
      <c r="JKG3" s="16"/>
      <c r="JKH3" s="16"/>
      <c r="JKI3" s="16"/>
      <c r="JKJ3" s="16"/>
      <c r="JKK3" s="16"/>
      <c r="JKL3" s="16"/>
      <c r="JKM3" s="16"/>
      <c r="JKN3" s="16"/>
      <c r="JKO3" s="16"/>
      <c r="JKP3" s="16"/>
      <c r="JKQ3" s="16"/>
      <c r="JKR3" s="16"/>
      <c r="JKS3" s="16"/>
      <c r="JKT3" s="16"/>
      <c r="JKU3" s="16"/>
      <c r="JKV3" s="16"/>
      <c r="JKW3" s="16"/>
      <c r="JKX3" s="16"/>
      <c r="JKY3" s="16"/>
      <c r="JKZ3" s="16"/>
      <c r="JLA3" s="16"/>
      <c r="JLB3" s="16"/>
      <c r="JLC3" s="16"/>
      <c r="JLD3" s="16"/>
      <c r="JLE3" s="16"/>
      <c r="JLF3" s="16"/>
      <c r="JLG3" s="16"/>
      <c r="JLH3" s="16"/>
      <c r="JLI3" s="16"/>
      <c r="JLJ3" s="16"/>
      <c r="JLK3" s="16"/>
      <c r="JLL3" s="16"/>
      <c r="JLM3" s="16"/>
      <c r="JLN3" s="16"/>
      <c r="JLO3" s="16"/>
      <c r="JLP3" s="16"/>
      <c r="JLQ3" s="16"/>
      <c r="JLR3" s="16"/>
      <c r="JLS3" s="16"/>
      <c r="JLT3" s="16"/>
      <c r="JLU3" s="16"/>
      <c r="JLV3" s="16"/>
      <c r="JLW3" s="16"/>
      <c r="JLX3" s="16"/>
      <c r="JLY3" s="16"/>
      <c r="JLZ3" s="16"/>
      <c r="JMA3" s="16"/>
      <c r="JMB3" s="16"/>
      <c r="JMC3" s="16"/>
      <c r="JMD3" s="16"/>
      <c r="JME3" s="16"/>
      <c r="JMF3" s="16"/>
      <c r="JMG3" s="16"/>
      <c r="JMH3" s="16"/>
      <c r="JMI3" s="16"/>
      <c r="JMJ3" s="16"/>
      <c r="JMK3" s="16"/>
      <c r="JML3" s="16"/>
      <c r="JMM3" s="16"/>
      <c r="JMN3" s="16"/>
      <c r="JMO3" s="16"/>
      <c r="JMP3" s="16"/>
      <c r="JMQ3" s="16"/>
      <c r="JMR3" s="16"/>
      <c r="JMS3" s="16"/>
      <c r="JMT3" s="16"/>
      <c r="JMU3" s="16"/>
      <c r="JMV3" s="16"/>
      <c r="JMW3" s="16"/>
      <c r="JMX3" s="16"/>
      <c r="JMY3" s="16"/>
      <c r="JMZ3" s="16"/>
      <c r="JNA3" s="16"/>
      <c r="JNB3" s="16"/>
      <c r="JNC3" s="16"/>
      <c r="JND3" s="16"/>
      <c r="JNE3" s="16"/>
      <c r="JNF3" s="16"/>
      <c r="JNG3" s="16"/>
      <c r="JNH3" s="16"/>
      <c r="JNI3" s="16"/>
      <c r="JNJ3" s="16"/>
      <c r="JNK3" s="16"/>
      <c r="JNL3" s="16"/>
      <c r="JNM3" s="16"/>
      <c r="JNN3" s="16"/>
      <c r="JNO3" s="16"/>
      <c r="JNP3" s="16"/>
      <c r="JNQ3" s="16"/>
      <c r="JNR3" s="16"/>
      <c r="JNS3" s="16"/>
      <c r="JNT3" s="16"/>
      <c r="JNU3" s="16"/>
      <c r="JNV3" s="16"/>
      <c r="JNW3" s="16"/>
      <c r="JNX3" s="16"/>
      <c r="JNY3" s="16"/>
      <c r="JNZ3" s="16"/>
      <c r="JOA3" s="16"/>
      <c r="JOB3" s="16"/>
      <c r="JOC3" s="16"/>
      <c r="JOD3" s="16"/>
      <c r="JOE3" s="16"/>
      <c r="JOF3" s="16"/>
      <c r="JOG3" s="16"/>
      <c r="JOH3" s="16"/>
      <c r="JOI3" s="16"/>
      <c r="JOJ3" s="16"/>
      <c r="JOK3" s="16"/>
      <c r="JOL3" s="16"/>
      <c r="JOM3" s="16"/>
      <c r="JON3" s="16"/>
      <c r="JOO3" s="16"/>
      <c r="JOP3" s="16"/>
      <c r="JOQ3" s="16"/>
      <c r="JOR3" s="16"/>
      <c r="JOS3" s="16"/>
      <c r="JOT3" s="16"/>
      <c r="JOU3" s="16"/>
      <c r="JOV3" s="16"/>
      <c r="JOW3" s="16"/>
      <c r="JOX3" s="16"/>
      <c r="JOY3" s="16"/>
      <c r="JOZ3" s="16"/>
      <c r="JPA3" s="16"/>
      <c r="JPB3" s="16"/>
      <c r="JPC3" s="16"/>
      <c r="JPD3" s="16"/>
      <c r="JPE3" s="16"/>
      <c r="JPF3" s="16"/>
      <c r="JPG3" s="16"/>
      <c r="JPH3" s="16"/>
      <c r="JPI3" s="16"/>
      <c r="JPJ3" s="16"/>
      <c r="JPK3" s="16"/>
      <c r="JPL3" s="16"/>
      <c r="JPM3" s="16"/>
      <c r="JPN3" s="16"/>
      <c r="JPO3" s="16"/>
      <c r="JPP3" s="16"/>
      <c r="JPQ3" s="16"/>
      <c r="JPR3" s="16"/>
      <c r="JPS3" s="16"/>
      <c r="JPT3" s="16"/>
      <c r="JPU3" s="16"/>
      <c r="JPV3" s="16"/>
      <c r="JPW3" s="16"/>
      <c r="JPX3" s="16"/>
      <c r="JPY3" s="16"/>
      <c r="JPZ3" s="16"/>
      <c r="JQA3" s="16"/>
      <c r="JQB3" s="16"/>
      <c r="JQC3" s="16"/>
      <c r="JQD3" s="16"/>
      <c r="JQE3" s="16"/>
      <c r="JQF3" s="16"/>
      <c r="JQG3" s="16"/>
      <c r="JQH3" s="16"/>
      <c r="JQI3" s="16"/>
      <c r="JQJ3" s="16"/>
      <c r="JQK3" s="16"/>
      <c r="JQL3" s="16"/>
      <c r="JQM3" s="16"/>
      <c r="JQN3" s="16"/>
      <c r="JQO3" s="16"/>
      <c r="JQP3" s="16"/>
      <c r="JQQ3" s="16"/>
      <c r="JQR3" s="16"/>
      <c r="JQS3" s="16"/>
      <c r="JQT3" s="16"/>
      <c r="JQU3" s="16"/>
      <c r="JQV3" s="16"/>
      <c r="JQW3" s="16"/>
      <c r="JQX3" s="16"/>
      <c r="JQY3" s="16"/>
      <c r="JQZ3" s="16"/>
      <c r="JRA3" s="16"/>
      <c r="JRB3" s="16"/>
      <c r="JRC3" s="16"/>
      <c r="JRD3" s="16"/>
      <c r="JRE3" s="16"/>
      <c r="JRF3" s="16"/>
      <c r="JRG3" s="16"/>
      <c r="JRH3" s="16"/>
      <c r="JRI3" s="16"/>
      <c r="JRJ3" s="16"/>
      <c r="JRK3" s="16"/>
      <c r="JRL3" s="16"/>
      <c r="JRM3" s="16"/>
      <c r="JRN3" s="16"/>
      <c r="JRO3" s="16"/>
      <c r="JRP3" s="16"/>
      <c r="JRQ3" s="16"/>
      <c r="JRR3" s="16"/>
      <c r="JRS3" s="16"/>
      <c r="JRT3" s="16"/>
      <c r="JRU3" s="16"/>
      <c r="JRV3" s="16"/>
      <c r="JRW3" s="16"/>
      <c r="JRX3" s="16"/>
      <c r="JRY3" s="16"/>
      <c r="JRZ3" s="16"/>
      <c r="JSA3" s="16"/>
      <c r="JSB3" s="16"/>
      <c r="JSC3" s="16"/>
      <c r="JSD3" s="16"/>
      <c r="JSE3" s="16"/>
      <c r="JSF3" s="16"/>
      <c r="JSG3" s="16"/>
      <c r="JSH3" s="16"/>
      <c r="JSI3" s="16"/>
      <c r="JSJ3" s="16"/>
      <c r="JSK3" s="16"/>
      <c r="JSL3" s="16"/>
      <c r="JSM3" s="16"/>
      <c r="JSN3" s="16"/>
      <c r="JSO3" s="16"/>
      <c r="JSP3" s="16"/>
      <c r="JSQ3" s="16"/>
      <c r="JSR3" s="16"/>
      <c r="JSS3" s="16"/>
      <c r="JST3" s="16"/>
      <c r="JSU3" s="16"/>
      <c r="JSV3" s="16"/>
      <c r="JSW3" s="16"/>
      <c r="JSX3" s="16"/>
      <c r="JSY3" s="16"/>
      <c r="JSZ3" s="16"/>
      <c r="JTA3" s="16"/>
      <c r="JTB3" s="16"/>
      <c r="JTC3" s="16"/>
      <c r="JTD3" s="16"/>
      <c r="JTE3" s="16"/>
      <c r="JTF3" s="16"/>
      <c r="JTG3" s="16"/>
      <c r="JTH3" s="16"/>
      <c r="JTI3" s="16"/>
      <c r="JTJ3" s="16"/>
      <c r="JTK3" s="16"/>
      <c r="JTL3" s="16"/>
      <c r="JTM3" s="16"/>
      <c r="JTN3" s="16"/>
      <c r="JTO3" s="16"/>
      <c r="JTP3" s="16"/>
      <c r="JTQ3" s="16"/>
      <c r="JTR3" s="16"/>
      <c r="JTS3" s="16"/>
      <c r="JTT3" s="16"/>
      <c r="JTU3" s="16"/>
      <c r="JTV3" s="16"/>
      <c r="JTW3" s="16"/>
      <c r="JTX3" s="16"/>
      <c r="JTY3" s="16"/>
      <c r="JTZ3" s="16"/>
      <c r="JUA3" s="16"/>
      <c r="JUB3" s="16"/>
      <c r="JUC3" s="16"/>
      <c r="JUD3" s="16"/>
      <c r="JUE3" s="16"/>
      <c r="JUF3" s="16"/>
      <c r="JUG3" s="16"/>
      <c r="JUH3" s="16"/>
      <c r="JUI3" s="16"/>
      <c r="JUJ3" s="16"/>
      <c r="JUK3" s="16"/>
      <c r="JUL3" s="16"/>
      <c r="JUM3" s="16"/>
      <c r="JUN3" s="16"/>
      <c r="JUO3" s="16"/>
      <c r="JUP3" s="16"/>
      <c r="JUQ3" s="16"/>
      <c r="JUR3" s="16"/>
      <c r="JUS3" s="16"/>
      <c r="JUT3" s="16"/>
      <c r="JUU3" s="16"/>
      <c r="JUV3" s="16"/>
      <c r="JUW3" s="16"/>
      <c r="JUX3" s="16"/>
      <c r="JUY3" s="16"/>
      <c r="JUZ3" s="16"/>
      <c r="JVA3" s="16"/>
      <c r="JVB3" s="16"/>
      <c r="JVC3" s="16"/>
      <c r="JVD3" s="16"/>
      <c r="JVE3" s="16"/>
      <c r="JVF3" s="16"/>
      <c r="JVG3" s="16"/>
      <c r="JVH3" s="16"/>
      <c r="JVI3" s="16"/>
      <c r="JVJ3" s="16"/>
      <c r="JVK3" s="16"/>
      <c r="JVL3" s="16"/>
      <c r="JVM3" s="16"/>
      <c r="JVN3" s="16"/>
      <c r="JVO3" s="16"/>
      <c r="JVP3" s="16"/>
      <c r="JVQ3" s="16"/>
      <c r="JVR3" s="16"/>
      <c r="JVS3" s="16"/>
      <c r="JVT3" s="16"/>
      <c r="JVU3" s="16"/>
      <c r="JVV3" s="16"/>
      <c r="JVW3" s="16"/>
      <c r="JVX3" s="16"/>
      <c r="JVY3" s="16"/>
      <c r="JVZ3" s="16"/>
      <c r="JWA3" s="16"/>
      <c r="JWB3" s="16"/>
      <c r="JWC3" s="16"/>
      <c r="JWD3" s="16"/>
      <c r="JWE3" s="16"/>
      <c r="JWF3" s="16"/>
      <c r="JWG3" s="16"/>
      <c r="JWH3" s="16"/>
      <c r="JWI3" s="16"/>
      <c r="JWJ3" s="16"/>
      <c r="JWK3" s="16"/>
      <c r="JWL3" s="16"/>
      <c r="JWM3" s="16"/>
      <c r="JWN3" s="16"/>
      <c r="JWO3" s="16"/>
      <c r="JWP3" s="16"/>
      <c r="JWQ3" s="16"/>
      <c r="JWR3" s="16"/>
      <c r="JWS3" s="16"/>
      <c r="JWT3" s="16"/>
      <c r="JWU3" s="16"/>
      <c r="JWV3" s="16"/>
      <c r="JWW3" s="16"/>
      <c r="JWX3" s="16"/>
      <c r="JWY3" s="16"/>
      <c r="JWZ3" s="16"/>
      <c r="JXA3" s="16"/>
      <c r="JXB3" s="16"/>
      <c r="JXC3" s="16"/>
      <c r="JXD3" s="16"/>
      <c r="JXE3" s="16"/>
      <c r="JXF3" s="16"/>
      <c r="JXG3" s="16"/>
      <c r="JXH3" s="16"/>
      <c r="JXI3" s="16"/>
      <c r="JXJ3" s="16"/>
      <c r="JXK3" s="16"/>
      <c r="JXL3" s="16"/>
      <c r="JXM3" s="16"/>
      <c r="JXN3" s="16"/>
      <c r="JXO3" s="16"/>
      <c r="JXP3" s="16"/>
      <c r="JXQ3" s="16"/>
      <c r="JXR3" s="16"/>
      <c r="JXS3" s="16"/>
      <c r="JXT3" s="16"/>
      <c r="JXU3" s="16"/>
      <c r="JXV3" s="16"/>
      <c r="JXW3" s="16"/>
      <c r="JXX3" s="16"/>
      <c r="JXY3" s="16"/>
      <c r="JXZ3" s="16"/>
      <c r="JYA3" s="16"/>
      <c r="JYB3" s="16"/>
      <c r="JYC3" s="16"/>
      <c r="JYD3" s="16"/>
      <c r="JYE3" s="16"/>
      <c r="JYF3" s="16"/>
      <c r="JYG3" s="16"/>
      <c r="JYH3" s="16"/>
      <c r="JYI3" s="16"/>
      <c r="JYJ3" s="16"/>
      <c r="JYK3" s="16"/>
      <c r="JYL3" s="16"/>
      <c r="JYM3" s="16"/>
      <c r="JYN3" s="16"/>
      <c r="JYO3" s="16"/>
      <c r="JYP3" s="16"/>
      <c r="JYQ3" s="16"/>
      <c r="JYR3" s="16"/>
      <c r="JYS3" s="16"/>
      <c r="JYT3" s="16"/>
      <c r="JYU3" s="16"/>
      <c r="JYV3" s="16"/>
      <c r="JYW3" s="16"/>
      <c r="JYX3" s="16"/>
      <c r="JYY3" s="16"/>
      <c r="JYZ3" s="16"/>
      <c r="JZA3" s="16"/>
      <c r="JZB3" s="16"/>
      <c r="JZC3" s="16"/>
      <c r="JZD3" s="16"/>
      <c r="JZE3" s="16"/>
      <c r="JZF3" s="16"/>
      <c r="JZG3" s="16"/>
      <c r="JZH3" s="16"/>
      <c r="JZI3" s="16"/>
      <c r="JZJ3" s="16"/>
      <c r="JZK3" s="16"/>
      <c r="JZL3" s="16"/>
      <c r="JZM3" s="16"/>
      <c r="JZN3" s="16"/>
      <c r="JZO3" s="16"/>
      <c r="JZP3" s="16"/>
      <c r="JZQ3" s="16"/>
      <c r="JZR3" s="16"/>
      <c r="JZS3" s="16"/>
      <c r="JZT3" s="16"/>
      <c r="JZU3" s="16"/>
      <c r="JZV3" s="16"/>
      <c r="JZW3" s="16"/>
      <c r="JZX3" s="16"/>
      <c r="JZY3" s="16"/>
      <c r="JZZ3" s="16"/>
      <c r="KAA3" s="16"/>
      <c r="KAB3" s="16"/>
      <c r="KAC3" s="16"/>
      <c r="KAD3" s="16"/>
      <c r="KAE3" s="16"/>
      <c r="KAF3" s="16"/>
      <c r="KAG3" s="16"/>
      <c r="KAH3" s="16"/>
      <c r="KAI3" s="16"/>
      <c r="KAJ3" s="16"/>
      <c r="KAK3" s="16"/>
      <c r="KAL3" s="16"/>
      <c r="KAM3" s="16"/>
      <c r="KAN3" s="16"/>
      <c r="KAO3" s="16"/>
      <c r="KAP3" s="16"/>
      <c r="KAQ3" s="16"/>
      <c r="KAR3" s="16"/>
      <c r="KAS3" s="16"/>
      <c r="KAT3" s="16"/>
      <c r="KAU3" s="16"/>
      <c r="KAV3" s="16"/>
      <c r="KAW3" s="16"/>
      <c r="KAX3" s="16"/>
      <c r="KAY3" s="16"/>
      <c r="KAZ3" s="16"/>
      <c r="KBA3" s="16"/>
      <c r="KBB3" s="16"/>
      <c r="KBC3" s="16"/>
      <c r="KBD3" s="16"/>
      <c r="KBE3" s="16"/>
      <c r="KBF3" s="16"/>
      <c r="KBG3" s="16"/>
      <c r="KBH3" s="16"/>
      <c r="KBI3" s="16"/>
      <c r="KBJ3" s="16"/>
      <c r="KBK3" s="16"/>
      <c r="KBL3" s="16"/>
      <c r="KBM3" s="16"/>
      <c r="KBN3" s="16"/>
      <c r="KBO3" s="16"/>
      <c r="KBP3" s="16"/>
      <c r="KBQ3" s="16"/>
      <c r="KBR3" s="16"/>
      <c r="KBS3" s="16"/>
      <c r="KBT3" s="16"/>
      <c r="KBU3" s="16"/>
      <c r="KBV3" s="16"/>
      <c r="KBW3" s="16"/>
      <c r="KBX3" s="16"/>
      <c r="KBY3" s="16"/>
      <c r="KBZ3" s="16"/>
      <c r="KCA3" s="16"/>
      <c r="KCB3" s="16"/>
      <c r="KCC3" s="16"/>
      <c r="KCD3" s="16"/>
      <c r="KCE3" s="16"/>
      <c r="KCF3" s="16"/>
      <c r="KCG3" s="16"/>
      <c r="KCH3" s="16"/>
      <c r="KCI3" s="16"/>
      <c r="KCJ3" s="16"/>
      <c r="KCK3" s="16"/>
      <c r="KCL3" s="16"/>
      <c r="KCM3" s="16"/>
      <c r="KCN3" s="16"/>
      <c r="KCO3" s="16"/>
      <c r="KCP3" s="16"/>
      <c r="KCQ3" s="16"/>
      <c r="KCR3" s="16"/>
      <c r="KCS3" s="16"/>
      <c r="KCT3" s="16"/>
      <c r="KCU3" s="16"/>
      <c r="KCV3" s="16"/>
      <c r="KCW3" s="16"/>
      <c r="KCX3" s="16"/>
      <c r="KCY3" s="16"/>
      <c r="KCZ3" s="16"/>
      <c r="KDA3" s="16"/>
      <c r="KDB3" s="16"/>
      <c r="KDC3" s="16"/>
      <c r="KDD3" s="16"/>
      <c r="KDE3" s="16"/>
      <c r="KDF3" s="16"/>
      <c r="KDG3" s="16"/>
      <c r="KDH3" s="16"/>
      <c r="KDI3" s="16"/>
      <c r="KDJ3" s="16"/>
      <c r="KDK3" s="16"/>
      <c r="KDL3" s="16"/>
      <c r="KDM3" s="16"/>
      <c r="KDN3" s="16"/>
      <c r="KDO3" s="16"/>
      <c r="KDP3" s="16"/>
      <c r="KDQ3" s="16"/>
      <c r="KDR3" s="16"/>
      <c r="KDS3" s="16"/>
      <c r="KDT3" s="16"/>
      <c r="KDU3" s="16"/>
      <c r="KDV3" s="16"/>
      <c r="KDW3" s="16"/>
      <c r="KDX3" s="16"/>
      <c r="KDY3" s="16"/>
      <c r="KDZ3" s="16"/>
      <c r="KEA3" s="16"/>
      <c r="KEB3" s="16"/>
      <c r="KEC3" s="16"/>
      <c r="KED3" s="16"/>
      <c r="KEE3" s="16"/>
      <c r="KEF3" s="16"/>
      <c r="KEG3" s="16"/>
      <c r="KEH3" s="16"/>
      <c r="KEI3" s="16"/>
      <c r="KEJ3" s="16"/>
      <c r="KEK3" s="16"/>
      <c r="KEL3" s="16"/>
      <c r="KEM3" s="16"/>
      <c r="KEN3" s="16"/>
      <c r="KEO3" s="16"/>
      <c r="KEP3" s="16"/>
      <c r="KEQ3" s="16"/>
      <c r="KER3" s="16"/>
      <c r="KES3" s="16"/>
      <c r="KET3" s="16"/>
      <c r="KEU3" s="16"/>
      <c r="KEV3" s="16"/>
      <c r="KEW3" s="16"/>
      <c r="KEX3" s="16"/>
      <c r="KEY3" s="16"/>
      <c r="KEZ3" s="16"/>
      <c r="KFA3" s="16"/>
      <c r="KFB3" s="16"/>
      <c r="KFC3" s="16"/>
      <c r="KFD3" s="16"/>
      <c r="KFE3" s="16"/>
      <c r="KFF3" s="16"/>
      <c r="KFG3" s="16"/>
      <c r="KFH3" s="16"/>
      <c r="KFI3" s="16"/>
      <c r="KFJ3" s="16"/>
      <c r="KFK3" s="16"/>
      <c r="KFL3" s="16"/>
      <c r="KFM3" s="16"/>
      <c r="KFN3" s="16"/>
      <c r="KFO3" s="16"/>
      <c r="KFP3" s="16"/>
      <c r="KFQ3" s="16"/>
      <c r="KFR3" s="16"/>
      <c r="KFS3" s="16"/>
      <c r="KFT3" s="16"/>
      <c r="KFU3" s="16"/>
      <c r="KFV3" s="16"/>
      <c r="KFW3" s="16"/>
      <c r="KFX3" s="16"/>
      <c r="KFY3" s="16"/>
      <c r="KFZ3" s="16"/>
      <c r="KGA3" s="16"/>
      <c r="KGB3" s="16"/>
      <c r="KGC3" s="16"/>
      <c r="KGD3" s="16"/>
      <c r="KGE3" s="16"/>
      <c r="KGF3" s="16"/>
      <c r="KGG3" s="16"/>
      <c r="KGH3" s="16"/>
      <c r="KGI3" s="16"/>
      <c r="KGJ3" s="16"/>
      <c r="KGK3" s="16"/>
      <c r="KGL3" s="16"/>
      <c r="KGM3" s="16"/>
      <c r="KGN3" s="16"/>
      <c r="KGO3" s="16"/>
      <c r="KGP3" s="16"/>
      <c r="KGQ3" s="16"/>
      <c r="KGR3" s="16"/>
      <c r="KGS3" s="16"/>
      <c r="KGT3" s="16"/>
      <c r="KGU3" s="16"/>
      <c r="KGV3" s="16"/>
      <c r="KGW3" s="16"/>
      <c r="KGX3" s="16"/>
      <c r="KGY3" s="16"/>
      <c r="KGZ3" s="16"/>
      <c r="KHA3" s="16"/>
      <c r="KHB3" s="16"/>
      <c r="KHC3" s="16"/>
      <c r="KHD3" s="16"/>
      <c r="KHE3" s="16"/>
      <c r="KHF3" s="16"/>
      <c r="KHG3" s="16"/>
      <c r="KHH3" s="16"/>
      <c r="KHI3" s="16"/>
      <c r="KHJ3" s="16"/>
      <c r="KHK3" s="16"/>
      <c r="KHL3" s="16"/>
      <c r="KHM3" s="16"/>
      <c r="KHN3" s="16"/>
      <c r="KHO3" s="16"/>
      <c r="KHP3" s="16"/>
      <c r="KHQ3" s="16"/>
      <c r="KHR3" s="16"/>
      <c r="KHS3" s="16"/>
      <c r="KHT3" s="16"/>
      <c r="KHU3" s="16"/>
      <c r="KHV3" s="16"/>
      <c r="KHW3" s="16"/>
      <c r="KHX3" s="16"/>
      <c r="KHY3" s="16"/>
      <c r="KHZ3" s="16"/>
      <c r="KIA3" s="16"/>
      <c r="KIB3" s="16"/>
      <c r="KIC3" s="16"/>
      <c r="KID3" s="16"/>
      <c r="KIE3" s="16"/>
      <c r="KIF3" s="16"/>
      <c r="KIG3" s="16"/>
      <c r="KIH3" s="16"/>
      <c r="KII3" s="16"/>
      <c r="KIJ3" s="16"/>
      <c r="KIK3" s="16"/>
      <c r="KIL3" s="16"/>
      <c r="KIM3" s="16"/>
      <c r="KIN3" s="16"/>
      <c r="KIO3" s="16"/>
      <c r="KIP3" s="16"/>
      <c r="KIQ3" s="16"/>
      <c r="KIR3" s="16"/>
      <c r="KIS3" s="16"/>
      <c r="KIT3" s="16"/>
      <c r="KIU3" s="16"/>
      <c r="KIV3" s="16"/>
      <c r="KIW3" s="16"/>
      <c r="KIX3" s="16"/>
      <c r="KIY3" s="16"/>
      <c r="KIZ3" s="16"/>
      <c r="KJA3" s="16"/>
      <c r="KJB3" s="16"/>
      <c r="KJC3" s="16"/>
      <c r="KJD3" s="16"/>
      <c r="KJE3" s="16"/>
      <c r="KJF3" s="16"/>
      <c r="KJG3" s="16"/>
      <c r="KJH3" s="16"/>
      <c r="KJI3" s="16"/>
      <c r="KJJ3" s="16"/>
      <c r="KJK3" s="16"/>
      <c r="KJL3" s="16"/>
      <c r="KJM3" s="16"/>
      <c r="KJN3" s="16"/>
      <c r="KJO3" s="16"/>
      <c r="KJP3" s="16"/>
      <c r="KJQ3" s="16"/>
      <c r="KJR3" s="16"/>
      <c r="KJS3" s="16"/>
      <c r="KJT3" s="16"/>
      <c r="KJU3" s="16"/>
      <c r="KJV3" s="16"/>
      <c r="KJW3" s="16"/>
      <c r="KJX3" s="16"/>
      <c r="KJY3" s="16"/>
      <c r="KJZ3" s="16"/>
      <c r="KKA3" s="16"/>
      <c r="KKB3" s="16"/>
      <c r="KKC3" s="16"/>
      <c r="KKD3" s="16"/>
      <c r="KKE3" s="16"/>
      <c r="KKF3" s="16"/>
      <c r="KKG3" s="16"/>
      <c r="KKH3" s="16"/>
      <c r="KKI3" s="16"/>
      <c r="KKJ3" s="16"/>
      <c r="KKK3" s="16"/>
      <c r="KKL3" s="16"/>
      <c r="KKM3" s="16"/>
      <c r="KKN3" s="16"/>
      <c r="KKO3" s="16"/>
      <c r="KKP3" s="16"/>
      <c r="KKQ3" s="16"/>
      <c r="KKR3" s="16"/>
      <c r="KKS3" s="16"/>
      <c r="KKT3" s="16"/>
      <c r="KKU3" s="16"/>
      <c r="KKV3" s="16"/>
      <c r="KKW3" s="16"/>
      <c r="KKX3" s="16"/>
      <c r="KKY3" s="16"/>
      <c r="KKZ3" s="16"/>
      <c r="KLA3" s="16"/>
      <c r="KLB3" s="16"/>
      <c r="KLC3" s="16"/>
      <c r="KLD3" s="16"/>
      <c r="KLE3" s="16"/>
      <c r="KLF3" s="16"/>
      <c r="KLG3" s="16"/>
      <c r="KLH3" s="16"/>
      <c r="KLI3" s="16"/>
      <c r="KLJ3" s="16"/>
      <c r="KLK3" s="16"/>
      <c r="KLL3" s="16"/>
      <c r="KLM3" s="16"/>
      <c r="KLN3" s="16"/>
      <c r="KLO3" s="16"/>
      <c r="KLP3" s="16"/>
      <c r="KLQ3" s="16"/>
      <c r="KLR3" s="16"/>
      <c r="KLS3" s="16"/>
      <c r="KLT3" s="16"/>
      <c r="KLU3" s="16"/>
      <c r="KLV3" s="16"/>
      <c r="KLW3" s="16"/>
      <c r="KLX3" s="16"/>
      <c r="KLY3" s="16"/>
      <c r="KLZ3" s="16"/>
      <c r="KMA3" s="16"/>
      <c r="KMB3" s="16"/>
      <c r="KMC3" s="16"/>
      <c r="KMD3" s="16"/>
      <c r="KME3" s="16"/>
      <c r="KMF3" s="16"/>
      <c r="KMG3" s="16"/>
      <c r="KMH3" s="16"/>
      <c r="KMI3" s="16"/>
      <c r="KMJ3" s="16"/>
      <c r="KMK3" s="16"/>
      <c r="KML3" s="16"/>
      <c r="KMM3" s="16"/>
      <c r="KMN3" s="16"/>
      <c r="KMO3" s="16"/>
      <c r="KMP3" s="16"/>
      <c r="KMQ3" s="16"/>
      <c r="KMR3" s="16"/>
      <c r="KMS3" s="16"/>
      <c r="KMT3" s="16"/>
      <c r="KMU3" s="16"/>
      <c r="KMV3" s="16"/>
      <c r="KMW3" s="16"/>
      <c r="KMX3" s="16"/>
      <c r="KMY3" s="16"/>
      <c r="KMZ3" s="16"/>
      <c r="KNA3" s="16"/>
      <c r="KNB3" s="16"/>
      <c r="KNC3" s="16"/>
      <c r="KND3" s="16"/>
      <c r="KNE3" s="16"/>
      <c r="KNF3" s="16"/>
      <c r="KNG3" s="16"/>
      <c r="KNH3" s="16"/>
      <c r="KNI3" s="16"/>
      <c r="KNJ3" s="16"/>
      <c r="KNK3" s="16"/>
      <c r="KNL3" s="16"/>
      <c r="KNM3" s="16"/>
      <c r="KNN3" s="16"/>
      <c r="KNO3" s="16"/>
      <c r="KNP3" s="16"/>
      <c r="KNQ3" s="16"/>
      <c r="KNR3" s="16"/>
      <c r="KNS3" s="16"/>
      <c r="KNT3" s="16"/>
      <c r="KNU3" s="16"/>
      <c r="KNV3" s="16"/>
      <c r="KNW3" s="16"/>
      <c r="KNX3" s="16"/>
      <c r="KNY3" s="16"/>
      <c r="KNZ3" s="16"/>
      <c r="KOA3" s="16"/>
      <c r="KOB3" s="16"/>
      <c r="KOC3" s="16"/>
      <c r="KOD3" s="16"/>
      <c r="KOE3" s="16"/>
      <c r="KOF3" s="16"/>
      <c r="KOG3" s="16"/>
      <c r="KOH3" s="16"/>
      <c r="KOI3" s="16"/>
      <c r="KOJ3" s="16"/>
      <c r="KOK3" s="16"/>
      <c r="KOL3" s="16"/>
      <c r="KOM3" s="16"/>
      <c r="KON3" s="16"/>
      <c r="KOO3" s="16"/>
      <c r="KOP3" s="16"/>
      <c r="KOQ3" s="16"/>
      <c r="KOR3" s="16"/>
      <c r="KOS3" s="16"/>
      <c r="KOT3" s="16"/>
      <c r="KOU3" s="16"/>
      <c r="KOV3" s="16"/>
      <c r="KOW3" s="16"/>
      <c r="KOX3" s="16"/>
      <c r="KOY3" s="16"/>
      <c r="KOZ3" s="16"/>
      <c r="KPA3" s="16"/>
      <c r="KPB3" s="16"/>
      <c r="KPC3" s="16"/>
      <c r="KPD3" s="16"/>
      <c r="KPE3" s="16"/>
      <c r="KPF3" s="16"/>
      <c r="KPG3" s="16"/>
      <c r="KPH3" s="16"/>
      <c r="KPI3" s="16"/>
      <c r="KPJ3" s="16"/>
      <c r="KPK3" s="16"/>
      <c r="KPL3" s="16"/>
      <c r="KPM3" s="16"/>
      <c r="KPN3" s="16"/>
      <c r="KPO3" s="16"/>
      <c r="KPP3" s="16"/>
      <c r="KPQ3" s="16"/>
      <c r="KPR3" s="16"/>
      <c r="KPS3" s="16"/>
      <c r="KPT3" s="16"/>
      <c r="KPU3" s="16"/>
      <c r="KPV3" s="16"/>
      <c r="KPW3" s="16"/>
      <c r="KPX3" s="16"/>
      <c r="KPY3" s="16"/>
      <c r="KPZ3" s="16"/>
      <c r="KQA3" s="16"/>
      <c r="KQB3" s="16"/>
      <c r="KQC3" s="16"/>
      <c r="KQD3" s="16"/>
      <c r="KQE3" s="16"/>
      <c r="KQF3" s="16"/>
      <c r="KQG3" s="16"/>
      <c r="KQH3" s="16"/>
      <c r="KQI3" s="16"/>
      <c r="KQJ3" s="16"/>
      <c r="KQK3" s="16"/>
      <c r="KQL3" s="16"/>
      <c r="KQM3" s="16"/>
      <c r="KQN3" s="16"/>
      <c r="KQO3" s="16"/>
      <c r="KQP3" s="16"/>
      <c r="KQQ3" s="16"/>
      <c r="KQR3" s="16"/>
      <c r="KQS3" s="16"/>
      <c r="KQT3" s="16"/>
      <c r="KQU3" s="16"/>
      <c r="KQV3" s="16"/>
      <c r="KQW3" s="16"/>
      <c r="KQX3" s="16"/>
      <c r="KQY3" s="16"/>
      <c r="KQZ3" s="16"/>
      <c r="KRA3" s="16"/>
      <c r="KRB3" s="16"/>
      <c r="KRC3" s="16"/>
      <c r="KRD3" s="16"/>
      <c r="KRE3" s="16"/>
      <c r="KRF3" s="16"/>
      <c r="KRG3" s="16"/>
      <c r="KRH3" s="16"/>
      <c r="KRI3" s="16"/>
      <c r="KRJ3" s="16"/>
      <c r="KRK3" s="16"/>
      <c r="KRL3" s="16"/>
      <c r="KRM3" s="16"/>
      <c r="KRN3" s="16"/>
      <c r="KRO3" s="16"/>
      <c r="KRP3" s="16"/>
      <c r="KRQ3" s="16"/>
      <c r="KRR3" s="16"/>
      <c r="KRS3" s="16"/>
      <c r="KRT3" s="16"/>
      <c r="KRU3" s="16"/>
      <c r="KRV3" s="16"/>
      <c r="KRW3" s="16"/>
      <c r="KRX3" s="16"/>
      <c r="KRY3" s="16"/>
      <c r="KRZ3" s="16"/>
      <c r="KSA3" s="16"/>
      <c r="KSB3" s="16"/>
      <c r="KSC3" s="16"/>
      <c r="KSD3" s="16"/>
      <c r="KSE3" s="16"/>
      <c r="KSF3" s="16"/>
      <c r="KSG3" s="16"/>
      <c r="KSH3" s="16"/>
      <c r="KSI3" s="16"/>
      <c r="KSJ3" s="16"/>
      <c r="KSK3" s="16"/>
      <c r="KSL3" s="16"/>
      <c r="KSM3" s="16"/>
      <c r="KSN3" s="16"/>
      <c r="KSO3" s="16"/>
      <c r="KSP3" s="16"/>
      <c r="KSQ3" s="16"/>
      <c r="KSR3" s="16"/>
      <c r="KSS3" s="16"/>
      <c r="KST3" s="16"/>
      <c r="KSU3" s="16"/>
      <c r="KSV3" s="16"/>
      <c r="KSW3" s="16"/>
      <c r="KSX3" s="16"/>
      <c r="KSY3" s="16"/>
      <c r="KSZ3" s="16"/>
      <c r="KTA3" s="16"/>
      <c r="KTB3" s="16"/>
      <c r="KTC3" s="16"/>
      <c r="KTD3" s="16"/>
      <c r="KTE3" s="16"/>
      <c r="KTF3" s="16"/>
      <c r="KTG3" s="16"/>
      <c r="KTH3" s="16"/>
      <c r="KTI3" s="16"/>
      <c r="KTJ3" s="16"/>
      <c r="KTK3" s="16"/>
      <c r="KTL3" s="16"/>
      <c r="KTM3" s="16"/>
      <c r="KTN3" s="16"/>
      <c r="KTO3" s="16"/>
      <c r="KTP3" s="16"/>
      <c r="KTQ3" s="16"/>
      <c r="KTR3" s="16"/>
      <c r="KTS3" s="16"/>
      <c r="KTT3" s="16"/>
      <c r="KTU3" s="16"/>
      <c r="KTV3" s="16"/>
      <c r="KTW3" s="16"/>
      <c r="KTX3" s="16"/>
      <c r="KTY3" s="16"/>
      <c r="KTZ3" s="16"/>
      <c r="KUA3" s="16"/>
      <c r="KUB3" s="16"/>
      <c r="KUC3" s="16"/>
      <c r="KUD3" s="16"/>
      <c r="KUE3" s="16"/>
      <c r="KUF3" s="16"/>
      <c r="KUG3" s="16"/>
      <c r="KUH3" s="16"/>
      <c r="KUI3" s="16"/>
      <c r="KUJ3" s="16"/>
      <c r="KUK3" s="16"/>
      <c r="KUL3" s="16"/>
      <c r="KUM3" s="16"/>
      <c r="KUN3" s="16"/>
      <c r="KUO3" s="16"/>
      <c r="KUP3" s="16"/>
      <c r="KUQ3" s="16"/>
      <c r="KUR3" s="16"/>
      <c r="KUS3" s="16"/>
      <c r="KUT3" s="16"/>
      <c r="KUU3" s="16"/>
      <c r="KUV3" s="16"/>
      <c r="KUW3" s="16"/>
      <c r="KUX3" s="16"/>
      <c r="KUY3" s="16"/>
      <c r="KUZ3" s="16"/>
      <c r="KVA3" s="16"/>
      <c r="KVB3" s="16"/>
      <c r="KVC3" s="16"/>
      <c r="KVD3" s="16"/>
      <c r="KVE3" s="16"/>
      <c r="KVF3" s="16"/>
      <c r="KVG3" s="16"/>
      <c r="KVH3" s="16"/>
      <c r="KVI3" s="16"/>
      <c r="KVJ3" s="16"/>
      <c r="KVK3" s="16"/>
      <c r="KVL3" s="16"/>
      <c r="KVM3" s="16"/>
      <c r="KVN3" s="16"/>
      <c r="KVO3" s="16"/>
      <c r="KVP3" s="16"/>
      <c r="KVQ3" s="16"/>
      <c r="KVR3" s="16"/>
      <c r="KVS3" s="16"/>
      <c r="KVT3" s="16"/>
      <c r="KVU3" s="16"/>
      <c r="KVV3" s="16"/>
      <c r="KVW3" s="16"/>
      <c r="KVX3" s="16"/>
      <c r="KVY3" s="16"/>
      <c r="KVZ3" s="16"/>
      <c r="KWA3" s="16"/>
      <c r="KWB3" s="16"/>
      <c r="KWC3" s="16"/>
      <c r="KWD3" s="16"/>
      <c r="KWE3" s="16"/>
      <c r="KWF3" s="16"/>
      <c r="KWG3" s="16"/>
      <c r="KWH3" s="16"/>
      <c r="KWI3" s="16"/>
      <c r="KWJ3" s="16"/>
      <c r="KWK3" s="16"/>
      <c r="KWL3" s="16"/>
      <c r="KWM3" s="16"/>
      <c r="KWN3" s="16"/>
      <c r="KWO3" s="16"/>
      <c r="KWP3" s="16"/>
      <c r="KWQ3" s="16"/>
      <c r="KWR3" s="16"/>
      <c r="KWS3" s="16"/>
      <c r="KWT3" s="16"/>
      <c r="KWU3" s="16"/>
      <c r="KWV3" s="16"/>
      <c r="KWW3" s="16"/>
      <c r="KWX3" s="16"/>
      <c r="KWY3" s="16"/>
      <c r="KWZ3" s="16"/>
      <c r="KXA3" s="16"/>
      <c r="KXB3" s="16"/>
      <c r="KXC3" s="16"/>
      <c r="KXD3" s="16"/>
      <c r="KXE3" s="16"/>
      <c r="KXF3" s="16"/>
      <c r="KXG3" s="16"/>
      <c r="KXH3" s="16"/>
      <c r="KXI3" s="16"/>
      <c r="KXJ3" s="16"/>
      <c r="KXK3" s="16"/>
      <c r="KXL3" s="16"/>
      <c r="KXM3" s="16"/>
      <c r="KXN3" s="16"/>
      <c r="KXO3" s="16"/>
      <c r="KXP3" s="16"/>
      <c r="KXQ3" s="16"/>
      <c r="KXR3" s="16"/>
      <c r="KXS3" s="16"/>
      <c r="KXT3" s="16"/>
      <c r="KXU3" s="16"/>
      <c r="KXV3" s="16"/>
      <c r="KXW3" s="16"/>
      <c r="KXX3" s="16"/>
      <c r="KXY3" s="16"/>
      <c r="KXZ3" s="16"/>
      <c r="KYA3" s="16"/>
      <c r="KYB3" s="16"/>
      <c r="KYC3" s="16"/>
      <c r="KYD3" s="16"/>
      <c r="KYE3" s="16"/>
      <c r="KYF3" s="16"/>
      <c r="KYG3" s="16"/>
      <c r="KYH3" s="16"/>
      <c r="KYI3" s="16"/>
      <c r="KYJ3" s="16"/>
      <c r="KYK3" s="16"/>
      <c r="KYL3" s="16"/>
      <c r="KYM3" s="16"/>
      <c r="KYN3" s="16"/>
      <c r="KYO3" s="16"/>
      <c r="KYP3" s="16"/>
      <c r="KYQ3" s="16"/>
      <c r="KYR3" s="16"/>
      <c r="KYS3" s="16"/>
      <c r="KYT3" s="16"/>
      <c r="KYU3" s="16"/>
      <c r="KYV3" s="16"/>
      <c r="KYW3" s="16"/>
      <c r="KYX3" s="16"/>
      <c r="KYY3" s="16"/>
      <c r="KYZ3" s="16"/>
      <c r="KZA3" s="16"/>
      <c r="KZB3" s="16"/>
      <c r="KZC3" s="16"/>
      <c r="KZD3" s="16"/>
      <c r="KZE3" s="16"/>
      <c r="KZF3" s="16"/>
      <c r="KZG3" s="16"/>
      <c r="KZH3" s="16"/>
      <c r="KZI3" s="16"/>
      <c r="KZJ3" s="16"/>
      <c r="KZK3" s="16"/>
      <c r="KZL3" s="16"/>
      <c r="KZM3" s="16"/>
      <c r="KZN3" s="16"/>
      <c r="KZO3" s="16"/>
      <c r="KZP3" s="16"/>
      <c r="KZQ3" s="16"/>
      <c r="KZR3" s="16"/>
      <c r="KZS3" s="16"/>
      <c r="KZT3" s="16"/>
      <c r="KZU3" s="16"/>
      <c r="KZV3" s="16"/>
      <c r="KZW3" s="16"/>
      <c r="KZX3" s="16"/>
      <c r="KZY3" s="16"/>
      <c r="KZZ3" s="16"/>
      <c r="LAA3" s="16"/>
      <c r="LAB3" s="16"/>
      <c r="LAC3" s="16"/>
      <c r="LAD3" s="16"/>
      <c r="LAE3" s="16"/>
      <c r="LAF3" s="16"/>
      <c r="LAG3" s="16"/>
      <c r="LAH3" s="16"/>
      <c r="LAI3" s="16"/>
      <c r="LAJ3" s="16"/>
      <c r="LAK3" s="16"/>
      <c r="LAL3" s="16"/>
      <c r="LAM3" s="16"/>
      <c r="LAN3" s="16"/>
      <c r="LAO3" s="16"/>
      <c r="LAP3" s="16"/>
      <c r="LAQ3" s="16"/>
      <c r="LAR3" s="16"/>
      <c r="LAS3" s="16"/>
      <c r="LAT3" s="16"/>
      <c r="LAU3" s="16"/>
      <c r="LAV3" s="16"/>
      <c r="LAW3" s="16"/>
      <c r="LAX3" s="16"/>
      <c r="LAY3" s="16"/>
      <c r="LAZ3" s="16"/>
      <c r="LBA3" s="16"/>
      <c r="LBB3" s="16"/>
      <c r="LBC3" s="16"/>
      <c r="LBD3" s="16"/>
      <c r="LBE3" s="16"/>
      <c r="LBF3" s="16"/>
      <c r="LBG3" s="16"/>
      <c r="LBH3" s="16"/>
      <c r="LBI3" s="16"/>
      <c r="LBJ3" s="16"/>
      <c r="LBK3" s="16"/>
      <c r="LBL3" s="16"/>
      <c r="LBM3" s="16"/>
      <c r="LBN3" s="16"/>
      <c r="LBO3" s="16"/>
      <c r="LBP3" s="16"/>
      <c r="LBQ3" s="16"/>
      <c r="LBR3" s="16"/>
      <c r="LBS3" s="16"/>
      <c r="LBT3" s="16"/>
      <c r="LBU3" s="16"/>
      <c r="LBV3" s="16"/>
      <c r="LBW3" s="16"/>
      <c r="LBX3" s="16"/>
      <c r="LBY3" s="16"/>
      <c r="LBZ3" s="16"/>
      <c r="LCA3" s="16"/>
      <c r="LCB3" s="16"/>
      <c r="LCC3" s="16"/>
      <c r="LCD3" s="16"/>
      <c r="LCE3" s="16"/>
      <c r="LCF3" s="16"/>
      <c r="LCG3" s="16"/>
      <c r="LCH3" s="16"/>
      <c r="LCI3" s="16"/>
      <c r="LCJ3" s="16"/>
      <c r="LCK3" s="16"/>
      <c r="LCL3" s="16"/>
      <c r="LCM3" s="16"/>
      <c r="LCN3" s="16"/>
      <c r="LCO3" s="16"/>
      <c r="LCP3" s="16"/>
      <c r="LCQ3" s="16"/>
      <c r="LCR3" s="16"/>
      <c r="LCS3" s="16"/>
      <c r="LCT3" s="16"/>
      <c r="LCU3" s="16"/>
      <c r="LCV3" s="16"/>
      <c r="LCW3" s="16"/>
      <c r="LCX3" s="16"/>
      <c r="LCY3" s="16"/>
      <c r="LCZ3" s="16"/>
      <c r="LDA3" s="16"/>
      <c r="LDB3" s="16"/>
      <c r="LDC3" s="16"/>
      <c r="LDD3" s="16"/>
      <c r="LDE3" s="16"/>
      <c r="LDF3" s="16"/>
      <c r="LDG3" s="16"/>
      <c r="LDH3" s="16"/>
      <c r="LDI3" s="16"/>
      <c r="LDJ3" s="16"/>
      <c r="LDK3" s="16"/>
      <c r="LDL3" s="16"/>
      <c r="LDM3" s="16"/>
      <c r="LDN3" s="16"/>
      <c r="LDO3" s="16"/>
      <c r="LDP3" s="16"/>
      <c r="LDQ3" s="16"/>
      <c r="LDR3" s="16"/>
      <c r="LDS3" s="16"/>
      <c r="LDT3" s="16"/>
      <c r="LDU3" s="16"/>
      <c r="LDV3" s="16"/>
      <c r="LDW3" s="16"/>
      <c r="LDX3" s="16"/>
      <c r="LDY3" s="16"/>
      <c r="LDZ3" s="16"/>
      <c r="LEA3" s="16"/>
      <c r="LEB3" s="16"/>
      <c r="LEC3" s="16"/>
      <c r="LED3" s="16"/>
      <c r="LEE3" s="16"/>
      <c r="LEF3" s="16"/>
      <c r="LEG3" s="16"/>
      <c r="LEH3" s="16"/>
      <c r="LEI3" s="16"/>
      <c r="LEJ3" s="16"/>
      <c r="LEK3" s="16"/>
      <c r="LEL3" s="16"/>
      <c r="LEM3" s="16"/>
      <c r="LEN3" s="16"/>
      <c r="LEO3" s="16"/>
      <c r="LEP3" s="16"/>
      <c r="LEQ3" s="16"/>
      <c r="LER3" s="16"/>
      <c r="LES3" s="16"/>
      <c r="LET3" s="16"/>
      <c r="LEU3" s="16"/>
      <c r="LEV3" s="16"/>
      <c r="LEW3" s="16"/>
      <c r="LEX3" s="16"/>
      <c r="LEY3" s="16"/>
      <c r="LEZ3" s="16"/>
      <c r="LFA3" s="16"/>
      <c r="LFB3" s="16"/>
      <c r="LFC3" s="16"/>
      <c r="LFD3" s="16"/>
      <c r="LFE3" s="16"/>
      <c r="LFF3" s="16"/>
      <c r="LFG3" s="16"/>
      <c r="LFH3" s="16"/>
      <c r="LFI3" s="16"/>
      <c r="LFJ3" s="16"/>
      <c r="LFK3" s="16"/>
      <c r="LFL3" s="16"/>
      <c r="LFM3" s="16"/>
      <c r="LFN3" s="16"/>
      <c r="LFO3" s="16"/>
      <c r="LFP3" s="16"/>
      <c r="LFQ3" s="16"/>
      <c r="LFR3" s="16"/>
      <c r="LFS3" s="16"/>
      <c r="LFT3" s="16"/>
      <c r="LFU3" s="16"/>
      <c r="LFV3" s="16"/>
      <c r="LFW3" s="16"/>
      <c r="LFX3" s="16"/>
      <c r="LFY3" s="16"/>
      <c r="LFZ3" s="16"/>
      <c r="LGA3" s="16"/>
      <c r="LGB3" s="16"/>
      <c r="LGC3" s="16"/>
      <c r="LGD3" s="16"/>
      <c r="LGE3" s="16"/>
      <c r="LGF3" s="16"/>
      <c r="LGG3" s="16"/>
      <c r="LGH3" s="16"/>
      <c r="LGI3" s="16"/>
      <c r="LGJ3" s="16"/>
      <c r="LGK3" s="16"/>
      <c r="LGL3" s="16"/>
      <c r="LGM3" s="16"/>
      <c r="LGN3" s="16"/>
      <c r="LGO3" s="16"/>
      <c r="LGP3" s="16"/>
      <c r="LGQ3" s="16"/>
      <c r="LGR3" s="16"/>
      <c r="LGS3" s="16"/>
      <c r="LGT3" s="16"/>
      <c r="LGU3" s="16"/>
      <c r="LGV3" s="16"/>
      <c r="LGW3" s="16"/>
      <c r="LGX3" s="16"/>
      <c r="LGY3" s="16"/>
      <c r="LGZ3" s="16"/>
      <c r="LHA3" s="16"/>
      <c r="LHB3" s="16"/>
      <c r="LHC3" s="16"/>
      <c r="LHD3" s="16"/>
      <c r="LHE3" s="16"/>
      <c r="LHF3" s="16"/>
      <c r="LHG3" s="16"/>
      <c r="LHH3" s="16"/>
      <c r="LHI3" s="16"/>
      <c r="LHJ3" s="16"/>
      <c r="LHK3" s="16"/>
      <c r="LHL3" s="16"/>
      <c r="LHM3" s="16"/>
      <c r="LHN3" s="16"/>
      <c r="LHO3" s="16"/>
      <c r="LHP3" s="16"/>
      <c r="LHQ3" s="16"/>
      <c r="LHR3" s="16"/>
      <c r="LHS3" s="16"/>
      <c r="LHT3" s="16"/>
      <c r="LHU3" s="16"/>
      <c r="LHV3" s="16"/>
      <c r="LHW3" s="16"/>
      <c r="LHX3" s="16"/>
      <c r="LHY3" s="16"/>
      <c r="LHZ3" s="16"/>
      <c r="LIA3" s="16"/>
      <c r="LIB3" s="16"/>
      <c r="LIC3" s="16"/>
      <c r="LID3" s="16"/>
      <c r="LIE3" s="16"/>
      <c r="LIF3" s="16"/>
      <c r="LIG3" s="16"/>
      <c r="LIH3" s="16"/>
      <c r="LII3" s="16"/>
      <c r="LIJ3" s="16"/>
      <c r="LIK3" s="16"/>
      <c r="LIL3" s="16"/>
      <c r="LIM3" s="16"/>
      <c r="LIN3" s="16"/>
      <c r="LIO3" s="16"/>
      <c r="LIP3" s="16"/>
      <c r="LIQ3" s="16"/>
      <c r="LIR3" s="16"/>
      <c r="LIS3" s="16"/>
      <c r="LIT3" s="16"/>
      <c r="LIU3" s="16"/>
      <c r="LIV3" s="16"/>
      <c r="LIW3" s="16"/>
      <c r="LIX3" s="16"/>
      <c r="LIY3" s="16"/>
      <c r="LIZ3" s="16"/>
      <c r="LJA3" s="16"/>
      <c r="LJB3" s="16"/>
      <c r="LJC3" s="16"/>
      <c r="LJD3" s="16"/>
      <c r="LJE3" s="16"/>
      <c r="LJF3" s="16"/>
      <c r="LJG3" s="16"/>
      <c r="LJH3" s="16"/>
      <c r="LJI3" s="16"/>
      <c r="LJJ3" s="16"/>
      <c r="LJK3" s="16"/>
      <c r="LJL3" s="16"/>
      <c r="LJM3" s="16"/>
      <c r="LJN3" s="16"/>
      <c r="LJO3" s="16"/>
      <c r="LJP3" s="16"/>
      <c r="LJQ3" s="16"/>
      <c r="LJR3" s="16"/>
      <c r="LJS3" s="16"/>
      <c r="LJT3" s="16"/>
      <c r="LJU3" s="16"/>
      <c r="LJV3" s="16"/>
      <c r="LJW3" s="16"/>
      <c r="LJX3" s="16"/>
      <c r="LJY3" s="16"/>
      <c r="LJZ3" s="16"/>
      <c r="LKA3" s="16"/>
      <c r="LKB3" s="16"/>
      <c r="LKC3" s="16"/>
      <c r="LKD3" s="16"/>
      <c r="LKE3" s="16"/>
      <c r="LKF3" s="16"/>
      <c r="LKG3" s="16"/>
      <c r="LKH3" s="16"/>
      <c r="LKI3" s="16"/>
      <c r="LKJ3" s="16"/>
      <c r="LKK3" s="16"/>
      <c r="LKL3" s="16"/>
      <c r="LKM3" s="16"/>
      <c r="LKN3" s="16"/>
      <c r="LKO3" s="16"/>
      <c r="LKP3" s="16"/>
      <c r="LKQ3" s="16"/>
      <c r="LKR3" s="16"/>
      <c r="LKS3" s="16"/>
      <c r="LKT3" s="16"/>
      <c r="LKU3" s="16"/>
      <c r="LKV3" s="16"/>
      <c r="LKW3" s="16"/>
      <c r="LKX3" s="16"/>
      <c r="LKY3" s="16"/>
      <c r="LKZ3" s="16"/>
      <c r="LLA3" s="16"/>
      <c r="LLB3" s="16"/>
      <c r="LLC3" s="16"/>
      <c r="LLD3" s="16"/>
      <c r="LLE3" s="16"/>
      <c r="LLF3" s="16"/>
      <c r="LLG3" s="16"/>
      <c r="LLH3" s="16"/>
      <c r="LLI3" s="16"/>
      <c r="LLJ3" s="16"/>
      <c r="LLK3" s="16"/>
      <c r="LLL3" s="16"/>
      <c r="LLM3" s="16"/>
      <c r="LLN3" s="16"/>
      <c r="LLO3" s="16"/>
      <c r="LLP3" s="16"/>
      <c r="LLQ3" s="16"/>
      <c r="LLR3" s="16"/>
      <c r="LLS3" s="16"/>
      <c r="LLT3" s="16"/>
      <c r="LLU3" s="16"/>
      <c r="LLV3" s="16"/>
      <c r="LLW3" s="16"/>
      <c r="LLX3" s="16"/>
      <c r="LLY3" s="16"/>
      <c r="LLZ3" s="16"/>
      <c r="LMA3" s="16"/>
      <c r="LMB3" s="16"/>
      <c r="LMC3" s="16"/>
      <c r="LMD3" s="16"/>
      <c r="LME3" s="16"/>
      <c r="LMF3" s="16"/>
      <c r="LMG3" s="16"/>
      <c r="LMH3" s="16"/>
      <c r="LMI3" s="16"/>
      <c r="LMJ3" s="16"/>
      <c r="LMK3" s="16"/>
      <c r="LML3" s="16"/>
      <c r="LMM3" s="16"/>
      <c r="LMN3" s="16"/>
      <c r="LMO3" s="16"/>
      <c r="LMP3" s="16"/>
      <c r="LMQ3" s="16"/>
      <c r="LMR3" s="16"/>
      <c r="LMS3" s="16"/>
      <c r="LMT3" s="16"/>
      <c r="LMU3" s="16"/>
      <c r="LMV3" s="16"/>
      <c r="LMW3" s="16"/>
      <c r="LMX3" s="16"/>
      <c r="LMY3" s="16"/>
      <c r="LMZ3" s="16"/>
      <c r="LNA3" s="16"/>
      <c r="LNB3" s="16"/>
      <c r="LNC3" s="16"/>
      <c r="LND3" s="16"/>
      <c r="LNE3" s="16"/>
      <c r="LNF3" s="16"/>
      <c r="LNG3" s="16"/>
      <c r="LNH3" s="16"/>
      <c r="LNI3" s="16"/>
      <c r="LNJ3" s="16"/>
      <c r="LNK3" s="16"/>
      <c r="LNL3" s="16"/>
      <c r="LNM3" s="16"/>
      <c r="LNN3" s="16"/>
      <c r="LNO3" s="16"/>
      <c r="LNP3" s="16"/>
      <c r="LNQ3" s="16"/>
      <c r="LNR3" s="16"/>
      <c r="LNS3" s="16"/>
      <c r="LNT3" s="16"/>
      <c r="LNU3" s="16"/>
      <c r="LNV3" s="16"/>
      <c r="LNW3" s="16"/>
      <c r="LNX3" s="16"/>
      <c r="LNY3" s="16"/>
      <c r="LNZ3" s="16"/>
      <c r="LOA3" s="16"/>
      <c r="LOB3" s="16"/>
      <c r="LOC3" s="16"/>
      <c r="LOD3" s="16"/>
      <c r="LOE3" s="16"/>
      <c r="LOF3" s="16"/>
      <c r="LOG3" s="16"/>
      <c r="LOH3" s="16"/>
      <c r="LOI3" s="16"/>
      <c r="LOJ3" s="16"/>
      <c r="LOK3" s="16"/>
      <c r="LOL3" s="16"/>
      <c r="LOM3" s="16"/>
      <c r="LON3" s="16"/>
      <c r="LOO3" s="16"/>
      <c r="LOP3" s="16"/>
      <c r="LOQ3" s="16"/>
      <c r="LOR3" s="16"/>
      <c r="LOS3" s="16"/>
      <c r="LOT3" s="16"/>
      <c r="LOU3" s="16"/>
      <c r="LOV3" s="16"/>
      <c r="LOW3" s="16"/>
      <c r="LOX3" s="16"/>
      <c r="LOY3" s="16"/>
      <c r="LOZ3" s="16"/>
      <c r="LPA3" s="16"/>
      <c r="LPB3" s="16"/>
      <c r="LPC3" s="16"/>
      <c r="LPD3" s="16"/>
      <c r="LPE3" s="16"/>
      <c r="LPF3" s="16"/>
      <c r="LPG3" s="16"/>
      <c r="LPH3" s="16"/>
      <c r="LPI3" s="16"/>
      <c r="LPJ3" s="16"/>
      <c r="LPK3" s="16"/>
      <c r="LPL3" s="16"/>
      <c r="LPM3" s="16"/>
      <c r="LPN3" s="16"/>
      <c r="LPO3" s="16"/>
      <c r="LPP3" s="16"/>
      <c r="LPQ3" s="16"/>
      <c r="LPR3" s="16"/>
      <c r="LPS3" s="16"/>
      <c r="LPT3" s="16"/>
      <c r="LPU3" s="16"/>
      <c r="LPV3" s="16"/>
      <c r="LPW3" s="16"/>
      <c r="LPX3" s="16"/>
      <c r="LPY3" s="16"/>
      <c r="LPZ3" s="16"/>
      <c r="LQA3" s="16"/>
      <c r="LQB3" s="16"/>
      <c r="LQC3" s="16"/>
      <c r="LQD3" s="16"/>
      <c r="LQE3" s="16"/>
      <c r="LQF3" s="16"/>
      <c r="LQG3" s="16"/>
      <c r="LQH3" s="16"/>
      <c r="LQI3" s="16"/>
      <c r="LQJ3" s="16"/>
      <c r="LQK3" s="16"/>
      <c r="LQL3" s="16"/>
      <c r="LQM3" s="16"/>
      <c r="LQN3" s="16"/>
      <c r="LQO3" s="16"/>
      <c r="LQP3" s="16"/>
      <c r="LQQ3" s="16"/>
      <c r="LQR3" s="16"/>
      <c r="LQS3" s="16"/>
      <c r="LQT3" s="16"/>
      <c r="LQU3" s="16"/>
      <c r="LQV3" s="16"/>
      <c r="LQW3" s="16"/>
      <c r="LQX3" s="16"/>
      <c r="LQY3" s="16"/>
      <c r="LQZ3" s="16"/>
      <c r="LRA3" s="16"/>
      <c r="LRB3" s="16"/>
      <c r="LRC3" s="16"/>
      <c r="LRD3" s="16"/>
      <c r="LRE3" s="16"/>
      <c r="LRF3" s="16"/>
      <c r="LRG3" s="16"/>
      <c r="LRH3" s="16"/>
      <c r="LRI3" s="16"/>
      <c r="LRJ3" s="16"/>
      <c r="LRK3" s="16"/>
      <c r="LRL3" s="16"/>
      <c r="LRM3" s="16"/>
      <c r="LRN3" s="16"/>
      <c r="LRO3" s="16"/>
      <c r="LRP3" s="16"/>
      <c r="LRQ3" s="16"/>
      <c r="LRR3" s="16"/>
      <c r="LRS3" s="16"/>
      <c r="LRT3" s="16"/>
      <c r="LRU3" s="16"/>
      <c r="LRV3" s="16"/>
      <c r="LRW3" s="16"/>
      <c r="LRX3" s="16"/>
      <c r="LRY3" s="16"/>
      <c r="LRZ3" s="16"/>
      <c r="LSA3" s="16"/>
      <c r="LSB3" s="16"/>
      <c r="LSC3" s="16"/>
      <c r="LSD3" s="16"/>
      <c r="LSE3" s="16"/>
      <c r="LSF3" s="16"/>
      <c r="LSG3" s="16"/>
      <c r="LSH3" s="16"/>
      <c r="LSI3" s="16"/>
      <c r="LSJ3" s="16"/>
      <c r="LSK3" s="16"/>
      <c r="LSL3" s="16"/>
      <c r="LSM3" s="16"/>
      <c r="LSN3" s="16"/>
      <c r="LSO3" s="16"/>
      <c r="LSP3" s="16"/>
      <c r="LSQ3" s="16"/>
      <c r="LSR3" s="16"/>
      <c r="LSS3" s="16"/>
      <c r="LST3" s="16"/>
      <c r="LSU3" s="16"/>
      <c r="LSV3" s="16"/>
      <c r="LSW3" s="16"/>
      <c r="LSX3" s="16"/>
      <c r="LSY3" s="16"/>
      <c r="LSZ3" s="16"/>
      <c r="LTA3" s="16"/>
      <c r="LTB3" s="16"/>
      <c r="LTC3" s="16"/>
      <c r="LTD3" s="16"/>
      <c r="LTE3" s="16"/>
      <c r="LTF3" s="16"/>
      <c r="LTG3" s="16"/>
      <c r="LTH3" s="16"/>
      <c r="LTI3" s="16"/>
      <c r="LTJ3" s="16"/>
      <c r="LTK3" s="16"/>
      <c r="LTL3" s="16"/>
      <c r="LTM3" s="16"/>
      <c r="LTN3" s="16"/>
      <c r="LTO3" s="16"/>
      <c r="LTP3" s="16"/>
      <c r="LTQ3" s="16"/>
      <c r="LTR3" s="16"/>
      <c r="LTS3" s="16"/>
      <c r="LTT3" s="16"/>
      <c r="LTU3" s="16"/>
      <c r="LTV3" s="16"/>
      <c r="LTW3" s="16"/>
      <c r="LTX3" s="16"/>
      <c r="LTY3" s="16"/>
      <c r="LTZ3" s="16"/>
      <c r="LUA3" s="16"/>
      <c r="LUB3" s="16"/>
      <c r="LUC3" s="16"/>
      <c r="LUD3" s="16"/>
      <c r="LUE3" s="16"/>
      <c r="LUF3" s="16"/>
      <c r="LUG3" s="16"/>
      <c r="LUH3" s="16"/>
      <c r="LUI3" s="16"/>
      <c r="LUJ3" s="16"/>
      <c r="LUK3" s="16"/>
      <c r="LUL3" s="16"/>
      <c r="LUM3" s="16"/>
      <c r="LUN3" s="16"/>
      <c r="LUO3" s="16"/>
      <c r="LUP3" s="16"/>
      <c r="LUQ3" s="16"/>
      <c r="LUR3" s="16"/>
      <c r="LUS3" s="16"/>
      <c r="LUT3" s="16"/>
      <c r="LUU3" s="16"/>
      <c r="LUV3" s="16"/>
      <c r="LUW3" s="16"/>
      <c r="LUX3" s="16"/>
      <c r="LUY3" s="16"/>
      <c r="LUZ3" s="16"/>
      <c r="LVA3" s="16"/>
      <c r="LVB3" s="16"/>
      <c r="LVC3" s="16"/>
      <c r="LVD3" s="16"/>
      <c r="LVE3" s="16"/>
      <c r="LVF3" s="16"/>
      <c r="LVG3" s="16"/>
      <c r="LVH3" s="16"/>
      <c r="LVI3" s="16"/>
      <c r="LVJ3" s="16"/>
      <c r="LVK3" s="16"/>
      <c r="LVL3" s="16"/>
      <c r="LVM3" s="16"/>
      <c r="LVN3" s="16"/>
      <c r="LVO3" s="16"/>
      <c r="LVP3" s="16"/>
      <c r="LVQ3" s="16"/>
      <c r="LVR3" s="16"/>
      <c r="LVS3" s="16"/>
      <c r="LVT3" s="16"/>
      <c r="LVU3" s="16"/>
      <c r="LVV3" s="16"/>
      <c r="LVW3" s="16"/>
      <c r="LVX3" s="16"/>
      <c r="LVY3" s="16"/>
      <c r="LVZ3" s="16"/>
      <c r="LWA3" s="16"/>
      <c r="LWB3" s="16"/>
      <c r="LWC3" s="16"/>
      <c r="LWD3" s="16"/>
      <c r="LWE3" s="16"/>
      <c r="LWF3" s="16"/>
      <c r="LWG3" s="16"/>
      <c r="LWH3" s="16"/>
      <c r="LWI3" s="16"/>
      <c r="LWJ3" s="16"/>
      <c r="LWK3" s="16"/>
      <c r="LWL3" s="16"/>
      <c r="LWM3" s="16"/>
      <c r="LWN3" s="16"/>
      <c r="LWO3" s="16"/>
      <c r="LWP3" s="16"/>
      <c r="LWQ3" s="16"/>
      <c r="LWR3" s="16"/>
      <c r="LWS3" s="16"/>
      <c r="LWT3" s="16"/>
      <c r="LWU3" s="16"/>
      <c r="LWV3" s="16"/>
      <c r="LWW3" s="16"/>
      <c r="LWX3" s="16"/>
      <c r="LWY3" s="16"/>
      <c r="LWZ3" s="16"/>
      <c r="LXA3" s="16"/>
      <c r="LXB3" s="16"/>
      <c r="LXC3" s="16"/>
      <c r="LXD3" s="16"/>
      <c r="LXE3" s="16"/>
      <c r="LXF3" s="16"/>
      <c r="LXG3" s="16"/>
      <c r="LXH3" s="16"/>
      <c r="LXI3" s="16"/>
      <c r="LXJ3" s="16"/>
      <c r="LXK3" s="16"/>
      <c r="LXL3" s="16"/>
      <c r="LXM3" s="16"/>
      <c r="LXN3" s="16"/>
      <c r="LXO3" s="16"/>
      <c r="LXP3" s="16"/>
      <c r="LXQ3" s="16"/>
      <c r="LXR3" s="16"/>
      <c r="LXS3" s="16"/>
      <c r="LXT3" s="16"/>
      <c r="LXU3" s="16"/>
      <c r="LXV3" s="16"/>
      <c r="LXW3" s="16"/>
      <c r="LXX3" s="16"/>
      <c r="LXY3" s="16"/>
      <c r="LXZ3" s="16"/>
      <c r="LYA3" s="16"/>
      <c r="LYB3" s="16"/>
      <c r="LYC3" s="16"/>
      <c r="LYD3" s="16"/>
      <c r="LYE3" s="16"/>
      <c r="LYF3" s="16"/>
      <c r="LYG3" s="16"/>
      <c r="LYH3" s="16"/>
      <c r="LYI3" s="16"/>
      <c r="LYJ3" s="16"/>
      <c r="LYK3" s="16"/>
      <c r="LYL3" s="16"/>
      <c r="LYM3" s="16"/>
      <c r="LYN3" s="16"/>
      <c r="LYO3" s="16"/>
      <c r="LYP3" s="16"/>
      <c r="LYQ3" s="16"/>
      <c r="LYR3" s="16"/>
      <c r="LYS3" s="16"/>
      <c r="LYT3" s="16"/>
      <c r="LYU3" s="16"/>
      <c r="LYV3" s="16"/>
      <c r="LYW3" s="16"/>
      <c r="LYX3" s="16"/>
      <c r="LYY3" s="16"/>
      <c r="LYZ3" s="16"/>
      <c r="LZA3" s="16"/>
      <c r="LZB3" s="16"/>
      <c r="LZC3" s="16"/>
      <c r="LZD3" s="16"/>
      <c r="LZE3" s="16"/>
      <c r="LZF3" s="16"/>
      <c r="LZG3" s="16"/>
      <c r="LZH3" s="16"/>
      <c r="LZI3" s="16"/>
      <c r="LZJ3" s="16"/>
      <c r="LZK3" s="16"/>
      <c r="LZL3" s="16"/>
      <c r="LZM3" s="16"/>
      <c r="LZN3" s="16"/>
      <c r="LZO3" s="16"/>
      <c r="LZP3" s="16"/>
      <c r="LZQ3" s="16"/>
      <c r="LZR3" s="16"/>
      <c r="LZS3" s="16"/>
      <c r="LZT3" s="16"/>
      <c r="LZU3" s="16"/>
      <c r="LZV3" s="16"/>
      <c r="LZW3" s="16"/>
      <c r="LZX3" s="16"/>
      <c r="LZY3" s="16"/>
      <c r="LZZ3" s="16"/>
      <c r="MAA3" s="16"/>
      <c r="MAB3" s="16"/>
      <c r="MAC3" s="16"/>
      <c r="MAD3" s="16"/>
      <c r="MAE3" s="16"/>
      <c r="MAF3" s="16"/>
      <c r="MAG3" s="16"/>
      <c r="MAH3" s="16"/>
      <c r="MAI3" s="16"/>
      <c r="MAJ3" s="16"/>
      <c r="MAK3" s="16"/>
      <c r="MAL3" s="16"/>
      <c r="MAM3" s="16"/>
      <c r="MAN3" s="16"/>
      <c r="MAO3" s="16"/>
      <c r="MAP3" s="16"/>
      <c r="MAQ3" s="16"/>
      <c r="MAR3" s="16"/>
      <c r="MAS3" s="16"/>
      <c r="MAT3" s="16"/>
      <c r="MAU3" s="16"/>
      <c r="MAV3" s="16"/>
      <c r="MAW3" s="16"/>
      <c r="MAX3" s="16"/>
      <c r="MAY3" s="16"/>
      <c r="MAZ3" s="16"/>
      <c r="MBA3" s="16"/>
      <c r="MBB3" s="16"/>
      <c r="MBC3" s="16"/>
      <c r="MBD3" s="16"/>
      <c r="MBE3" s="16"/>
      <c r="MBF3" s="16"/>
      <c r="MBG3" s="16"/>
      <c r="MBH3" s="16"/>
      <c r="MBI3" s="16"/>
      <c r="MBJ3" s="16"/>
      <c r="MBK3" s="16"/>
      <c r="MBL3" s="16"/>
      <c r="MBM3" s="16"/>
      <c r="MBN3" s="16"/>
      <c r="MBO3" s="16"/>
      <c r="MBP3" s="16"/>
      <c r="MBQ3" s="16"/>
      <c r="MBR3" s="16"/>
      <c r="MBS3" s="16"/>
      <c r="MBT3" s="16"/>
      <c r="MBU3" s="16"/>
      <c r="MBV3" s="16"/>
      <c r="MBW3" s="16"/>
      <c r="MBX3" s="16"/>
      <c r="MBY3" s="16"/>
      <c r="MBZ3" s="16"/>
      <c r="MCA3" s="16"/>
      <c r="MCB3" s="16"/>
      <c r="MCC3" s="16"/>
      <c r="MCD3" s="16"/>
      <c r="MCE3" s="16"/>
      <c r="MCF3" s="16"/>
      <c r="MCG3" s="16"/>
      <c r="MCH3" s="16"/>
      <c r="MCI3" s="16"/>
      <c r="MCJ3" s="16"/>
      <c r="MCK3" s="16"/>
      <c r="MCL3" s="16"/>
      <c r="MCM3" s="16"/>
      <c r="MCN3" s="16"/>
      <c r="MCO3" s="16"/>
      <c r="MCP3" s="16"/>
      <c r="MCQ3" s="16"/>
      <c r="MCR3" s="16"/>
      <c r="MCS3" s="16"/>
      <c r="MCT3" s="16"/>
      <c r="MCU3" s="16"/>
      <c r="MCV3" s="16"/>
      <c r="MCW3" s="16"/>
      <c r="MCX3" s="16"/>
      <c r="MCY3" s="16"/>
      <c r="MCZ3" s="16"/>
      <c r="MDA3" s="16"/>
      <c r="MDB3" s="16"/>
      <c r="MDC3" s="16"/>
      <c r="MDD3" s="16"/>
      <c r="MDE3" s="16"/>
      <c r="MDF3" s="16"/>
      <c r="MDG3" s="16"/>
      <c r="MDH3" s="16"/>
      <c r="MDI3" s="16"/>
      <c r="MDJ3" s="16"/>
      <c r="MDK3" s="16"/>
      <c r="MDL3" s="16"/>
      <c r="MDM3" s="16"/>
      <c r="MDN3" s="16"/>
      <c r="MDO3" s="16"/>
      <c r="MDP3" s="16"/>
      <c r="MDQ3" s="16"/>
      <c r="MDR3" s="16"/>
      <c r="MDS3" s="16"/>
      <c r="MDT3" s="16"/>
      <c r="MDU3" s="16"/>
      <c r="MDV3" s="16"/>
      <c r="MDW3" s="16"/>
      <c r="MDX3" s="16"/>
      <c r="MDY3" s="16"/>
      <c r="MDZ3" s="16"/>
      <c r="MEA3" s="16"/>
      <c r="MEB3" s="16"/>
      <c r="MEC3" s="16"/>
      <c r="MED3" s="16"/>
      <c r="MEE3" s="16"/>
      <c r="MEF3" s="16"/>
      <c r="MEG3" s="16"/>
      <c r="MEH3" s="16"/>
      <c r="MEI3" s="16"/>
      <c r="MEJ3" s="16"/>
      <c r="MEK3" s="16"/>
      <c r="MEL3" s="16"/>
      <c r="MEM3" s="16"/>
      <c r="MEN3" s="16"/>
      <c r="MEO3" s="16"/>
      <c r="MEP3" s="16"/>
      <c r="MEQ3" s="16"/>
      <c r="MER3" s="16"/>
      <c r="MES3" s="16"/>
      <c r="MET3" s="16"/>
      <c r="MEU3" s="16"/>
      <c r="MEV3" s="16"/>
      <c r="MEW3" s="16"/>
      <c r="MEX3" s="16"/>
      <c r="MEY3" s="16"/>
      <c r="MEZ3" s="16"/>
      <c r="MFA3" s="16"/>
      <c r="MFB3" s="16"/>
      <c r="MFC3" s="16"/>
      <c r="MFD3" s="16"/>
      <c r="MFE3" s="16"/>
      <c r="MFF3" s="16"/>
      <c r="MFG3" s="16"/>
      <c r="MFH3" s="16"/>
      <c r="MFI3" s="16"/>
      <c r="MFJ3" s="16"/>
      <c r="MFK3" s="16"/>
      <c r="MFL3" s="16"/>
      <c r="MFM3" s="16"/>
      <c r="MFN3" s="16"/>
      <c r="MFO3" s="16"/>
      <c r="MFP3" s="16"/>
      <c r="MFQ3" s="16"/>
      <c r="MFR3" s="16"/>
      <c r="MFS3" s="16"/>
      <c r="MFT3" s="16"/>
      <c r="MFU3" s="16"/>
      <c r="MFV3" s="16"/>
      <c r="MFW3" s="16"/>
      <c r="MFX3" s="16"/>
      <c r="MFY3" s="16"/>
      <c r="MFZ3" s="16"/>
      <c r="MGA3" s="16"/>
      <c r="MGB3" s="16"/>
      <c r="MGC3" s="16"/>
      <c r="MGD3" s="16"/>
      <c r="MGE3" s="16"/>
      <c r="MGF3" s="16"/>
      <c r="MGG3" s="16"/>
      <c r="MGH3" s="16"/>
      <c r="MGI3" s="16"/>
      <c r="MGJ3" s="16"/>
      <c r="MGK3" s="16"/>
      <c r="MGL3" s="16"/>
      <c r="MGM3" s="16"/>
      <c r="MGN3" s="16"/>
      <c r="MGO3" s="16"/>
      <c r="MGP3" s="16"/>
      <c r="MGQ3" s="16"/>
      <c r="MGR3" s="16"/>
      <c r="MGS3" s="16"/>
      <c r="MGT3" s="16"/>
      <c r="MGU3" s="16"/>
      <c r="MGV3" s="16"/>
      <c r="MGW3" s="16"/>
      <c r="MGX3" s="16"/>
      <c r="MGY3" s="16"/>
      <c r="MGZ3" s="16"/>
      <c r="MHA3" s="16"/>
      <c r="MHB3" s="16"/>
      <c r="MHC3" s="16"/>
      <c r="MHD3" s="16"/>
      <c r="MHE3" s="16"/>
      <c r="MHF3" s="16"/>
      <c r="MHG3" s="16"/>
      <c r="MHH3" s="16"/>
      <c r="MHI3" s="16"/>
      <c r="MHJ3" s="16"/>
      <c r="MHK3" s="16"/>
      <c r="MHL3" s="16"/>
      <c r="MHM3" s="16"/>
      <c r="MHN3" s="16"/>
      <c r="MHO3" s="16"/>
      <c r="MHP3" s="16"/>
      <c r="MHQ3" s="16"/>
      <c r="MHR3" s="16"/>
      <c r="MHS3" s="16"/>
      <c r="MHT3" s="16"/>
      <c r="MHU3" s="16"/>
      <c r="MHV3" s="16"/>
      <c r="MHW3" s="16"/>
      <c r="MHX3" s="16"/>
      <c r="MHY3" s="16"/>
      <c r="MHZ3" s="16"/>
      <c r="MIA3" s="16"/>
      <c r="MIB3" s="16"/>
      <c r="MIC3" s="16"/>
      <c r="MID3" s="16"/>
      <c r="MIE3" s="16"/>
      <c r="MIF3" s="16"/>
      <c r="MIG3" s="16"/>
      <c r="MIH3" s="16"/>
      <c r="MII3" s="16"/>
      <c r="MIJ3" s="16"/>
      <c r="MIK3" s="16"/>
      <c r="MIL3" s="16"/>
      <c r="MIM3" s="16"/>
      <c r="MIN3" s="16"/>
      <c r="MIO3" s="16"/>
      <c r="MIP3" s="16"/>
      <c r="MIQ3" s="16"/>
      <c r="MIR3" s="16"/>
      <c r="MIS3" s="16"/>
      <c r="MIT3" s="16"/>
      <c r="MIU3" s="16"/>
      <c r="MIV3" s="16"/>
      <c r="MIW3" s="16"/>
      <c r="MIX3" s="16"/>
      <c r="MIY3" s="16"/>
      <c r="MIZ3" s="16"/>
      <c r="MJA3" s="16"/>
      <c r="MJB3" s="16"/>
      <c r="MJC3" s="16"/>
      <c r="MJD3" s="16"/>
      <c r="MJE3" s="16"/>
      <c r="MJF3" s="16"/>
      <c r="MJG3" s="16"/>
      <c r="MJH3" s="16"/>
      <c r="MJI3" s="16"/>
      <c r="MJJ3" s="16"/>
      <c r="MJK3" s="16"/>
      <c r="MJL3" s="16"/>
      <c r="MJM3" s="16"/>
      <c r="MJN3" s="16"/>
      <c r="MJO3" s="16"/>
      <c r="MJP3" s="16"/>
      <c r="MJQ3" s="16"/>
      <c r="MJR3" s="16"/>
      <c r="MJS3" s="16"/>
      <c r="MJT3" s="16"/>
      <c r="MJU3" s="16"/>
      <c r="MJV3" s="16"/>
      <c r="MJW3" s="16"/>
      <c r="MJX3" s="16"/>
      <c r="MJY3" s="16"/>
      <c r="MJZ3" s="16"/>
      <c r="MKA3" s="16"/>
      <c r="MKB3" s="16"/>
      <c r="MKC3" s="16"/>
      <c r="MKD3" s="16"/>
      <c r="MKE3" s="16"/>
      <c r="MKF3" s="16"/>
      <c r="MKG3" s="16"/>
      <c r="MKH3" s="16"/>
      <c r="MKI3" s="16"/>
      <c r="MKJ3" s="16"/>
      <c r="MKK3" s="16"/>
      <c r="MKL3" s="16"/>
      <c r="MKM3" s="16"/>
      <c r="MKN3" s="16"/>
      <c r="MKO3" s="16"/>
      <c r="MKP3" s="16"/>
      <c r="MKQ3" s="16"/>
      <c r="MKR3" s="16"/>
      <c r="MKS3" s="16"/>
      <c r="MKT3" s="16"/>
      <c r="MKU3" s="16"/>
      <c r="MKV3" s="16"/>
      <c r="MKW3" s="16"/>
      <c r="MKX3" s="16"/>
      <c r="MKY3" s="16"/>
      <c r="MKZ3" s="16"/>
      <c r="MLA3" s="16"/>
      <c r="MLB3" s="16"/>
      <c r="MLC3" s="16"/>
      <c r="MLD3" s="16"/>
      <c r="MLE3" s="16"/>
      <c r="MLF3" s="16"/>
      <c r="MLG3" s="16"/>
      <c r="MLH3" s="16"/>
      <c r="MLI3" s="16"/>
      <c r="MLJ3" s="16"/>
      <c r="MLK3" s="16"/>
      <c r="MLL3" s="16"/>
      <c r="MLM3" s="16"/>
      <c r="MLN3" s="16"/>
      <c r="MLO3" s="16"/>
      <c r="MLP3" s="16"/>
      <c r="MLQ3" s="16"/>
      <c r="MLR3" s="16"/>
      <c r="MLS3" s="16"/>
      <c r="MLT3" s="16"/>
      <c r="MLU3" s="16"/>
      <c r="MLV3" s="16"/>
      <c r="MLW3" s="16"/>
      <c r="MLX3" s="16"/>
      <c r="MLY3" s="16"/>
      <c r="MLZ3" s="16"/>
      <c r="MMA3" s="16"/>
      <c r="MMB3" s="16"/>
      <c r="MMC3" s="16"/>
      <c r="MMD3" s="16"/>
      <c r="MME3" s="16"/>
      <c r="MMF3" s="16"/>
      <c r="MMG3" s="16"/>
      <c r="MMH3" s="16"/>
      <c r="MMI3" s="16"/>
      <c r="MMJ3" s="16"/>
      <c r="MMK3" s="16"/>
      <c r="MML3" s="16"/>
      <c r="MMM3" s="16"/>
      <c r="MMN3" s="16"/>
      <c r="MMO3" s="16"/>
      <c r="MMP3" s="16"/>
      <c r="MMQ3" s="16"/>
      <c r="MMR3" s="16"/>
      <c r="MMS3" s="16"/>
      <c r="MMT3" s="16"/>
      <c r="MMU3" s="16"/>
      <c r="MMV3" s="16"/>
      <c r="MMW3" s="16"/>
      <c r="MMX3" s="16"/>
      <c r="MMY3" s="16"/>
      <c r="MMZ3" s="16"/>
      <c r="MNA3" s="16"/>
      <c r="MNB3" s="16"/>
      <c r="MNC3" s="16"/>
      <c r="MND3" s="16"/>
      <c r="MNE3" s="16"/>
      <c r="MNF3" s="16"/>
      <c r="MNG3" s="16"/>
      <c r="MNH3" s="16"/>
      <c r="MNI3" s="16"/>
      <c r="MNJ3" s="16"/>
      <c r="MNK3" s="16"/>
      <c r="MNL3" s="16"/>
      <c r="MNM3" s="16"/>
      <c r="MNN3" s="16"/>
      <c r="MNO3" s="16"/>
      <c r="MNP3" s="16"/>
      <c r="MNQ3" s="16"/>
      <c r="MNR3" s="16"/>
      <c r="MNS3" s="16"/>
      <c r="MNT3" s="16"/>
      <c r="MNU3" s="16"/>
      <c r="MNV3" s="16"/>
      <c r="MNW3" s="16"/>
      <c r="MNX3" s="16"/>
      <c r="MNY3" s="16"/>
      <c r="MNZ3" s="16"/>
      <c r="MOA3" s="16"/>
      <c r="MOB3" s="16"/>
      <c r="MOC3" s="16"/>
      <c r="MOD3" s="16"/>
      <c r="MOE3" s="16"/>
      <c r="MOF3" s="16"/>
      <c r="MOG3" s="16"/>
      <c r="MOH3" s="16"/>
      <c r="MOI3" s="16"/>
      <c r="MOJ3" s="16"/>
      <c r="MOK3" s="16"/>
      <c r="MOL3" s="16"/>
      <c r="MOM3" s="16"/>
      <c r="MON3" s="16"/>
      <c r="MOO3" s="16"/>
      <c r="MOP3" s="16"/>
      <c r="MOQ3" s="16"/>
      <c r="MOR3" s="16"/>
      <c r="MOS3" s="16"/>
      <c r="MOT3" s="16"/>
      <c r="MOU3" s="16"/>
      <c r="MOV3" s="16"/>
      <c r="MOW3" s="16"/>
      <c r="MOX3" s="16"/>
      <c r="MOY3" s="16"/>
      <c r="MOZ3" s="16"/>
      <c r="MPA3" s="16"/>
      <c r="MPB3" s="16"/>
      <c r="MPC3" s="16"/>
      <c r="MPD3" s="16"/>
      <c r="MPE3" s="16"/>
      <c r="MPF3" s="16"/>
      <c r="MPG3" s="16"/>
      <c r="MPH3" s="16"/>
      <c r="MPI3" s="16"/>
      <c r="MPJ3" s="16"/>
      <c r="MPK3" s="16"/>
      <c r="MPL3" s="16"/>
      <c r="MPM3" s="16"/>
      <c r="MPN3" s="16"/>
      <c r="MPO3" s="16"/>
      <c r="MPP3" s="16"/>
      <c r="MPQ3" s="16"/>
      <c r="MPR3" s="16"/>
      <c r="MPS3" s="16"/>
      <c r="MPT3" s="16"/>
      <c r="MPU3" s="16"/>
      <c r="MPV3" s="16"/>
      <c r="MPW3" s="16"/>
      <c r="MPX3" s="16"/>
      <c r="MPY3" s="16"/>
      <c r="MPZ3" s="16"/>
      <c r="MQA3" s="16"/>
      <c r="MQB3" s="16"/>
      <c r="MQC3" s="16"/>
      <c r="MQD3" s="16"/>
      <c r="MQE3" s="16"/>
      <c r="MQF3" s="16"/>
      <c r="MQG3" s="16"/>
      <c r="MQH3" s="16"/>
      <c r="MQI3" s="16"/>
      <c r="MQJ3" s="16"/>
      <c r="MQK3" s="16"/>
      <c r="MQL3" s="16"/>
      <c r="MQM3" s="16"/>
      <c r="MQN3" s="16"/>
      <c r="MQO3" s="16"/>
      <c r="MQP3" s="16"/>
      <c r="MQQ3" s="16"/>
      <c r="MQR3" s="16"/>
      <c r="MQS3" s="16"/>
      <c r="MQT3" s="16"/>
      <c r="MQU3" s="16"/>
      <c r="MQV3" s="16"/>
      <c r="MQW3" s="16"/>
      <c r="MQX3" s="16"/>
      <c r="MQY3" s="16"/>
      <c r="MQZ3" s="16"/>
      <c r="MRA3" s="16"/>
      <c r="MRB3" s="16"/>
      <c r="MRC3" s="16"/>
      <c r="MRD3" s="16"/>
      <c r="MRE3" s="16"/>
      <c r="MRF3" s="16"/>
      <c r="MRG3" s="16"/>
      <c r="MRH3" s="16"/>
      <c r="MRI3" s="16"/>
      <c r="MRJ3" s="16"/>
      <c r="MRK3" s="16"/>
      <c r="MRL3" s="16"/>
      <c r="MRM3" s="16"/>
      <c r="MRN3" s="16"/>
      <c r="MRO3" s="16"/>
      <c r="MRP3" s="16"/>
      <c r="MRQ3" s="16"/>
      <c r="MRR3" s="16"/>
      <c r="MRS3" s="16"/>
      <c r="MRT3" s="16"/>
      <c r="MRU3" s="16"/>
      <c r="MRV3" s="16"/>
      <c r="MRW3" s="16"/>
      <c r="MRX3" s="16"/>
      <c r="MRY3" s="16"/>
      <c r="MRZ3" s="16"/>
      <c r="MSA3" s="16"/>
      <c r="MSB3" s="16"/>
      <c r="MSC3" s="16"/>
      <c r="MSD3" s="16"/>
      <c r="MSE3" s="16"/>
      <c r="MSF3" s="16"/>
      <c r="MSG3" s="16"/>
      <c r="MSH3" s="16"/>
      <c r="MSI3" s="16"/>
      <c r="MSJ3" s="16"/>
      <c r="MSK3" s="16"/>
      <c r="MSL3" s="16"/>
      <c r="MSM3" s="16"/>
      <c r="MSN3" s="16"/>
      <c r="MSO3" s="16"/>
      <c r="MSP3" s="16"/>
      <c r="MSQ3" s="16"/>
      <c r="MSR3" s="16"/>
      <c r="MSS3" s="16"/>
      <c r="MST3" s="16"/>
      <c r="MSU3" s="16"/>
      <c r="MSV3" s="16"/>
      <c r="MSW3" s="16"/>
      <c r="MSX3" s="16"/>
      <c r="MSY3" s="16"/>
      <c r="MSZ3" s="16"/>
      <c r="MTA3" s="16"/>
      <c r="MTB3" s="16"/>
      <c r="MTC3" s="16"/>
      <c r="MTD3" s="16"/>
      <c r="MTE3" s="16"/>
      <c r="MTF3" s="16"/>
      <c r="MTG3" s="16"/>
      <c r="MTH3" s="16"/>
      <c r="MTI3" s="16"/>
      <c r="MTJ3" s="16"/>
      <c r="MTK3" s="16"/>
      <c r="MTL3" s="16"/>
      <c r="MTM3" s="16"/>
      <c r="MTN3" s="16"/>
      <c r="MTO3" s="16"/>
      <c r="MTP3" s="16"/>
      <c r="MTQ3" s="16"/>
      <c r="MTR3" s="16"/>
      <c r="MTS3" s="16"/>
      <c r="MTT3" s="16"/>
      <c r="MTU3" s="16"/>
      <c r="MTV3" s="16"/>
      <c r="MTW3" s="16"/>
      <c r="MTX3" s="16"/>
      <c r="MTY3" s="16"/>
      <c r="MTZ3" s="16"/>
      <c r="MUA3" s="16"/>
      <c r="MUB3" s="16"/>
      <c r="MUC3" s="16"/>
      <c r="MUD3" s="16"/>
      <c r="MUE3" s="16"/>
      <c r="MUF3" s="16"/>
      <c r="MUG3" s="16"/>
      <c r="MUH3" s="16"/>
      <c r="MUI3" s="16"/>
      <c r="MUJ3" s="16"/>
      <c r="MUK3" s="16"/>
      <c r="MUL3" s="16"/>
      <c r="MUM3" s="16"/>
      <c r="MUN3" s="16"/>
      <c r="MUO3" s="16"/>
      <c r="MUP3" s="16"/>
      <c r="MUQ3" s="16"/>
      <c r="MUR3" s="16"/>
      <c r="MUS3" s="16"/>
      <c r="MUT3" s="16"/>
      <c r="MUU3" s="16"/>
      <c r="MUV3" s="16"/>
      <c r="MUW3" s="16"/>
      <c r="MUX3" s="16"/>
      <c r="MUY3" s="16"/>
      <c r="MUZ3" s="16"/>
      <c r="MVA3" s="16"/>
      <c r="MVB3" s="16"/>
      <c r="MVC3" s="16"/>
      <c r="MVD3" s="16"/>
      <c r="MVE3" s="16"/>
      <c r="MVF3" s="16"/>
      <c r="MVG3" s="16"/>
      <c r="MVH3" s="16"/>
      <c r="MVI3" s="16"/>
      <c r="MVJ3" s="16"/>
      <c r="MVK3" s="16"/>
      <c r="MVL3" s="16"/>
      <c r="MVM3" s="16"/>
      <c r="MVN3" s="16"/>
      <c r="MVO3" s="16"/>
      <c r="MVP3" s="16"/>
      <c r="MVQ3" s="16"/>
      <c r="MVR3" s="16"/>
      <c r="MVS3" s="16"/>
      <c r="MVT3" s="16"/>
      <c r="MVU3" s="16"/>
      <c r="MVV3" s="16"/>
      <c r="MVW3" s="16"/>
      <c r="MVX3" s="16"/>
      <c r="MVY3" s="16"/>
      <c r="MVZ3" s="16"/>
      <c r="MWA3" s="16"/>
      <c r="MWB3" s="16"/>
      <c r="MWC3" s="16"/>
      <c r="MWD3" s="16"/>
      <c r="MWE3" s="16"/>
      <c r="MWF3" s="16"/>
      <c r="MWG3" s="16"/>
      <c r="MWH3" s="16"/>
      <c r="MWI3" s="16"/>
      <c r="MWJ3" s="16"/>
      <c r="MWK3" s="16"/>
      <c r="MWL3" s="16"/>
      <c r="MWM3" s="16"/>
      <c r="MWN3" s="16"/>
      <c r="MWO3" s="16"/>
      <c r="MWP3" s="16"/>
      <c r="MWQ3" s="16"/>
      <c r="MWR3" s="16"/>
      <c r="MWS3" s="16"/>
      <c r="MWT3" s="16"/>
      <c r="MWU3" s="16"/>
      <c r="MWV3" s="16"/>
      <c r="MWW3" s="16"/>
      <c r="MWX3" s="16"/>
      <c r="MWY3" s="16"/>
      <c r="MWZ3" s="16"/>
      <c r="MXA3" s="16"/>
      <c r="MXB3" s="16"/>
      <c r="MXC3" s="16"/>
      <c r="MXD3" s="16"/>
      <c r="MXE3" s="16"/>
      <c r="MXF3" s="16"/>
      <c r="MXG3" s="16"/>
      <c r="MXH3" s="16"/>
      <c r="MXI3" s="16"/>
      <c r="MXJ3" s="16"/>
      <c r="MXK3" s="16"/>
      <c r="MXL3" s="16"/>
      <c r="MXM3" s="16"/>
      <c r="MXN3" s="16"/>
      <c r="MXO3" s="16"/>
      <c r="MXP3" s="16"/>
      <c r="MXQ3" s="16"/>
      <c r="MXR3" s="16"/>
      <c r="MXS3" s="16"/>
      <c r="MXT3" s="16"/>
      <c r="MXU3" s="16"/>
      <c r="MXV3" s="16"/>
      <c r="MXW3" s="16"/>
      <c r="MXX3" s="16"/>
      <c r="MXY3" s="16"/>
      <c r="MXZ3" s="16"/>
      <c r="MYA3" s="16"/>
      <c r="MYB3" s="16"/>
      <c r="MYC3" s="16"/>
      <c r="MYD3" s="16"/>
      <c r="MYE3" s="16"/>
      <c r="MYF3" s="16"/>
      <c r="MYG3" s="16"/>
      <c r="MYH3" s="16"/>
      <c r="MYI3" s="16"/>
      <c r="MYJ3" s="16"/>
      <c r="MYK3" s="16"/>
      <c r="MYL3" s="16"/>
      <c r="MYM3" s="16"/>
      <c r="MYN3" s="16"/>
      <c r="MYO3" s="16"/>
      <c r="MYP3" s="16"/>
      <c r="MYQ3" s="16"/>
      <c r="MYR3" s="16"/>
      <c r="MYS3" s="16"/>
      <c r="MYT3" s="16"/>
      <c r="MYU3" s="16"/>
      <c r="MYV3" s="16"/>
      <c r="MYW3" s="16"/>
      <c r="MYX3" s="16"/>
      <c r="MYY3" s="16"/>
      <c r="MYZ3" s="16"/>
      <c r="MZA3" s="16"/>
      <c r="MZB3" s="16"/>
      <c r="MZC3" s="16"/>
      <c r="MZD3" s="16"/>
      <c r="MZE3" s="16"/>
      <c r="MZF3" s="16"/>
      <c r="MZG3" s="16"/>
      <c r="MZH3" s="16"/>
      <c r="MZI3" s="16"/>
      <c r="MZJ3" s="16"/>
      <c r="MZK3" s="16"/>
      <c r="MZL3" s="16"/>
      <c r="MZM3" s="16"/>
      <c r="MZN3" s="16"/>
      <c r="MZO3" s="16"/>
      <c r="MZP3" s="16"/>
      <c r="MZQ3" s="16"/>
      <c r="MZR3" s="16"/>
      <c r="MZS3" s="16"/>
      <c r="MZT3" s="16"/>
      <c r="MZU3" s="16"/>
      <c r="MZV3" s="16"/>
      <c r="MZW3" s="16"/>
      <c r="MZX3" s="16"/>
      <c r="MZY3" s="16"/>
      <c r="MZZ3" s="16"/>
      <c r="NAA3" s="16"/>
      <c r="NAB3" s="16"/>
      <c r="NAC3" s="16"/>
      <c r="NAD3" s="16"/>
      <c r="NAE3" s="16"/>
      <c r="NAF3" s="16"/>
      <c r="NAG3" s="16"/>
      <c r="NAH3" s="16"/>
      <c r="NAI3" s="16"/>
      <c r="NAJ3" s="16"/>
      <c r="NAK3" s="16"/>
      <c r="NAL3" s="16"/>
      <c r="NAM3" s="16"/>
      <c r="NAN3" s="16"/>
      <c r="NAO3" s="16"/>
      <c r="NAP3" s="16"/>
      <c r="NAQ3" s="16"/>
      <c r="NAR3" s="16"/>
      <c r="NAS3" s="16"/>
      <c r="NAT3" s="16"/>
      <c r="NAU3" s="16"/>
      <c r="NAV3" s="16"/>
      <c r="NAW3" s="16"/>
      <c r="NAX3" s="16"/>
      <c r="NAY3" s="16"/>
      <c r="NAZ3" s="16"/>
      <c r="NBA3" s="16"/>
      <c r="NBB3" s="16"/>
      <c r="NBC3" s="16"/>
      <c r="NBD3" s="16"/>
      <c r="NBE3" s="16"/>
      <c r="NBF3" s="16"/>
      <c r="NBG3" s="16"/>
      <c r="NBH3" s="16"/>
      <c r="NBI3" s="16"/>
      <c r="NBJ3" s="16"/>
      <c r="NBK3" s="16"/>
      <c r="NBL3" s="16"/>
      <c r="NBM3" s="16"/>
      <c r="NBN3" s="16"/>
      <c r="NBO3" s="16"/>
      <c r="NBP3" s="16"/>
      <c r="NBQ3" s="16"/>
      <c r="NBR3" s="16"/>
      <c r="NBS3" s="16"/>
      <c r="NBT3" s="16"/>
      <c r="NBU3" s="16"/>
      <c r="NBV3" s="16"/>
      <c r="NBW3" s="16"/>
      <c r="NBX3" s="16"/>
      <c r="NBY3" s="16"/>
      <c r="NBZ3" s="16"/>
      <c r="NCA3" s="16"/>
      <c r="NCB3" s="16"/>
      <c r="NCC3" s="16"/>
      <c r="NCD3" s="16"/>
      <c r="NCE3" s="16"/>
      <c r="NCF3" s="16"/>
      <c r="NCG3" s="16"/>
      <c r="NCH3" s="16"/>
      <c r="NCI3" s="16"/>
      <c r="NCJ3" s="16"/>
      <c r="NCK3" s="16"/>
      <c r="NCL3" s="16"/>
      <c r="NCM3" s="16"/>
      <c r="NCN3" s="16"/>
      <c r="NCO3" s="16"/>
      <c r="NCP3" s="16"/>
      <c r="NCQ3" s="16"/>
      <c r="NCR3" s="16"/>
      <c r="NCS3" s="16"/>
      <c r="NCT3" s="16"/>
      <c r="NCU3" s="16"/>
      <c r="NCV3" s="16"/>
      <c r="NCW3" s="16"/>
      <c r="NCX3" s="16"/>
      <c r="NCY3" s="16"/>
      <c r="NCZ3" s="16"/>
      <c r="NDA3" s="16"/>
      <c r="NDB3" s="16"/>
      <c r="NDC3" s="16"/>
      <c r="NDD3" s="16"/>
      <c r="NDE3" s="16"/>
      <c r="NDF3" s="16"/>
      <c r="NDG3" s="16"/>
      <c r="NDH3" s="16"/>
      <c r="NDI3" s="16"/>
      <c r="NDJ3" s="16"/>
      <c r="NDK3" s="16"/>
      <c r="NDL3" s="16"/>
      <c r="NDM3" s="16"/>
      <c r="NDN3" s="16"/>
      <c r="NDO3" s="16"/>
      <c r="NDP3" s="16"/>
      <c r="NDQ3" s="16"/>
      <c r="NDR3" s="16"/>
      <c r="NDS3" s="16"/>
      <c r="NDT3" s="16"/>
      <c r="NDU3" s="16"/>
      <c r="NDV3" s="16"/>
      <c r="NDW3" s="16"/>
      <c r="NDX3" s="16"/>
      <c r="NDY3" s="16"/>
      <c r="NDZ3" s="16"/>
      <c r="NEA3" s="16"/>
      <c r="NEB3" s="16"/>
      <c r="NEC3" s="16"/>
      <c r="NED3" s="16"/>
      <c r="NEE3" s="16"/>
      <c r="NEF3" s="16"/>
      <c r="NEG3" s="16"/>
      <c r="NEH3" s="16"/>
      <c r="NEI3" s="16"/>
      <c r="NEJ3" s="16"/>
      <c r="NEK3" s="16"/>
      <c r="NEL3" s="16"/>
      <c r="NEM3" s="16"/>
      <c r="NEN3" s="16"/>
      <c r="NEO3" s="16"/>
      <c r="NEP3" s="16"/>
      <c r="NEQ3" s="16"/>
      <c r="NER3" s="16"/>
      <c r="NES3" s="16"/>
      <c r="NET3" s="16"/>
      <c r="NEU3" s="16"/>
      <c r="NEV3" s="16"/>
      <c r="NEW3" s="16"/>
      <c r="NEX3" s="16"/>
      <c r="NEY3" s="16"/>
      <c r="NEZ3" s="16"/>
      <c r="NFA3" s="16"/>
      <c r="NFB3" s="16"/>
      <c r="NFC3" s="16"/>
      <c r="NFD3" s="16"/>
      <c r="NFE3" s="16"/>
      <c r="NFF3" s="16"/>
      <c r="NFG3" s="16"/>
      <c r="NFH3" s="16"/>
      <c r="NFI3" s="16"/>
      <c r="NFJ3" s="16"/>
      <c r="NFK3" s="16"/>
      <c r="NFL3" s="16"/>
      <c r="NFM3" s="16"/>
      <c r="NFN3" s="16"/>
      <c r="NFO3" s="16"/>
      <c r="NFP3" s="16"/>
      <c r="NFQ3" s="16"/>
      <c r="NFR3" s="16"/>
      <c r="NFS3" s="16"/>
      <c r="NFT3" s="16"/>
      <c r="NFU3" s="16"/>
      <c r="NFV3" s="16"/>
      <c r="NFW3" s="16"/>
      <c r="NFX3" s="16"/>
      <c r="NFY3" s="16"/>
      <c r="NFZ3" s="16"/>
      <c r="NGA3" s="16"/>
      <c r="NGB3" s="16"/>
      <c r="NGC3" s="16"/>
      <c r="NGD3" s="16"/>
      <c r="NGE3" s="16"/>
      <c r="NGF3" s="16"/>
      <c r="NGG3" s="16"/>
      <c r="NGH3" s="16"/>
      <c r="NGI3" s="16"/>
      <c r="NGJ3" s="16"/>
      <c r="NGK3" s="16"/>
      <c r="NGL3" s="16"/>
      <c r="NGM3" s="16"/>
      <c r="NGN3" s="16"/>
      <c r="NGO3" s="16"/>
      <c r="NGP3" s="16"/>
      <c r="NGQ3" s="16"/>
      <c r="NGR3" s="16"/>
      <c r="NGS3" s="16"/>
      <c r="NGT3" s="16"/>
      <c r="NGU3" s="16"/>
      <c r="NGV3" s="16"/>
      <c r="NGW3" s="16"/>
      <c r="NGX3" s="16"/>
      <c r="NGY3" s="16"/>
      <c r="NGZ3" s="16"/>
      <c r="NHA3" s="16"/>
      <c r="NHB3" s="16"/>
      <c r="NHC3" s="16"/>
      <c r="NHD3" s="16"/>
      <c r="NHE3" s="16"/>
      <c r="NHF3" s="16"/>
      <c r="NHG3" s="16"/>
      <c r="NHH3" s="16"/>
      <c r="NHI3" s="16"/>
      <c r="NHJ3" s="16"/>
      <c r="NHK3" s="16"/>
      <c r="NHL3" s="16"/>
      <c r="NHM3" s="16"/>
      <c r="NHN3" s="16"/>
      <c r="NHO3" s="16"/>
      <c r="NHP3" s="16"/>
      <c r="NHQ3" s="16"/>
      <c r="NHR3" s="16"/>
      <c r="NHS3" s="16"/>
      <c r="NHT3" s="16"/>
      <c r="NHU3" s="16"/>
      <c r="NHV3" s="16"/>
      <c r="NHW3" s="16"/>
      <c r="NHX3" s="16"/>
      <c r="NHY3" s="16"/>
      <c r="NHZ3" s="16"/>
      <c r="NIA3" s="16"/>
      <c r="NIB3" s="16"/>
      <c r="NIC3" s="16"/>
      <c r="NID3" s="16"/>
      <c r="NIE3" s="16"/>
      <c r="NIF3" s="16"/>
      <c r="NIG3" s="16"/>
      <c r="NIH3" s="16"/>
      <c r="NII3" s="16"/>
      <c r="NIJ3" s="16"/>
      <c r="NIK3" s="16"/>
      <c r="NIL3" s="16"/>
      <c r="NIM3" s="16"/>
      <c r="NIN3" s="16"/>
      <c r="NIO3" s="16"/>
      <c r="NIP3" s="16"/>
      <c r="NIQ3" s="16"/>
      <c r="NIR3" s="16"/>
      <c r="NIS3" s="16"/>
      <c r="NIT3" s="16"/>
      <c r="NIU3" s="16"/>
      <c r="NIV3" s="16"/>
      <c r="NIW3" s="16"/>
      <c r="NIX3" s="16"/>
      <c r="NIY3" s="16"/>
      <c r="NIZ3" s="16"/>
      <c r="NJA3" s="16"/>
      <c r="NJB3" s="16"/>
      <c r="NJC3" s="16"/>
      <c r="NJD3" s="16"/>
      <c r="NJE3" s="16"/>
      <c r="NJF3" s="16"/>
      <c r="NJG3" s="16"/>
      <c r="NJH3" s="16"/>
      <c r="NJI3" s="16"/>
      <c r="NJJ3" s="16"/>
      <c r="NJK3" s="16"/>
      <c r="NJL3" s="16"/>
      <c r="NJM3" s="16"/>
      <c r="NJN3" s="16"/>
      <c r="NJO3" s="16"/>
      <c r="NJP3" s="16"/>
      <c r="NJQ3" s="16"/>
      <c r="NJR3" s="16"/>
      <c r="NJS3" s="16"/>
      <c r="NJT3" s="16"/>
      <c r="NJU3" s="16"/>
      <c r="NJV3" s="16"/>
      <c r="NJW3" s="16"/>
      <c r="NJX3" s="16"/>
      <c r="NJY3" s="16"/>
      <c r="NJZ3" s="16"/>
      <c r="NKA3" s="16"/>
      <c r="NKB3" s="16"/>
      <c r="NKC3" s="16"/>
      <c r="NKD3" s="16"/>
      <c r="NKE3" s="16"/>
      <c r="NKF3" s="16"/>
      <c r="NKG3" s="16"/>
      <c r="NKH3" s="16"/>
      <c r="NKI3" s="16"/>
      <c r="NKJ3" s="16"/>
      <c r="NKK3" s="16"/>
      <c r="NKL3" s="16"/>
      <c r="NKM3" s="16"/>
      <c r="NKN3" s="16"/>
      <c r="NKO3" s="16"/>
      <c r="NKP3" s="16"/>
      <c r="NKQ3" s="16"/>
      <c r="NKR3" s="16"/>
      <c r="NKS3" s="16"/>
      <c r="NKT3" s="16"/>
      <c r="NKU3" s="16"/>
      <c r="NKV3" s="16"/>
      <c r="NKW3" s="16"/>
      <c r="NKX3" s="16"/>
      <c r="NKY3" s="16"/>
      <c r="NKZ3" s="16"/>
      <c r="NLA3" s="16"/>
      <c r="NLB3" s="16"/>
      <c r="NLC3" s="16"/>
      <c r="NLD3" s="16"/>
      <c r="NLE3" s="16"/>
      <c r="NLF3" s="16"/>
      <c r="NLG3" s="16"/>
      <c r="NLH3" s="16"/>
      <c r="NLI3" s="16"/>
      <c r="NLJ3" s="16"/>
      <c r="NLK3" s="16"/>
      <c r="NLL3" s="16"/>
      <c r="NLM3" s="16"/>
      <c r="NLN3" s="16"/>
      <c r="NLO3" s="16"/>
      <c r="NLP3" s="16"/>
      <c r="NLQ3" s="16"/>
      <c r="NLR3" s="16"/>
      <c r="NLS3" s="16"/>
      <c r="NLT3" s="16"/>
      <c r="NLU3" s="16"/>
      <c r="NLV3" s="16"/>
      <c r="NLW3" s="16"/>
      <c r="NLX3" s="16"/>
      <c r="NLY3" s="16"/>
      <c r="NLZ3" s="16"/>
      <c r="NMA3" s="16"/>
      <c r="NMB3" s="16"/>
      <c r="NMC3" s="16"/>
      <c r="NMD3" s="16"/>
      <c r="NME3" s="16"/>
      <c r="NMF3" s="16"/>
      <c r="NMG3" s="16"/>
      <c r="NMH3" s="16"/>
      <c r="NMI3" s="16"/>
      <c r="NMJ3" s="16"/>
      <c r="NMK3" s="16"/>
      <c r="NML3" s="16"/>
      <c r="NMM3" s="16"/>
      <c r="NMN3" s="16"/>
      <c r="NMO3" s="16"/>
      <c r="NMP3" s="16"/>
      <c r="NMQ3" s="16"/>
      <c r="NMR3" s="16"/>
      <c r="NMS3" s="16"/>
      <c r="NMT3" s="16"/>
      <c r="NMU3" s="16"/>
      <c r="NMV3" s="16"/>
      <c r="NMW3" s="16"/>
      <c r="NMX3" s="16"/>
      <c r="NMY3" s="16"/>
      <c r="NMZ3" s="16"/>
      <c r="NNA3" s="16"/>
      <c r="NNB3" s="16"/>
      <c r="NNC3" s="16"/>
      <c r="NND3" s="16"/>
      <c r="NNE3" s="16"/>
      <c r="NNF3" s="16"/>
      <c r="NNG3" s="16"/>
      <c r="NNH3" s="16"/>
      <c r="NNI3" s="16"/>
      <c r="NNJ3" s="16"/>
      <c r="NNK3" s="16"/>
      <c r="NNL3" s="16"/>
      <c r="NNM3" s="16"/>
      <c r="NNN3" s="16"/>
      <c r="NNO3" s="16"/>
      <c r="NNP3" s="16"/>
      <c r="NNQ3" s="16"/>
      <c r="NNR3" s="16"/>
      <c r="NNS3" s="16"/>
      <c r="NNT3" s="16"/>
      <c r="NNU3" s="16"/>
      <c r="NNV3" s="16"/>
      <c r="NNW3" s="16"/>
      <c r="NNX3" s="16"/>
      <c r="NNY3" s="16"/>
      <c r="NNZ3" s="16"/>
      <c r="NOA3" s="16"/>
      <c r="NOB3" s="16"/>
      <c r="NOC3" s="16"/>
      <c r="NOD3" s="16"/>
      <c r="NOE3" s="16"/>
      <c r="NOF3" s="16"/>
      <c r="NOG3" s="16"/>
      <c r="NOH3" s="16"/>
      <c r="NOI3" s="16"/>
      <c r="NOJ3" s="16"/>
      <c r="NOK3" s="16"/>
      <c r="NOL3" s="16"/>
      <c r="NOM3" s="16"/>
      <c r="NON3" s="16"/>
      <c r="NOO3" s="16"/>
      <c r="NOP3" s="16"/>
      <c r="NOQ3" s="16"/>
      <c r="NOR3" s="16"/>
      <c r="NOS3" s="16"/>
      <c r="NOT3" s="16"/>
      <c r="NOU3" s="16"/>
      <c r="NOV3" s="16"/>
      <c r="NOW3" s="16"/>
      <c r="NOX3" s="16"/>
      <c r="NOY3" s="16"/>
      <c r="NOZ3" s="16"/>
      <c r="NPA3" s="16"/>
      <c r="NPB3" s="16"/>
      <c r="NPC3" s="16"/>
      <c r="NPD3" s="16"/>
      <c r="NPE3" s="16"/>
      <c r="NPF3" s="16"/>
      <c r="NPG3" s="16"/>
      <c r="NPH3" s="16"/>
      <c r="NPI3" s="16"/>
      <c r="NPJ3" s="16"/>
      <c r="NPK3" s="16"/>
      <c r="NPL3" s="16"/>
      <c r="NPM3" s="16"/>
      <c r="NPN3" s="16"/>
      <c r="NPO3" s="16"/>
      <c r="NPP3" s="16"/>
      <c r="NPQ3" s="16"/>
      <c r="NPR3" s="16"/>
      <c r="NPS3" s="16"/>
      <c r="NPT3" s="16"/>
      <c r="NPU3" s="16"/>
      <c r="NPV3" s="16"/>
      <c r="NPW3" s="16"/>
      <c r="NPX3" s="16"/>
      <c r="NPY3" s="16"/>
      <c r="NPZ3" s="16"/>
      <c r="NQA3" s="16"/>
      <c r="NQB3" s="16"/>
      <c r="NQC3" s="16"/>
      <c r="NQD3" s="16"/>
      <c r="NQE3" s="16"/>
      <c r="NQF3" s="16"/>
      <c r="NQG3" s="16"/>
      <c r="NQH3" s="16"/>
      <c r="NQI3" s="16"/>
      <c r="NQJ3" s="16"/>
      <c r="NQK3" s="16"/>
      <c r="NQL3" s="16"/>
      <c r="NQM3" s="16"/>
      <c r="NQN3" s="16"/>
      <c r="NQO3" s="16"/>
      <c r="NQP3" s="16"/>
      <c r="NQQ3" s="16"/>
      <c r="NQR3" s="16"/>
      <c r="NQS3" s="16"/>
      <c r="NQT3" s="16"/>
      <c r="NQU3" s="16"/>
      <c r="NQV3" s="16"/>
      <c r="NQW3" s="16"/>
      <c r="NQX3" s="16"/>
      <c r="NQY3" s="16"/>
      <c r="NQZ3" s="16"/>
      <c r="NRA3" s="16"/>
      <c r="NRB3" s="16"/>
      <c r="NRC3" s="16"/>
      <c r="NRD3" s="16"/>
      <c r="NRE3" s="16"/>
      <c r="NRF3" s="16"/>
      <c r="NRG3" s="16"/>
      <c r="NRH3" s="16"/>
      <c r="NRI3" s="16"/>
      <c r="NRJ3" s="16"/>
      <c r="NRK3" s="16"/>
      <c r="NRL3" s="16"/>
      <c r="NRM3" s="16"/>
      <c r="NRN3" s="16"/>
      <c r="NRO3" s="16"/>
      <c r="NRP3" s="16"/>
      <c r="NRQ3" s="16"/>
      <c r="NRR3" s="16"/>
      <c r="NRS3" s="16"/>
      <c r="NRT3" s="16"/>
      <c r="NRU3" s="16"/>
      <c r="NRV3" s="16"/>
      <c r="NRW3" s="16"/>
      <c r="NRX3" s="16"/>
      <c r="NRY3" s="16"/>
      <c r="NRZ3" s="16"/>
      <c r="NSA3" s="16"/>
      <c r="NSB3" s="16"/>
      <c r="NSC3" s="16"/>
      <c r="NSD3" s="16"/>
      <c r="NSE3" s="16"/>
      <c r="NSF3" s="16"/>
      <c r="NSG3" s="16"/>
      <c r="NSH3" s="16"/>
      <c r="NSI3" s="16"/>
      <c r="NSJ3" s="16"/>
      <c r="NSK3" s="16"/>
      <c r="NSL3" s="16"/>
      <c r="NSM3" s="16"/>
      <c r="NSN3" s="16"/>
      <c r="NSO3" s="16"/>
      <c r="NSP3" s="16"/>
      <c r="NSQ3" s="16"/>
      <c r="NSR3" s="16"/>
      <c r="NSS3" s="16"/>
      <c r="NST3" s="16"/>
      <c r="NSU3" s="16"/>
      <c r="NSV3" s="16"/>
      <c r="NSW3" s="16"/>
      <c r="NSX3" s="16"/>
      <c r="NSY3" s="16"/>
      <c r="NSZ3" s="16"/>
      <c r="NTA3" s="16"/>
      <c r="NTB3" s="16"/>
      <c r="NTC3" s="16"/>
      <c r="NTD3" s="16"/>
      <c r="NTE3" s="16"/>
      <c r="NTF3" s="16"/>
      <c r="NTG3" s="16"/>
      <c r="NTH3" s="16"/>
      <c r="NTI3" s="16"/>
      <c r="NTJ3" s="16"/>
      <c r="NTK3" s="16"/>
      <c r="NTL3" s="16"/>
      <c r="NTM3" s="16"/>
      <c r="NTN3" s="16"/>
      <c r="NTO3" s="16"/>
      <c r="NTP3" s="16"/>
      <c r="NTQ3" s="16"/>
      <c r="NTR3" s="16"/>
      <c r="NTS3" s="16"/>
      <c r="NTT3" s="16"/>
      <c r="NTU3" s="16"/>
      <c r="NTV3" s="16"/>
      <c r="NTW3" s="16"/>
      <c r="NTX3" s="16"/>
      <c r="NTY3" s="16"/>
      <c r="NTZ3" s="16"/>
      <c r="NUA3" s="16"/>
      <c r="NUB3" s="16"/>
      <c r="NUC3" s="16"/>
      <c r="NUD3" s="16"/>
      <c r="NUE3" s="16"/>
      <c r="NUF3" s="16"/>
      <c r="NUG3" s="16"/>
      <c r="NUH3" s="16"/>
      <c r="NUI3" s="16"/>
      <c r="NUJ3" s="16"/>
      <c r="NUK3" s="16"/>
      <c r="NUL3" s="16"/>
      <c r="NUM3" s="16"/>
      <c r="NUN3" s="16"/>
      <c r="NUO3" s="16"/>
      <c r="NUP3" s="16"/>
      <c r="NUQ3" s="16"/>
      <c r="NUR3" s="16"/>
      <c r="NUS3" s="16"/>
      <c r="NUT3" s="16"/>
      <c r="NUU3" s="16"/>
      <c r="NUV3" s="16"/>
      <c r="NUW3" s="16"/>
      <c r="NUX3" s="16"/>
      <c r="NUY3" s="16"/>
      <c r="NUZ3" s="16"/>
      <c r="NVA3" s="16"/>
      <c r="NVB3" s="16"/>
      <c r="NVC3" s="16"/>
      <c r="NVD3" s="16"/>
      <c r="NVE3" s="16"/>
      <c r="NVF3" s="16"/>
      <c r="NVG3" s="16"/>
      <c r="NVH3" s="16"/>
      <c r="NVI3" s="16"/>
      <c r="NVJ3" s="16"/>
      <c r="NVK3" s="16"/>
      <c r="NVL3" s="16"/>
      <c r="NVM3" s="16"/>
      <c r="NVN3" s="16"/>
      <c r="NVO3" s="16"/>
      <c r="NVP3" s="16"/>
      <c r="NVQ3" s="16"/>
      <c r="NVR3" s="16"/>
      <c r="NVS3" s="16"/>
      <c r="NVT3" s="16"/>
      <c r="NVU3" s="16"/>
      <c r="NVV3" s="16"/>
      <c r="NVW3" s="16"/>
      <c r="NVX3" s="16"/>
      <c r="NVY3" s="16"/>
      <c r="NVZ3" s="16"/>
      <c r="NWA3" s="16"/>
      <c r="NWB3" s="16"/>
      <c r="NWC3" s="16"/>
      <c r="NWD3" s="16"/>
      <c r="NWE3" s="16"/>
      <c r="NWF3" s="16"/>
      <c r="NWG3" s="16"/>
      <c r="NWH3" s="16"/>
      <c r="NWI3" s="16"/>
      <c r="NWJ3" s="16"/>
      <c r="NWK3" s="16"/>
      <c r="NWL3" s="16"/>
      <c r="NWM3" s="16"/>
      <c r="NWN3" s="16"/>
      <c r="NWO3" s="16"/>
      <c r="NWP3" s="16"/>
      <c r="NWQ3" s="16"/>
      <c r="NWR3" s="16"/>
      <c r="NWS3" s="16"/>
      <c r="NWT3" s="16"/>
      <c r="NWU3" s="16"/>
      <c r="NWV3" s="16"/>
      <c r="NWW3" s="16"/>
      <c r="NWX3" s="16"/>
      <c r="NWY3" s="16"/>
      <c r="NWZ3" s="16"/>
      <c r="NXA3" s="16"/>
      <c r="NXB3" s="16"/>
      <c r="NXC3" s="16"/>
      <c r="NXD3" s="16"/>
      <c r="NXE3" s="16"/>
      <c r="NXF3" s="16"/>
      <c r="NXG3" s="16"/>
      <c r="NXH3" s="16"/>
      <c r="NXI3" s="16"/>
      <c r="NXJ3" s="16"/>
      <c r="NXK3" s="16"/>
      <c r="NXL3" s="16"/>
      <c r="NXM3" s="16"/>
      <c r="NXN3" s="16"/>
      <c r="NXO3" s="16"/>
      <c r="NXP3" s="16"/>
      <c r="NXQ3" s="16"/>
      <c r="NXR3" s="16"/>
      <c r="NXS3" s="16"/>
      <c r="NXT3" s="16"/>
      <c r="NXU3" s="16"/>
      <c r="NXV3" s="16"/>
      <c r="NXW3" s="16"/>
      <c r="NXX3" s="16"/>
      <c r="NXY3" s="16"/>
      <c r="NXZ3" s="16"/>
      <c r="NYA3" s="16"/>
      <c r="NYB3" s="16"/>
      <c r="NYC3" s="16"/>
      <c r="NYD3" s="16"/>
      <c r="NYE3" s="16"/>
      <c r="NYF3" s="16"/>
      <c r="NYG3" s="16"/>
      <c r="NYH3" s="16"/>
      <c r="NYI3" s="16"/>
      <c r="NYJ3" s="16"/>
      <c r="NYK3" s="16"/>
      <c r="NYL3" s="16"/>
      <c r="NYM3" s="16"/>
      <c r="NYN3" s="16"/>
      <c r="NYO3" s="16"/>
      <c r="NYP3" s="16"/>
      <c r="NYQ3" s="16"/>
      <c r="NYR3" s="16"/>
      <c r="NYS3" s="16"/>
      <c r="NYT3" s="16"/>
      <c r="NYU3" s="16"/>
      <c r="NYV3" s="16"/>
      <c r="NYW3" s="16"/>
      <c r="NYX3" s="16"/>
      <c r="NYY3" s="16"/>
      <c r="NYZ3" s="16"/>
      <c r="NZA3" s="16"/>
      <c r="NZB3" s="16"/>
      <c r="NZC3" s="16"/>
      <c r="NZD3" s="16"/>
      <c r="NZE3" s="16"/>
      <c r="NZF3" s="16"/>
      <c r="NZG3" s="16"/>
      <c r="NZH3" s="16"/>
      <c r="NZI3" s="16"/>
      <c r="NZJ3" s="16"/>
      <c r="NZK3" s="16"/>
      <c r="NZL3" s="16"/>
      <c r="NZM3" s="16"/>
      <c r="NZN3" s="16"/>
      <c r="NZO3" s="16"/>
      <c r="NZP3" s="16"/>
      <c r="NZQ3" s="16"/>
      <c r="NZR3" s="16"/>
      <c r="NZS3" s="16"/>
      <c r="NZT3" s="16"/>
      <c r="NZU3" s="16"/>
      <c r="NZV3" s="16"/>
      <c r="NZW3" s="16"/>
      <c r="NZX3" s="16"/>
      <c r="NZY3" s="16"/>
      <c r="NZZ3" s="16"/>
      <c r="OAA3" s="16"/>
      <c r="OAB3" s="16"/>
      <c r="OAC3" s="16"/>
      <c r="OAD3" s="16"/>
      <c r="OAE3" s="16"/>
      <c r="OAF3" s="16"/>
      <c r="OAG3" s="16"/>
      <c r="OAH3" s="16"/>
      <c r="OAI3" s="16"/>
      <c r="OAJ3" s="16"/>
      <c r="OAK3" s="16"/>
      <c r="OAL3" s="16"/>
      <c r="OAM3" s="16"/>
      <c r="OAN3" s="16"/>
      <c r="OAO3" s="16"/>
      <c r="OAP3" s="16"/>
      <c r="OAQ3" s="16"/>
      <c r="OAR3" s="16"/>
      <c r="OAS3" s="16"/>
      <c r="OAT3" s="16"/>
      <c r="OAU3" s="16"/>
      <c r="OAV3" s="16"/>
      <c r="OAW3" s="16"/>
      <c r="OAX3" s="16"/>
      <c r="OAY3" s="16"/>
      <c r="OAZ3" s="16"/>
      <c r="OBA3" s="16"/>
      <c r="OBB3" s="16"/>
      <c r="OBC3" s="16"/>
      <c r="OBD3" s="16"/>
      <c r="OBE3" s="16"/>
      <c r="OBF3" s="16"/>
      <c r="OBG3" s="16"/>
      <c r="OBH3" s="16"/>
      <c r="OBI3" s="16"/>
      <c r="OBJ3" s="16"/>
      <c r="OBK3" s="16"/>
      <c r="OBL3" s="16"/>
      <c r="OBM3" s="16"/>
      <c r="OBN3" s="16"/>
      <c r="OBO3" s="16"/>
      <c r="OBP3" s="16"/>
      <c r="OBQ3" s="16"/>
      <c r="OBR3" s="16"/>
      <c r="OBS3" s="16"/>
      <c r="OBT3" s="16"/>
      <c r="OBU3" s="16"/>
      <c r="OBV3" s="16"/>
      <c r="OBW3" s="16"/>
      <c r="OBX3" s="16"/>
      <c r="OBY3" s="16"/>
      <c r="OBZ3" s="16"/>
      <c r="OCA3" s="16"/>
      <c r="OCB3" s="16"/>
      <c r="OCC3" s="16"/>
      <c r="OCD3" s="16"/>
      <c r="OCE3" s="16"/>
      <c r="OCF3" s="16"/>
      <c r="OCG3" s="16"/>
      <c r="OCH3" s="16"/>
      <c r="OCI3" s="16"/>
      <c r="OCJ3" s="16"/>
      <c r="OCK3" s="16"/>
      <c r="OCL3" s="16"/>
      <c r="OCM3" s="16"/>
      <c r="OCN3" s="16"/>
      <c r="OCO3" s="16"/>
      <c r="OCP3" s="16"/>
      <c r="OCQ3" s="16"/>
      <c r="OCR3" s="16"/>
      <c r="OCS3" s="16"/>
      <c r="OCT3" s="16"/>
      <c r="OCU3" s="16"/>
      <c r="OCV3" s="16"/>
      <c r="OCW3" s="16"/>
      <c r="OCX3" s="16"/>
      <c r="OCY3" s="16"/>
      <c r="OCZ3" s="16"/>
      <c r="ODA3" s="16"/>
      <c r="ODB3" s="16"/>
      <c r="ODC3" s="16"/>
      <c r="ODD3" s="16"/>
      <c r="ODE3" s="16"/>
      <c r="ODF3" s="16"/>
      <c r="ODG3" s="16"/>
      <c r="ODH3" s="16"/>
      <c r="ODI3" s="16"/>
      <c r="ODJ3" s="16"/>
      <c r="ODK3" s="16"/>
      <c r="ODL3" s="16"/>
      <c r="ODM3" s="16"/>
      <c r="ODN3" s="16"/>
      <c r="ODO3" s="16"/>
      <c r="ODP3" s="16"/>
      <c r="ODQ3" s="16"/>
      <c r="ODR3" s="16"/>
      <c r="ODS3" s="16"/>
      <c r="ODT3" s="16"/>
      <c r="ODU3" s="16"/>
      <c r="ODV3" s="16"/>
      <c r="ODW3" s="16"/>
      <c r="ODX3" s="16"/>
      <c r="ODY3" s="16"/>
      <c r="ODZ3" s="16"/>
      <c r="OEA3" s="16"/>
      <c r="OEB3" s="16"/>
      <c r="OEC3" s="16"/>
      <c r="OED3" s="16"/>
      <c r="OEE3" s="16"/>
      <c r="OEF3" s="16"/>
      <c r="OEG3" s="16"/>
      <c r="OEH3" s="16"/>
      <c r="OEI3" s="16"/>
      <c r="OEJ3" s="16"/>
      <c r="OEK3" s="16"/>
      <c r="OEL3" s="16"/>
      <c r="OEM3" s="16"/>
      <c r="OEN3" s="16"/>
      <c r="OEO3" s="16"/>
      <c r="OEP3" s="16"/>
      <c r="OEQ3" s="16"/>
      <c r="OER3" s="16"/>
      <c r="OES3" s="16"/>
      <c r="OET3" s="16"/>
      <c r="OEU3" s="16"/>
      <c r="OEV3" s="16"/>
      <c r="OEW3" s="16"/>
      <c r="OEX3" s="16"/>
      <c r="OEY3" s="16"/>
      <c r="OEZ3" s="16"/>
      <c r="OFA3" s="16"/>
      <c r="OFB3" s="16"/>
      <c r="OFC3" s="16"/>
      <c r="OFD3" s="16"/>
      <c r="OFE3" s="16"/>
      <c r="OFF3" s="16"/>
      <c r="OFG3" s="16"/>
      <c r="OFH3" s="16"/>
      <c r="OFI3" s="16"/>
      <c r="OFJ3" s="16"/>
      <c r="OFK3" s="16"/>
      <c r="OFL3" s="16"/>
      <c r="OFM3" s="16"/>
      <c r="OFN3" s="16"/>
      <c r="OFO3" s="16"/>
      <c r="OFP3" s="16"/>
      <c r="OFQ3" s="16"/>
      <c r="OFR3" s="16"/>
      <c r="OFS3" s="16"/>
      <c r="OFT3" s="16"/>
      <c r="OFU3" s="16"/>
      <c r="OFV3" s="16"/>
      <c r="OFW3" s="16"/>
      <c r="OFX3" s="16"/>
      <c r="OFY3" s="16"/>
      <c r="OFZ3" s="16"/>
      <c r="OGA3" s="16"/>
      <c r="OGB3" s="16"/>
      <c r="OGC3" s="16"/>
      <c r="OGD3" s="16"/>
      <c r="OGE3" s="16"/>
      <c r="OGF3" s="16"/>
      <c r="OGG3" s="16"/>
      <c r="OGH3" s="16"/>
      <c r="OGI3" s="16"/>
      <c r="OGJ3" s="16"/>
      <c r="OGK3" s="16"/>
      <c r="OGL3" s="16"/>
      <c r="OGM3" s="16"/>
      <c r="OGN3" s="16"/>
      <c r="OGO3" s="16"/>
      <c r="OGP3" s="16"/>
      <c r="OGQ3" s="16"/>
      <c r="OGR3" s="16"/>
      <c r="OGS3" s="16"/>
      <c r="OGT3" s="16"/>
      <c r="OGU3" s="16"/>
      <c r="OGV3" s="16"/>
      <c r="OGW3" s="16"/>
      <c r="OGX3" s="16"/>
      <c r="OGY3" s="16"/>
      <c r="OGZ3" s="16"/>
      <c r="OHA3" s="16"/>
      <c r="OHB3" s="16"/>
      <c r="OHC3" s="16"/>
      <c r="OHD3" s="16"/>
      <c r="OHE3" s="16"/>
      <c r="OHF3" s="16"/>
      <c r="OHG3" s="16"/>
      <c r="OHH3" s="16"/>
      <c r="OHI3" s="16"/>
      <c r="OHJ3" s="16"/>
      <c r="OHK3" s="16"/>
      <c r="OHL3" s="16"/>
      <c r="OHM3" s="16"/>
      <c r="OHN3" s="16"/>
      <c r="OHO3" s="16"/>
      <c r="OHP3" s="16"/>
      <c r="OHQ3" s="16"/>
      <c r="OHR3" s="16"/>
      <c r="OHS3" s="16"/>
      <c r="OHT3" s="16"/>
      <c r="OHU3" s="16"/>
      <c r="OHV3" s="16"/>
      <c r="OHW3" s="16"/>
      <c r="OHX3" s="16"/>
      <c r="OHY3" s="16"/>
      <c r="OHZ3" s="16"/>
      <c r="OIA3" s="16"/>
      <c r="OIB3" s="16"/>
      <c r="OIC3" s="16"/>
      <c r="OID3" s="16"/>
      <c r="OIE3" s="16"/>
      <c r="OIF3" s="16"/>
      <c r="OIG3" s="16"/>
      <c r="OIH3" s="16"/>
      <c r="OII3" s="16"/>
      <c r="OIJ3" s="16"/>
      <c r="OIK3" s="16"/>
      <c r="OIL3" s="16"/>
      <c r="OIM3" s="16"/>
      <c r="OIN3" s="16"/>
      <c r="OIO3" s="16"/>
      <c r="OIP3" s="16"/>
      <c r="OIQ3" s="16"/>
      <c r="OIR3" s="16"/>
      <c r="OIS3" s="16"/>
      <c r="OIT3" s="16"/>
      <c r="OIU3" s="16"/>
      <c r="OIV3" s="16"/>
      <c r="OIW3" s="16"/>
      <c r="OIX3" s="16"/>
      <c r="OIY3" s="16"/>
      <c r="OIZ3" s="16"/>
      <c r="OJA3" s="16"/>
      <c r="OJB3" s="16"/>
      <c r="OJC3" s="16"/>
      <c r="OJD3" s="16"/>
      <c r="OJE3" s="16"/>
      <c r="OJF3" s="16"/>
      <c r="OJG3" s="16"/>
      <c r="OJH3" s="16"/>
      <c r="OJI3" s="16"/>
      <c r="OJJ3" s="16"/>
      <c r="OJK3" s="16"/>
      <c r="OJL3" s="16"/>
      <c r="OJM3" s="16"/>
      <c r="OJN3" s="16"/>
      <c r="OJO3" s="16"/>
      <c r="OJP3" s="16"/>
      <c r="OJQ3" s="16"/>
      <c r="OJR3" s="16"/>
      <c r="OJS3" s="16"/>
      <c r="OJT3" s="16"/>
      <c r="OJU3" s="16"/>
      <c r="OJV3" s="16"/>
      <c r="OJW3" s="16"/>
      <c r="OJX3" s="16"/>
      <c r="OJY3" s="16"/>
      <c r="OJZ3" s="16"/>
      <c r="OKA3" s="16"/>
      <c r="OKB3" s="16"/>
      <c r="OKC3" s="16"/>
      <c r="OKD3" s="16"/>
      <c r="OKE3" s="16"/>
      <c r="OKF3" s="16"/>
      <c r="OKG3" s="16"/>
      <c r="OKH3" s="16"/>
      <c r="OKI3" s="16"/>
      <c r="OKJ3" s="16"/>
      <c r="OKK3" s="16"/>
      <c r="OKL3" s="16"/>
      <c r="OKM3" s="16"/>
      <c r="OKN3" s="16"/>
      <c r="OKO3" s="16"/>
      <c r="OKP3" s="16"/>
      <c r="OKQ3" s="16"/>
      <c r="OKR3" s="16"/>
      <c r="OKS3" s="16"/>
      <c r="OKT3" s="16"/>
      <c r="OKU3" s="16"/>
      <c r="OKV3" s="16"/>
      <c r="OKW3" s="16"/>
      <c r="OKX3" s="16"/>
      <c r="OKY3" s="16"/>
      <c r="OKZ3" s="16"/>
      <c r="OLA3" s="16"/>
      <c r="OLB3" s="16"/>
      <c r="OLC3" s="16"/>
      <c r="OLD3" s="16"/>
      <c r="OLE3" s="16"/>
      <c r="OLF3" s="16"/>
      <c r="OLG3" s="16"/>
      <c r="OLH3" s="16"/>
      <c r="OLI3" s="16"/>
      <c r="OLJ3" s="16"/>
      <c r="OLK3" s="16"/>
      <c r="OLL3" s="16"/>
      <c r="OLM3" s="16"/>
      <c r="OLN3" s="16"/>
      <c r="OLO3" s="16"/>
      <c r="OLP3" s="16"/>
      <c r="OLQ3" s="16"/>
      <c r="OLR3" s="16"/>
      <c r="OLS3" s="16"/>
      <c r="OLT3" s="16"/>
      <c r="OLU3" s="16"/>
      <c r="OLV3" s="16"/>
      <c r="OLW3" s="16"/>
      <c r="OLX3" s="16"/>
      <c r="OLY3" s="16"/>
      <c r="OLZ3" s="16"/>
      <c r="OMA3" s="16"/>
      <c r="OMB3" s="16"/>
      <c r="OMC3" s="16"/>
      <c r="OMD3" s="16"/>
      <c r="OME3" s="16"/>
      <c r="OMF3" s="16"/>
      <c r="OMG3" s="16"/>
      <c r="OMH3" s="16"/>
      <c r="OMI3" s="16"/>
      <c r="OMJ3" s="16"/>
      <c r="OMK3" s="16"/>
      <c r="OML3" s="16"/>
      <c r="OMM3" s="16"/>
      <c r="OMN3" s="16"/>
      <c r="OMO3" s="16"/>
      <c r="OMP3" s="16"/>
      <c r="OMQ3" s="16"/>
      <c r="OMR3" s="16"/>
      <c r="OMS3" s="16"/>
      <c r="OMT3" s="16"/>
      <c r="OMU3" s="16"/>
      <c r="OMV3" s="16"/>
      <c r="OMW3" s="16"/>
      <c r="OMX3" s="16"/>
      <c r="OMY3" s="16"/>
      <c r="OMZ3" s="16"/>
      <c r="ONA3" s="16"/>
      <c r="ONB3" s="16"/>
      <c r="ONC3" s="16"/>
      <c r="OND3" s="16"/>
      <c r="ONE3" s="16"/>
      <c r="ONF3" s="16"/>
      <c r="ONG3" s="16"/>
      <c r="ONH3" s="16"/>
      <c r="ONI3" s="16"/>
      <c r="ONJ3" s="16"/>
      <c r="ONK3" s="16"/>
      <c r="ONL3" s="16"/>
      <c r="ONM3" s="16"/>
      <c r="ONN3" s="16"/>
      <c r="ONO3" s="16"/>
      <c r="ONP3" s="16"/>
      <c r="ONQ3" s="16"/>
      <c r="ONR3" s="16"/>
      <c r="ONS3" s="16"/>
      <c r="ONT3" s="16"/>
      <c r="ONU3" s="16"/>
      <c r="ONV3" s="16"/>
      <c r="ONW3" s="16"/>
      <c r="ONX3" s="16"/>
      <c r="ONY3" s="16"/>
      <c r="ONZ3" s="16"/>
      <c r="OOA3" s="16"/>
      <c r="OOB3" s="16"/>
      <c r="OOC3" s="16"/>
      <c r="OOD3" s="16"/>
      <c r="OOE3" s="16"/>
      <c r="OOF3" s="16"/>
      <c r="OOG3" s="16"/>
      <c r="OOH3" s="16"/>
      <c r="OOI3" s="16"/>
      <c r="OOJ3" s="16"/>
      <c r="OOK3" s="16"/>
      <c r="OOL3" s="16"/>
      <c r="OOM3" s="16"/>
      <c r="OON3" s="16"/>
      <c r="OOO3" s="16"/>
      <c r="OOP3" s="16"/>
      <c r="OOQ3" s="16"/>
      <c r="OOR3" s="16"/>
      <c r="OOS3" s="16"/>
      <c r="OOT3" s="16"/>
      <c r="OOU3" s="16"/>
      <c r="OOV3" s="16"/>
      <c r="OOW3" s="16"/>
      <c r="OOX3" s="16"/>
      <c r="OOY3" s="16"/>
      <c r="OOZ3" s="16"/>
      <c r="OPA3" s="16"/>
      <c r="OPB3" s="16"/>
      <c r="OPC3" s="16"/>
      <c r="OPD3" s="16"/>
      <c r="OPE3" s="16"/>
      <c r="OPF3" s="16"/>
      <c r="OPG3" s="16"/>
      <c r="OPH3" s="16"/>
      <c r="OPI3" s="16"/>
      <c r="OPJ3" s="16"/>
      <c r="OPK3" s="16"/>
      <c r="OPL3" s="16"/>
      <c r="OPM3" s="16"/>
      <c r="OPN3" s="16"/>
      <c r="OPO3" s="16"/>
      <c r="OPP3" s="16"/>
      <c r="OPQ3" s="16"/>
      <c r="OPR3" s="16"/>
      <c r="OPS3" s="16"/>
      <c r="OPT3" s="16"/>
      <c r="OPU3" s="16"/>
      <c r="OPV3" s="16"/>
      <c r="OPW3" s="16"/>
      <c r="OPX3" s="16"/>
      <c r="OPY3" s="16"/>
      <c r="OPZ3" s="16"/>
      <c r="OQA3" s="16"/>
      <c r="OQB3" s="16"/>
      <c r="OQC3" s="16"/>
      <c r="OQD3" s="16"/>
      <c r="OQE3" s="16"/>
      <c r="OQF3" s="16"/>
      <c r="OQG3" s="16"/>
      <c r="OQH3" s="16"/>
      <c r="OQI3" s="16"/>
      <c r="OQJ3" s="16"/>
      <c r="OQK3" s="16"/>
      <c r="OQL3" s="16"/>
      <c r="OQM3" s="16"/>
      <c r="OQN3" s="16"/>
      <c r="OQO3" s="16"/>
      <c r="OQP3" s="16"/>
      <c r="OQQ3" s="16"/>
      <c r="OQR3" s="16"/>
      <c r="OQS3" s="16"/>
      <c r="OQT3" s="16"/>
      <c r="OQU3" s="16"/>
      <c r="OQV3" s="16"/>
      <c r="OQW3" s="16"/>
      <c r="OQX3" s="16"/>
      <c r="OQY3" s="16"/>
      <c r="OQZ3" s="16"/>
      <c r="ORA3" s="16"/>
      <c r="ORB3" s="16"/>
      <c r="ORC3" s="16"/>
      <c r="ORD3" s="16"/>
      <c r="ORE3" s="16"/>
      <c r="ORF3" s="16"/>
      <c r="ORG3" s="16"/>
      <c r="ORH3" s="16"/>
      <c r="ORI3" s="16"/>
      <c r="ORJ3" s="16"/>
      <c r="ORK3" s="16"/>
      <c r="ORL3" s="16"/>
      <c r="ORM3" s="16"/>
      <c r="ORN3" s="16"/>
      <c r="ORO3" s="16"/>
      <c r="ORP3" s="16"/>
      <c r="ORQ3" s="16"/>
      <c r="ORR3" s="16"/>
      <c r="ORS3" s="16"/>
      <c r="ORT3" s="16"/>
      <c r="ORU3" s="16"/>
      <c r="ORV3" s="16"/>
      <c r="ORW3" s="16"/>
      <c r="ORX3" s="16"/>
      <c r="ORY3" s="16"/>
      <c r="ORZ3" s="16"/>
      <c r="OSA3" s="16"/>
      <c r="OSB3" s="16"/>
      <c r="OSC3" s="16"/>
      <c r="OSD3" s="16"/>
      <c r="OSE3" s="16"/>
      <c r="OSF3" s="16"/>
      <c r="OSG3" s="16"/>
      <c r="OSH3" s="16"/>
      <c r="OSI3" s="16"/>
      <c r="OSJ3" s="16"/>
      <c r="OSK3" s="16"/>
      <c r="OSL3" s="16"/>
      <c r="OSM3" s="16"/>
      <c r="OSN3" s="16"/>
      <c r="OSO3" s="16"/>
      <c r="OSP3" s="16"/>
      <c r="OSQ3" s="16"/>
      <c r="OSR3" s="16"/>
      <c r="OSS3" s="16"/>
      <c r="OST3" s="16"/>
      <c r="OSU3" s="16"/>
      <c r="OSV3" s="16"/>
      <c r="OSW3" s="16"/>
      <c r="OSX3" s="16"/>
      <c r="OSY3" s="16"/>
      <c r="OSZ3" s="16"/>
      <c r="OTA3" s="16"/>
      <c r="OTB3" s="16"/>
      <c r="OTC3" s="16"/>
      <c r="OTD3" s="16"/>
      <c r="OTE3" s="16"/>
      <c r="OTF3" s="16"/>
      <c r="OTG3" s="16"/>
      <c r="OTH3" s="16"/>
      <c r="OTI3" s="16"/>
      <c r="OTJ3" s="16"/>
      <c r="OTK3" s="16"/>
      <c r="OTL3" s="16"/>
      <c r="OTM3" s="16"/>
      <c r="OTN3" s="16"/>
      <c r="OTO3" s="16"/>
      <c r="OTP3" s="16"/>
      <c r="OTQ3" s="16"/>
      <c r="OTR3" s="16"/>
      <c r="OTS3" s="16"/>
      <c r="OTT3" s="16"/>
      <c r="OTU3" s="16"/>
      <c r="OTV3" s="16"/>
      <c r="OTW3" s="16"/>
      <c r="OTX3" s="16"/>
      <c r="OTY3" s="16"/>
      <c r="OTZ3" s="16"/>
      <c r="OUA3" s="16"/>
      <c r="OUB3" s="16"/>
      <c r="OUC3" s="16"/>
      <c r="OUD3" s="16"/>
      <c r="OUE3" s="16"/>
      <c r="OUF3" s="16"/>
      <c r="OUG3" s="16"/>
      <c r="OUH3" s="16"/>
      <c r="OUI3" s="16"/>
      <c r="OUJ3" s="16"/>
      <c r="OUK3" s="16"/>
      <c r="OUL3" s="16"/>
      <c r="OUM3" s="16"/>
      <c r="OUN3" s="16"/>
      <c r="OUO3" s="16"/>
      <c r="OUP3" s="16"/>
      <c r="OUQ3" s="16"/>
      <c r="OUR3" s="16"/>
      <c r="OUS3" s="16"/>
      <c r="OUT3" s="16"/>
      <c r="OUU3" s="16"/>
      <c r="OUV3" s="16"/>
      <c r="OUW3" s="16"/>
      <c r="OUX3" s="16"/>
      <c r="OUY3" s="16"/>
      <c r="OUZ3" s="16"/>
      <c r="OVA3" s="16"/>
      <c r="OVB3" s="16"/>
      <c r="OVC3" s="16"/>
      <c r="OVD3" s="16"/>
      <c r="OVE3" s="16"/>
      <c r="OVF3" s="16"/>
      <c r="OVG3" s="16"/>
      <c r="OVH3" s="16"/>
      <c r="OVI3" s="16"/>
      <c r="OVJ3" s="16"/>
      <c r="OVK3" s="16"/>
      <c r="OVL3" s="16"/>
      <c r="OVM3" s="16"/>
      <c r="OVN3" s="16"/>
      <c r="OVO3" s="16"/>
      <c r="OVP3" s="16"/>
      <c r="OVQ3" s="16"/>
      <c r="OVR3" s="16"/>
      <c r="OVS3" s="16"/>
      <c r="OVT3" s="16"/>
      <c r="OVU3" s="16"/>
      <c r="OVV3" s="16"/>
      <c r="OVW3" s="16"/>
      <c r="OVX3" s="16"/>
      <c r="OVY3" s="16"/>
      <c r="OVZ3" s="16"/>
      <c r="OWA3" s="16"/>
      <c r="OWB3" s="16"/>
      <c r="OWC3" s="16"/>
      <c r="OWD3" s="16"/>
      <c r="OWE3" s="16"/>
      <c r="OWF3" s="16"/>
      <c r="OWG3" s="16"/>
      <c r="OWH3" s="16"/>
      <c r="OWI3" s="16"/>
      <c r="OWJ3" s="16"/>
      <c r="OWK3" s="16"/>
      <c r="OWL3" s="16"/>
      <c r="OWM3" s="16"/>
      <c r="OWN3" s="16"/>
      <c r="OWO3" s="16"/>
      <c r="OWP3" s="16"/>
      <c r="OWQ3" s="16"/>
      <c r="OWR3" s="16"/>
      <c r="OWS3" s="16"/>
      <c r="OWT3" s="16"/>
      <c r="OWU3" s="16"/>
      <c r="OWV3" s="16"/>
      <c r="OWW3" s="16"/>
      <c r="OWX3" s="16"/>
      <c r="OWY3" s="16"/>
      <c r="OWZ3" s="16"/>
      <c r="OXA3" s="16"/>
      <c r="OXB3" s="16"/>
      <c r="OXC3" s="16"/>
      <c r="OXD3" s="16"/>
      <c r="OXE3" s="16"/>
      <c r="OXF3" s="16"/>
      <c r="OXG3" s="16"/>
      <c r="OXH3" s="16"/>
      <c r="OXI3" s="16"/>
      <c r="OXJ3" s="16"/>
      <c r="OXK3" s="16"/>
      <c r="OXL3" s="16"/>
      <c r="OXM3" s="16"/>
      <c r="OXN3" s="16"/>
      <c r="OXO3" s="16"/>
      <c r="OXP3" s="16"/>
      <c r="OXQ3" s="16"/>
      <c r="OXR3" s="16"/>
      <c r="OXS3" s="16"/>
      <c r="OXT3" s="16"/>
      <c r="OXU3" s="16"/>
      <c r="OXV3" s="16"/>
      <c r="OXW3" s="16"/>
      <c r="OXX3" s="16"/>
      <c r="OXY3" s="16"/>
      <c r="OXZ3" s="16"/>
      <c r="OYA3" s="16"/>
      <c r="OYB3" s="16"/>
      <c r="OYC3" s="16"/>
      <c r="OYD3" s="16"/>
      <c r="OYE3" s="16"/>
      <c r="OYF3" s="16"/>
      <c r="OYG3" s="16"/>
      <c r="OYH3" s="16"/>
      <c r="OYI3" s="16"/>
      <c r="OYJ3" s="16"/>
      <c r="OYK3" s="16"/>
      <c r="OYL3" s="16"/>
      <c r="OYM3" s="16"/>
      <c r="OYN3" s="16"/>
      <c r="OYO3" s="16"/>
      <c r="OYP3" s="16"/>
      <c r="OYQ3" s="16"/>
      <c r="OYR3" s="16"/>
      <c r="OYS3" s="16"/>
      <c r="OYT3" s="16"/>
      <c r="OYU3" s="16"/>
      <c r="OYV3" s="16"/>
      <c r="OYW3" s="16"/>
      <c r="OYX3" s="16"/>
      <c r="OYY3" s="16"/>
      <c r="OYZ3" s="16"/>
      <c r="OZA3" s="16"/>
      <c r="OZB3" s="16"/>
      <c r="OZC3" s="16"/>
      <c r="OZD3" s="16"/>
      <c r="OZE3" s="16"/>
      <c r="OZF3" s="16"/>
      <c r="OZG3" s="16"/>
      <c r="OZH3" s="16"/>
      <c r="OZI3" s="16"/>
      <c r="OZJ3" s="16"/>
      <c r="OZK3" s="16"/>
      <c r="OZL3" s="16"/>
      <c r="OZM3" s="16"/>
      <c r="OZN3" s="16"/>
      <c r="OZO3" s="16"/>
      <c r="OZP3" s="16"/>
      <c r="OZQ3" s="16"/>
      <c r="OZR3" s="16"/>
      <c r="OZS3" s="16"/>
      <c r="OZT3" s="16"/>
      <c r="OZU3" s="16"/>
      <c r="OZV3" s="16"/>
      <c r="OZW3" s="16"/>
      <c r="OZX3" s="16"/>
      <c r="OZY3" s="16"/>
      <c r="OZZ3" s="16"/>
      <c r="PAA3" s="16"/>
      <c r="PAB3" s="16"/>
      <c r="PAC3" s="16"/>
      <c r="PAD3" s="16"/>
      <c r="PAE3" s="16"/>
      <c r="PAF3" s="16"/>
      <c r="PAG3" s="16"/>
      <c r="PAH3" s="16"/>
      <c r="PAI3" s="16"/>
      <c r="PAJ3" s="16"/>
      <c r="PAK3" s="16"/>
      <c r="PAL3" s="16"/>
      <c r="PAM3" s="16"/>
      <c r="PAN3" s="16"/>
      <c r="PAO3" s="16"/>
      <c r="PAP3" s="16"/>
      <c r="PAQ3" s="16"/>
      <c r="PAR3" s="16"/>
      <c r="PAS3" s="16"/>
      <c r="PAT3" s="16"/>
      <c r="PAU3" s="16"/>
      <c r="PAV3" s="16"/>
      <c r="PAW3" s="16"/>
      <c r="PAX3" s="16"/>
      <c r="PAY3" s="16"/>
      <c r="PAZ3" s="16"/>
      <c r="PBA3" s="16"/>
      <c r="PBB3" s="16"/>
      <c r="PBC3" s="16"/>
      <c r="PBD3" s="16"/>
      <c r="PBE3" s="16"/>
      <c r="PBF3" s="16"/>
      <c r="PBG3" s="16"/>
      <c r="PBH3" s="16"/>
      <c r="PBI3" s="16"/>
      <c r="PBJ3" s="16"/>
      <c r="PBK3" s="16"/>
      <c r="PBL3" s="16"/>
      <c r="PBM3" s="16"/>
      <c r="PBN3" s="16"/>
      <c r="PBO3" s="16"/>
      <c r="PBP3" s="16"/>
      <c r="PBQ3" s="16"/>
      <c r="PBR3" s="16"/>
      <c r="PBS3" s="16"/>
      <c r="PBT3" s="16"/>
      <c r="PBU3" s="16"/>
      <c r="PBV3" s="16"/>
      <c r="PBW3" s="16"/>
      <c r="PBX3" s="16"/>
      <c r="PBY3" s="16"/>
      <c r="PBZ3" s="16"/>
      <c r="PCA3" s="16"/>
      <c r="PCB3" s="16"/>
      <c r="PCC3" s="16"/>
      <c r="PCD3" s="16"/>
      <c r="PCE3" s="16"/>
      <c r="PCF3" s="16"/>
      <c r="PCG3" s="16"/>
      <c r="PCH3" s="16"/>
      <c r="PCI3" s="16"/>
      <c r="PCJ3" s="16"/>
      <c r="PCK3" s="16"/>
      <c r="PCL3" s="16"/>
      <c r="PCM3" s="16"/>
      <c r="PCN3" s="16"/>
      <c r="PCO3" s="16"/>
      <c r="PCP3" s="16"/>
      <c r="PCQ3" s="16"/>
      <c r="PCR3" s="16"/>
      <c r="PCS3" s="16"/>
      <c r="PCT3" s="16"/>
      <c r="PCU3" s="16"/>
      <c r="PCV3" s="16"/>
      <c r="PCW3" s="16"/>
      <c r="PCX3" s="16"/>
      <c r="PCY3" s="16"/>
      <c r="PCZ3" s="16"/>
      <c r="PDA3" s="16"/>
      <c r="PDB3" s="16"/>
      <c r="PDC3" s="16"/>
      <c r="PDD3" s="16"/>
      <c r="PDE3" s="16"/>
      <c r="PDF3" s="16"/>
      <c r="PDG3" s="16"/>
      <c r="PDH3" s="16"/>
      <c r="PDI3" s="16"/>
      <c r="PDJ3" s="16"/>
      <c r="PDK3" s="16"/>
      <c r="PDL3" s="16"/>
      <c r="PDM3" s="16"/>
      <c r="PDN3" s="16"/>
      <c r="PDO3" s="16"/>
      <c r="PDP3" s="16"/>
      <c r="PDQ3" s="16"/>
      <c r="PDR3" s="16"/>
      <c r="PDS3" s="16"/>
      <c r="PDT3" s="16"/>
      <c r="PDU3" s="16"/>
      <c r="PDV3" s="16"/>
      <c r="PDW3" s="16"/>
      <c r="PDX3" s="16"/>
      <c r="PDY3" s="16"/>
      <c r="PDZ3" s="16"/>
      <c r="PEA3" s="16"/>
      <c r="PEB3" s="16"/>
      <c r="PEC3" s="16"/>
      <c r="PED3" s="16"/>
      <c r="PEE3" s="16"/>
      <c r="PEF3" s="16"/>
      <c r="PEG3" s="16"/>
      <c r="PEH3" s="16"/>
      <c r="PEI3" s="16"/>
      <c r="PEJ3" s="16"/>
      <c r="PEK3" s="16"/>
      <c r="PEL3" s="16"/>
      <c r="PEM3" s="16"/>
      <c r="PEN3" s="16"/>
      <c r="PEO3" s="16"/>
      <c r="PEP3" s="16"/>
      <c r="PEQ3" s="16"/>
      <c r="PER3" s="16"/>
      <c r="PES3" s="16"/>
      <c r="PET3" s="16"/>
      <c r="PEU3" s="16"/>
      <c r="PEV3" s="16"/>
      <c r="PEW3" s="16"/>
      <c r="PEX3" s="16"/>
      <c r="PEY3" s="16"/>
      <c r="PEZ3" s="16"/>
      <c r="PFA3" s="16"/>
      <c r="PFB3" s="16"/>
      <c r="PFC3" s="16"/>
      <c r="PFD3" s="16"/>
      <c r="PFE3" s="16"/>
      <c r="PFF3" s="16"/>
      <c r="PFG3" s="16"/>
      <c r="PFH3" s="16"/>
      <c r="PFI3" s="16"/>
      <c r="PFJ3" s="16"/>
      <c r="PFK3" s="16"/>
      <c r="PFL3" s="16"/>
      <c r="PFM3" s="16"/>
      <c r="PFN3" s="16"/>
      <c r="PFO3" s="16"/>
      <c r="PFP3" s="16"/>
      <c r="PFQ3" s="16"/>
      <c r="PFR3" s="16"/>
      <c r="PFS3" s="16"/>
      <c r="PFT3" s="16"/>
      <c r="PFU3" s="16"/>
      <c r="PFV3" s="16"/>
      <c r="PFW3" s="16"/>
      <c r="PFX3" s="16"/>
      <c r="PFY3" s="16"/>
      <c r="PFZ3" s="16"/>
      <c r="PGA3" s="16"/>
      <c r="PGB3" s="16"/>
      <c r="PGC3" s="16"/>
      <c r="PGD3" s="16"/>
      <c r="PGE3" s="16"/>
      <c r="PGF3" s="16"/>
      <c r="PGG3" s="16"/>
      <c r="PGH3" s="16"/>
      <c r="PGI3" s="16"/>
      <c r="PGJ3" s="16"/>
      <c r="PGK3" s="16"/>
      <c r="PGL3" s="16"/>
      <c r="PGM3" s="16"/>
      <c r="PGN3" s="16"/>
      <c r="PGO3" s="16"/>
      <c r="PGP3" s="16"/>
      <c r="PGQ3" s="16"/>
      <c r="PGR3" s="16"/>
      <c r="PGS3" s="16"/>
      <c r="PGT3" s="16"/>
      <c r="PGU3" s="16"/>
      <c r="PGV3" s="16"/>
      <c r="PGW3" s="16"/>
      <c r="PGX3" s="16"/>
      <c r="PGY3" s="16"/>
      <c r="PGZ3" s="16"/>
      <c r="PHA3" s="16"/>
      <c r="PHB3" s="16"/>
      <c r="PHC3" s="16"/>
      <c r="PHD3" s="16"/>
      <c r="PHE3" s="16"/>
      <c r="PHF3" s="16"/>
      <c r="PHG3" s="16"/>
      <c r="PHH3" s="16"/>
      <c r="PHI3" s="16"/>
      <c r="PHJ3" s="16"/>
      <c r="PHK3" s="16"/>
      <c r="PHL3" s="16"/>
      <c r="PHM3" s="16"/>
      <c r="PHN3" s="16"/>
      <c r="PHO3" s="16"/>
      <c r="PHP3" s="16"/>
      <c r="PHQ3" s="16"/>
      <c r="PHR3" s="16"/>
      <c r="PHS3" s="16"/>
      <c r="PHT3" s="16"/>
      <c r="PHU3" s="16"/>
      <c r="PHV3" s="16"/>
      <c r="PHW3" s="16"/>
      <c r="PHX3" s="16"/>
      <c r="PHY3" s="16"/>
      <c r="PHZ3" s="16"/>
      <c r="PIA3" s="16"/>
      <c r="PIB3" s="16"/>
      <c r="PIC3" s="16"/>
      <c r="PID3" s="16"/>
      <c r="PIE3" s="16"/>
      <c r="PIF3" s="16"/>
      <c r="PIG3" s="16"/>
      <c r="PIH3" s="16"/>
      <c r="PII3" s="16"/>
      <c r="PIJ3" s="16"/>
      <c r="PIK3" s="16"/>
      <c r="PIL3" s="16"/>
      <c r="PIM3" s="16"/>
      <c r="PIN3" s="16"/>
      <c r="PIO3" s="16"/>
      <c r="PIP3" s="16"/>
      <c r="PIQ3" s="16"/>
      <c r="PIR3" s="16"/>
      <c r="PIS3" s="16"/>
      <c r="PIT3" s="16"/>
      <c r="PIU3" s="16"/>
      <c r="PIV3" s="16"/>
      <c r="PIW3" s="16"/>
      <c r="PIX3" s="16"/>
      <c r="PIY3" s="16"/>
      <c r="PIZ3" s="16"/>
      <c r="PJA3" s="16"/>
      <c r="PJB3" s="16"/>
      <c r="PJC3" s="16"/>
      <c r="PJD3" s="16"/>
      <c r="PJE3" s="16"/>
      <c r="PJF3" s="16"/>
      <c r="PJG3" s="16"/>
      <c r="PJH3" s="16"/>
      <c r="PJI3" s="16"/>
      <c r="PJJ3" s="16"/>
      <c r="PJK3" s="16"/>
      <c r="PJL3" s="16"/>
      <c r="PJM3" s="16"/>
      <c r="PJN3" s="16"/>
      <c r="PJO3" s="16"/>
      <c r="PJP3" s="16"/>
      <c r="PJQ3" s="16"/>
      <c r="PJR3" s="16"/>
      <c r="PJS3" s="16"/>
      <c r="PJT3" s="16"/>
      <c r="PJU3" s="16"/>
      <c r="PJV3" s="16"/>
      <c r="PJW3" s="16"/>
      <c r="PJX3" s="16"/>
      <c r="PJY3" s="16"/>
      <c r="PJZ3" s="16"/>
      <c r="PKA3" s="16"/>
      <c r="PKB3" s="16"/>
      <c r="PKC3" s="16"/>
      <c r="PKD3" s="16"/>
      <c r="PKE3" s="16"/>
      <c r="PKF3" s="16"/>
      <c r="PKG3" s="16"/>
      <c r="PKH3" s="16"/>
      <c r="PKI3" s="16"/>
      <c r="PKJ3" s="16"/>
      <c r="PKK3" s="16"/>
      <c r="PKL3" s="16"/>
      <c r="PKM3" s="16"/>
      <c r="PKN3" s="16"/>
      <c r="PKO3" s="16"/>
      <c r="PKP3" s="16"/>
      <c r="PKQ3" s="16"/>
      <c r="PKR3" s="16"/>
      <c r="PKS3" s="16"/>
      <c r="PKT3" s="16"/>
      <c r="PKU3" s="16"/>
      <c r="PKV3" s="16"/>
      <c r="PKW3" s="16"/>
      <c r="PKX3" s="16"/>
      <c r="PKY3" s="16"/>
      <c r="PKZ3" s="16"/>
      <c r="PLA3" s="16"/>
      <c r="PLB3" s="16"/>
      <c r="PLC3" s="16"/>
      <c r="PLD3" s="16"/>
      <c r="PLE3" s="16"/>
      <c r="PLF3" s="16"/>
      <c r="PLG3" s="16"/>
      <c r="PLH3" s="16"/>
      <c r="PLI3" s="16"/>
      <c r="PLJ3" s="16"/>
      <c r="PLK3" s="16"/>
      <c r="PLL3" s="16"/>
      <c r="PLM3" s="16"/>
      <c r="PLN3" s="16"/>
      <c r="PLO3" s="16"/>
      <c r="PLP3" s="16"/>
      <c r="PLQ3" s="16"/>
      <c r="PLR3" s="16"/>
      <c r="PLS3" s="16"/>
      <c r="PLT3" s="16"/>
      <c r="PLU3" s="16"/>
      <c r="PLV3" s="16"/>
      <c r="PLW3" s="16"/>
      <c r="PLX3" s="16"/>
      <c r="PLY3" s="16"/>
      <c r="PLZ3" s="16"/>
      <c r="PMA3" s="16"/>
      <c r="PMB3" s="16"/>
      <c r="PMC3" s="16"/>
      <c r="PMD3" s="16"/>
      <c r="PME3" s="16"/>
      <c r="PMF3" s="16"/>
      <c r="PMG3" s="16"/>
      <c r="PMH3" s="16"/>
      <c r="PMI3" s="16"/>
      <c r="PMJ3" s="16"/>
      <c r="PMK3" s="16"/>
      <c r="PML3" s="16"/>
      <c r="PMM3" s="16"/>
      <c r="PMN3" s="16"/>
      <c r="PMO3" s="16"/>
      <c r="PMP3" s="16"/>
      <c r="PMQ3" s="16"/>
      <c r="PMR3" s="16"/>
      <c r="PMS3" s="16"/>
      <c r="PMT3" s="16"/>
      <c r="PMU3" s="16"/>
      <c r="PMV3" s="16"/>
      <c r="PMW3" s="16"/>
      <c r="PMX3" s="16"/>
      <c r="PMY3" s="16"/>
      <c r="PMZ3" s="16"/>
      <c r="PNA3" s="16"/>
      <c r="PNB3" s="16"/>
      <c r="PNC3" s="16"/>
      <c r="PND3" s="16"/>
      <c r="PNE3" s="16"/>
      <c r="PNF3" s="16"/>
      <c r="PNG3" s="16"/>
      <c r="PNH3" s="16"/>
      <c r="PNI3" s="16"/>
      <c r="PNJ3" s="16"/>
      <c r="PNK3" s="16"/>
      <c r="PNL3" s="16"/>
      <c r="PNM3" s="16"/>
      <c r="PNN3" s="16"/>
      <c r="PNO3" s="16"/>
      <c r="PNP3" s="16"/>
      <c r="PNQ3" s="16"/>
      <c r="PNR3" s="16"/>
      <c r="PNS3" s="16"/>
      <c r="PNT3" s="16"/>
      <c r="PNU3" s="16"/>
      <c r="PNV3" s="16"/>
      <c r="PNW3" s="16"/>
      <c r="PNX3" s="16"/>
      <c r="PNY3" s="16"/>
      <c r="PNZ3" s="16"/>
      <c r="POA3" s="16"/>
      <c r="POB3" s="16"/>
      <c r="POC3" s="16"/>
      <c r="POD3" s="16"/>
      <c r="POE3" s="16"/>
      <c r="POF3" s="16"/>
      <c r="POG3" s="16"/>
      <c r="POH3" s="16"/>
      <c r="POI3" s="16"/>
      <c r="POJ3" s="16"/>
      <c r="POK3" s="16"/>
      <c r="POL3" s="16"/>
      <c r="POM3" s="16"/>
      <c r="PON3" s="16"/>
      <c r="POO3" s="16"/>
      <c r="POP3" s="16"/>
      <c r="POQ3" s="16"/>
      <c r="POR3" s="16"/>
      <c r="POS3" s="16"/>
      <c r="POT3" s="16"/>
      <c r="POU3" s="16"/>
      <c r="POV3" s="16"/>
      <c r="POW3" s="16"/>
      <c r="POX3" s="16"/>
      <c r="POY3" s="16"/>
      <c r="POZ3" s="16"/>
      <c r="PPA3" s="16"/>
      <c r="PPB3" s="16"/>
      <c r="PPC3" s="16"/>
      <c r="PPD3" s="16"/>
      <c r="PPE3" s="16"/>
      <c r="PPF3" s="16"/>
      <c r="PPG3" s="16"/>
      <c r="PPH3" s="16"/>
      <c r="PPI3" s="16"/>
      <c r="PPJ3" s="16"/>
      <c r="PPK3" s="16"/>
      <c r="PPL3" s="16"/>
      <c r="PPM3" s="16"/>
      <c r="PPN3" s="16"/>
      <c r="PPO3" s="16"/>
      <c r="PPP3" s="16"/>
      <c r="PPQ3" s="16"/>
      <c r="PPR3" s="16"/>
      <c r="PPS3" s="16"/>
      <c r="PPT3" s="16"/>
      <c r="PPU3" s="16"/>
      <c r="PPV3" s="16"/>
      <c r="PPW3" s="16"/>
      <c r="PPX3" s="16"/>
      <c r="PPY3" s="16"/>
      <c r="PPZ3" s="16"/>
      <c r="PQA3" s="16"/>
      <c r="PQB3" s="16"/>
      <c r="PQC3" s="16"/>
      <c r="PQD3" s="16"/>
      <c r="PQE3" s="16"/>
      <c r="PQF3" s="16"/>
      <c r="PQG3" s="16"/>
      <c r="PQH3" s="16"/>
      <c r="PQI3" s="16"/>
      <c r="PQJ3" s="16"/>
      <c r="PQK3" s="16"/>
      <c r="PQL3" s="16"/>
      <c r="PQM3" s="16"/>
      <c r="PQN3" s="16"/>
      <c r="PQO3" s="16"/>
      <c r="PQP3" s="16"/>
      <c r="PQQ3" s="16"/>
      <c r="PQR3" s="16"/>
      <c r="PQS3" s="16"/>
      <c r="PQT3" s="16"/>
      <c r="PQU3" s="16"/>
      <c r="PQV3" s="16"/>
      <c r="PQW3" s="16"/>
      <c r="PQX3" s="16"/>
      <c r="PQY3" s="16"/>
      <c r="PQZ3" s="16"/>
      <c r="PRA3" s="16"/>
      <c r="PRB3" s="16"/>
      <c r="PRC3" s="16"/>
      <c r="PRD3" s="16"/>
      <c r="PRE3" s="16"/>
      <c r="PRF3" s="16"/>
      <c r="PRG3" s="16"/>
      <c r="PRH3" s="16"/>
      <c r="PRI3" s="16"/>
      <c r="PRJ3" s="16"/>
      <c r="PRK3" s="16"/>
      <c r="PRL3" s="16"/>
      <c r="PRM3" s="16"/>
      <c r="PRN3" s="16"/>
      <c r="PRO3" s="16"/>
      <c r="PRP3" s="16"/>
      <c r="PRQ3" s="16"/>
      <c r="PRR3" s="16"/>
      <c r="PRS3" s="16"/>
      <c r="PRT3" s="16"/>
      <c r="PRU3" s="16"/>
      <c r="PRV3" s="16"/>
      <c r="PRW3" s="16"/>
      <c r="PRX3" s="16"/>
      <c r="PRY3" s="16"/>
      <c r="PRZ3" s="16"/>
      <c r="PSA3" s="16"/>
      <c r="PSB3" s="16"/>
      <c r="PSC3" s="16"/>
      <c r="PSD3" s="16"/>
      <c r="PSE3" s="16"/>
      <c r="PSF3" s="16"/>
      <c r="PSG3" s="16"/>
      <c r="PSH3" s="16"/>
      <c r="PSI3" s="16"/>
      <c r="PSJ3" s="16"/>
      <c r="PSK3" s="16"/>
      <c r="PSL3" s="16"/>
      <c r="PSM3" s="16"/>
      <c r="PSN3" s="16"/>
      <c r="PSO3" s="16"/>
      <c r="PSP3" s="16"/>
      <c r="PSQ3" s="16"/>
      <c r="PSR3" s="16"/>
      <c r="PSS3" s="16"/>
      <c r="PST3" s="16"/>
      <c r="PSU3" s="16"/>
      <c r="PSV3" s="16"/>
      <c r="PSW3" s="16"/>
      <c r="PSX3" s="16"/>
      <c r="PSY3" s="16"/>
      <c r="PSZ3" s="16"/>
      <c r="PTA3" s="16"/>
      <c r="PTB3" s="16"/>
      <c r="PTC3" s="16"/>
      <c r="PTD3" s="16"/>
      <c r="PTE3" s="16"/>
      <c r="PTF3" s="16"/>
      <c r="PTG3" s="16"/>
      <c r="PTH3" s="16"/>
      <c r="PTI3" s="16"/>
      <c r="PTJ3" s="16"/>
      <c r="PTK3" s="16"/>
      <c r="PTL3" s="16"/>
      <c r="PTM3" s="16"/>
      <c r="PTN3" s="16"/>
      <c r="PTO3" s="16"/>
      <c r="PTP3" s="16"/>
      <c r="PTQ3" s="16"/>
      <c r="PTR3" s="16"/>
      <c r="PTS3" s="16"/>
      <c r="PTT3" s="16"/>
      <c r="PTU3" s="16"/>
      <c r="PTV3" s="16"/>
      <c r="PTW3" s="16"/>
      <c r="PTX3" s="16"/>
      <c r="PTY3" s="16"/>
      <c r="PTZ3" s="16"/>
      <c r="PUA3" s="16"/>
      <c r="PUB3" s="16"/>
      <c r="PUC3" s="16"/>
      <c r="PUD3" s="16"/>
      <c r="PUE3" s="16"/>
      <c r="PUF3" s="16"/>
      <c r="PUG3" s="16"/>
      <c r="PUH3" s="16"/>
      <c r="PUI3" s="16"/>
      <c r="PUJ3" s="16"/>
      <c r="PUK3" s="16"/>
      <c r="PUL3" s="16"/>
      <c r="PUM3" s="16"/>
      <c r="PUN3" s="16"/>
      <c r="PUO3" s="16"/>
      <c r="PUP3" s="16"/>
      <c r="PUQ3" s="16"/>
      <c r="PUR3" s="16"/>
      <c r="PUS3" s="16"/>
      <c r="PUT3" s="16"/>
      <c r="PUU3" s="16"/>
      <c r="PUV3" s="16"/>
      <c r="PUW3" s="16"/>
      <c r="PUX3" s="16"/>
      <c r="PUY3" s="16"/>
      <c r="PUZ3" s="16"/>
      <c r="PVA3" s="16"/>
      <c r="PVB3" s="16"/>
      <c r="PVC3" s="16"/>
      <c r="PVD3" s="16"/>
      <c r="PVE3" s="16"/>
      <c r="PVF3" s="16"/>
      <c r="PVG3" s="16"/>
      <c r="PVH3" s="16"/>
      <c r="PVI3" s="16"/>
      <c r="PVJ3" s="16"/>
      <c r="PVK3" s="16"/>
      <c r="PVL3" s="16"/>
      <c r="PVM3" s="16"/>
      <c r="PVN3" s="16"/>
      <c r="PVO3" s="16"/>
      <c r="PVP3" s="16"/>
      <c r="PVQ3" s="16"/>
      <c r="PVR3" s="16"/>
      <c r="PVS3" s="16"/>
      <c r="PVT3" s="16"/>
      <c r="PVU3" s="16"/>
      <c r="PVV3" s="16"/>
      <c r="PVW3" s="16"/>
      <c r="PVX3" s="16"/>
      <c r="PVY3" s="16"/>
      <c r="PVZ3" s="16"/>
      <c r="PWA3" s="16"/>
      <c r="PWB3" s="16"/>
      <c r="PWC3" s="16"/>
      <c r="PWD3" s="16"/>
      <c r="PWE3" s="16"/>
      <c r="PWF3" s="16"/>
      <c r="PWG3" s="16"/>
      <c r="PWH3" s="16"/>
      <c r="PWI3" s="16"/>
      <c r="PWJ3" s="16"/>
      <c r="PWK3" s="16"/>
      <c r="PWL3" s="16"/>
      <c r="PWM3" s="16"/>
      <c r="PWN3" s="16"/>
      <c r="PWO3" s="16"/>
      <c r="PWP3" s="16"/>
      <c r="PWQ3" s="16"/>
      <c r="PWR3" s="16"/>
      <c r="PWS3" s="16"/>
      <c r="PWT3" s="16"/>
      <c r="PWU3" s="16"/>
      <c r="PWV3" s="16"/>
      <c r="PWW3" s="16"/>
      <c r="PWX3" s="16"/>
      <c r="PWY3" s="16"/>
      <c r="PWZ3" s="16"/>
      <c r="PXA3" s="16"/>
      <c r="PXB3" s="16"/>
      <c r="PXC3" s="16"/>
      <c r="PXD3" s="16"/>
      <c r="PXE3" s="16"/>
      <c r="PXF3" s="16"/>
      <c r="PXG3" s="16"/>
      <c r="PXH3" s="16"/>
      <c r="PXI3" s="16"/>
      <c r="PXJ3" s="16"/>
      <c r="PXK3" s="16"/>
      <c r="PXL3" s="16"/>
      <c r="PXM3" s="16"/>
      <c r="PXN3" s="16"/>
      <c r="PXO3" s="16"/>
      <c r="PXP3" s="16"/>
      <c r="PXQ3" s="16"/>
      <c r="PXR3" s="16"/>
      <c r="PXS3" s="16"/>
      <c r="PXT3" s="16"/>
      <c r="PXU3" s="16"/>
      <c r="PXV3" s="16"/>
      <c r="PXW3" s="16"/>
      <c r="PXX3" s="16"/>
      <c r="PXY3" s="16"/>
      <c r="PXZ3" s="16"/>
      <c r="PYA3" s="16"/>
      <c r="PYB3" s="16"/>
      <c r="PYC3" s="16"/>
      <c r="PYD3" s="16"/>
      <c r="PYE3" s="16"/>
      <c r="PYF3" s="16"/>
      <c r="PYG3" s="16"/>
      <c r="PYH3" s="16"/>
      <c r="PYI3" s="16"/>
      <c r="PYJ3" s="16"/>
      <c r="PYK3" s="16"/>
      <c r="PYL3" s="16"/>
      <c r="PYM3" s="16"/>
      <c r="PYN3" s="16"/>
      <c r="PYO3" s="16"/>
      <c r="PYP3" s="16"/>
      <c r="PYQ3" s="16"/>
      <c r="PYR3" s="16"/>
      <c r="PYS3" s="16"/>
      <c r="PYT3" s="16"/>
      <c r="PYU3" s="16"/>
      <c r="PYV3" s="16"/>
      <c r="PYW3" s="16"/>
      <c r="PYX3" s="16"/>
      <c r="PYY3" s="16"/>
      <c r="PYZ3" s="16"/>
      <c r="PZA3" s="16"/>
      <c r="PZB3" s="16"/>
      <c r="PZC3" s="16"/>
      <c r="PZD3" s="16"/>
      <c r="PZE3" s="16"/>
      <c r="PZF3" s="16"/>
      <c r="PZG3" s="16"/>
      <c r="PZH3" s="16"/>
      <c r="PZI3" s="16"/>
      <c r="PZJ3" s="16"/>
      <c r="PZK3" s="16"/>
      <c r="PZL3" s="16"/>
      <c r="PZM3" s="16"/>
      <c r="PZN3" s="16"/>
      <c r="PZO3" s="16"/>
      <c r="PZP3" s="16"/>
      <c r="PZQ3" s="16"/>
      <c r="PZR3" s="16"/>
      <c r="PZS3" s="16"/>
      <c r="PZT3" s="16"/>
      <c r="PZU3" s="16"/>
      <c r="PZV3" s="16"/>
      <c r="PZW3" s="16"/>
      <c r="PZX3" s="16"/>
      <c r="PZY3" s="16"/>
      <c r="PZZ3" s="16"/>
      <c r="QAA3" s="16"/>
      <c r="QAB3" s="16"/>
      <c r="QAC3" s="16"/>
      <c r="QAD3" s="16"/>
      <c r="QAE3" s="16"/>
      <c r="QAF3" s="16"/>
      <c r="QAG3" s="16"/>
      <c r="QAH3" s="16"/>
      <c r="QAI3" s="16"/>
      <c r="QAJ3" s="16"/>
      <c r="QAK3" s="16"/>
      <c r="QAL3" s="16"/>
      <c r="QAM3" s="16"/>
      <c r="QAN3" s="16"/>
      <c r="QAO3" s="16"/>
      <c r="QAP3" s="16"/>
      <c r="QAQ3" s="16"/>
      <c r="QAR3" s="16"/>
      <c r="QAS3" s="16"/>
      <c r="QAT3" s="16"/>
      <c r="QAU3" s="16"/>
      <c r="QAV3" s="16"/>
      <c r="QAW3" s="16"/>
      <c r="QAX3" s="16"/>
      <c r="QAY3" s="16"/>
      <c r="QAZ3" s="16"/>
      <c r="QBA3" s="16"/>
      <c r="QBB3" s="16"/>
      <c r="QBC3" s="16"/>
      <c r="QBD3" s="16"/>
      <c r="QBE3" s="16"/>
      <c r="QBF3" s="16"/>
      <c r="QBG3" s="16"/>
      <c r="QBH3" s="16"/>
      <c r="QBI3" s="16"/>
      <c r="QBJ3" s="16"/>
      <c r="QBK3" s="16"/>
      <c r="QBL3" s="16"/>
      <c r="QBM3" s="16"/>
      <c r="QBN3" s="16"/>
      <c r="QBO3" s="16"/>
      <c r="QBP3" s="16"/>
      <c r="QBQ3" s="16"/>
      <c r="QBR3" s="16"/>
      <c r="QBS3" s="16"/>
      <c r="QBT3" s="16"/>
      <c r="QBU3" s="16"/>
      <c r="QBV3" s="16"/>
      <c r="QBW3" s="16"/>
      <c r="QBX3" s="16"/>
      <c r="QBY3" s="16"/>
      <c r="QBZ3" s="16"/>
      <c r="QCA3" s="16"/>
      <c r="QCB3" s="16"/>
      <c r="QCC3" s="16"/>
      <c r="QCD3" s="16"/>
      <c r="QCE3" s="16"/>
      <c r="QCF3" s="16"/>
      <c r="QCG3" s="16"/>
      <c r="QCH3" s="16"/>
      <c r="QCI3" s="16"/>
      <c r="QCJ3" s="16"/>
      <c r="QCK3" s="16"/>
      <c r="QCL3" s="16"/>
      <c r="QCM3" s="16"/>
      <c r="QCN3" s="16"/>
      <c r="QCO3" s="16"/>
      <c r="QCP3" s="16"/>
      <c r="QCQ3" s="16"/>
      <c r="QCR3" s="16"/>
      <c r="QCS3" s="16"/>
      <c r="QCT3" s="16"/>
      <c r="QCU3" s="16"/>
      <c r="QCV3" s="16"/>
      <c r="QCW3" s="16"/>
      <c r="QCX3" s="16"/>
      <c r="QCY3" s="16"/>
      <c r="QCZ3" s="16"/>
      <c r="QDA3" s="16"/>
      <c r="QDB3" s="16"/>
      <c r="QDC3" s="16"/>
      <c r="QDD3" s="16"/>
      <c r="QDE3" s="16"/>
      <c r="QDF3" s="16"/>
      <c r="QDG3" s="16"/>
      <c r="QDH3" s="16"/>
      <c r="QDI3" s="16"/>
      <c r="QDJ3" s="16"/>
      <c r="QDK3" s="16"/>
      <c r="QDL3" s="16"/>
      <c r="QDM3" s="16"/>
      <c r="QDN3" s="16"/>
      <c r="QDO3" s="16"/>
      <c r="QDP3" s="16"/>
      <c r="QDQ3" s="16"/>
      <c r="QDR3" s="16"/>
      <c r="QDS3" s="16"/>
      <c r="QDT3" s="16"/>
      <c r="QDU3" s="16"/>
      <c r="QDV3" s="16"/>
      <c r="QDW3" s="16"/>
      <c r="QDX3" s="16"/>
      <c r="QDY3" s="16"/>
      <c r="QDZ3" s="16"/>
      <c r="QEA3" s="16"/>
      <c r="QEB3" s="16"/>
      <c r="QEC3" s="16"/>
      <c r="QED3" s="16"/>
      <c r="QEE3" s="16"/>
      <c r="QEF3" s="16"/>
      <c r="QEG3" s="16"/>
      <c r="QEH3" s="16"/>
      <c r="QEI3" s="16"/>
      <c r="QEJ3" s="16"/>
      <c r="QEK3" s="16"/>
      <c r="QEL3" s="16"/>
      <c r="QEM3" s="16"/>
      <c r="QEN3" s="16"/>
      <c r="QEO3" s="16"/>
      <c r="QEP3" s="16"/>
      <c r="QEQ3" s="16"/>
      <c r="QER3" s="16"/>
      <c r="QES3" s="16"/>
      <c r="QET3" s="16"/>
      <c r="QEU3" s="16"/>
      <c r="QEV3" s="16"/>
      <c r="QEW3" s="16"/>
      <c r="QEX3" s="16"/>
      <c r="QEY3" s="16"/>
      <c r="QEZ3" s="16"/>
      <c r="QFA3" s="16"/>
      <c r="QFB3" s="16"/>
      <c r="QFC3" s="16"/>
      <c r="QFD3" s="16"/>
      <c r="QFE3" s="16"/>
      <c r="QFF3" s="16"/>
      <c r="QFG3" s="16"/>
      <c r="QFH3" s="16"/>
      <c r="QFI3" s="16"/>
      <c r="QFJ3" s="16"/>
      <c r="QFK3" s="16"/>
      <c r="QFL3" s="16"/>
      <c r="QFM3" s="16"/>
      <c r="QFN3" s="16"/>
      <c r="QFO3" s="16"/>
      <c r="QFP3" s="16"/>
      <c r="QFQ3" s="16"/>
      <c r="QFR3" s="16"/>
      <c r="QFS3" s="16"/>
      <c r="QFT3" s="16"/>
      <c r="QFU3" s="16"/>
      <c r="QFV3" s="16"/>
      <c r="QFW3" s="16"/>
      <c r="QFX3" s="16"/>
      <c r="QFY3" s="16"/>
      <c r="QFZ3" s="16"/>
      <c r="QGA3" s="16"/>
      <c r="QGB3" s="16"/>
      <c r="QGC3" s="16"/>
      <c r="QGD3" s="16"/>
      <c r="QGE3" s="16"/>
      <c r="QGF3" s="16"/>
      <c r="QGG3" s="16"/>
      <c r="QGH3" s="16"/>
      <c r="QGI3" s="16"/>
      <c r="QGJ3" s="16"/>
      <c r="QGK3" s="16"/>
      <c r="QGL3" s="16"/>
      <c r="QGM3" s="16"/>
      <c r="QGN3" s="16"/>
      <c r="QGO3" s="16"/>
      <c r="QGP3" s="16"/>
      <c r="QGQ3" s="16"/>
      <c r="QGR3" s="16"/>
      <c r="QGS3" s="16"/>
      <c r="QGT3" s="16"/>
      <c r="QGU3" s="16"/>
      <c r="QGV3" s="16"/>
      <c r="QGW3" s="16"/>
      <c r="QGX3" s="16"/>
      <c r="QGY3" s="16"/>
      <c r="QGZ3" s="16"/>
      <c r="QHA3" s="16"/>
      <c r="QHB3" s="16"/>
      <c r="QHC3" s="16"/>
      <c r="QHD3" s="16"/>
      <c r="QHE3" s="16"/>
      <c r="QHF3" s="16"/>
      <c r="QHG3" s="16"/>
      <c r="QHH3" s="16"/>
      <c r="QHI3" s="16"/>
      <c r="QHJ3" s="16"/>
      <c r="QHK3" s="16"/>
      <c r="QHL3" s="16"/>
      <c r="QHM3" s="16"/>
      <c r="QHN3" s="16"/>
      <c r="QHO3" s="16"/>
      <c r="QHP3" s="16"/>
      <c r="QHQ3" s="16"/>
      <c r="QHR3" s="16"/>
      <c r="QHS3" s="16"/>
      <c r="QHT3" s="16"/>
      <c r="QHU3" s="16"/>
      <c r="QHV3" s="16"/>
      <c r="QHW3" s="16"/>
      <c r="QHX3" s="16"/>
      <c r="QHY3" s="16"/>
      <c r="QHZ3" s="16"/>
      <c r="QIA3" s="16"/>
      <c r="QIB3" s="16"/>
      <c r="QIC3" s="16"/>
      <c r="QID3" s="16"/>
      <c r="QIE3" s="16"/>
      <c r="QIF3" s="16"/>
      <c r="QIG3" s="16"/>
      <c r="QIH3" s="16"/>
      <c r="QII3" s="16"/>
      <c r="QIJ3" s="16"/>
      <c r="QIK3" s="16"/>
      <c r="QIL3" s="16"/>
      <c r="QIM3" s="16"/>
      <c r="QIN3" s="16"/>
      <c r="QIO3" s="16"/>
      <c r="QIP3" s="16"/>
      <c r="QIQ3" s="16"/>
      <c r="QIR3" s="16"/>
      <c r="QIS3" s="16"/>
      <c r="QIT3" s="16"/>
      <c r="QIU3" s="16"/>
      <c r="QIV3" s="16"/>
      <c r="QIW3" s="16"/>
      <c r="QIX3" s="16"/>
      <c r="QIY3" s="16"/>
      <c r="QIZ3" s="16"/>
      <c r="QJA3" s="16"/>
      <c r="QJB3" s="16"/>
      <c r="QJC3" s="16"/>
      <c r="QJD3" s="16"/>
      <c r="QJE3" s="16"/>
      <c r="QJF3" s="16"/>
      <c r="QJG3" s="16"/>
      <c r="QJH3" s="16"/>
      <c r="QJI3" s="16"/>
      <c r="QJJ3" s="16"/>
      <c r="QJK3" s="16"/>
      <c r="QJL3" s="16"/>
      <c r="QJM3" s="16"/>
      <c r="QJN3" s="16"/>
      <c r="QJO3" s="16"/>
      <c r="QJP3" s="16"/>
      <c r="QJQ3" s="16"/>
      <c r="QJR3" s="16"/>
      <c r="QJS3" s="16"/>
      <c r="QJT3" s="16"/>
      <c r="QJU3" s="16"/>
      <c r="QJV3" s="16"/>
      <c r="QJW3" s="16"/>
      <c r="QJX3" s="16"/>
      <c r="QJY3" s="16"/>
      <c r="QJZ3" s="16"/>
      <c r="QKA3" s="16"/>
      <c r="QKB3" s="16"/>
      <c r="QKC3" s="16"/>
      <c r="QKD3" s="16"/>
      <c r="QKE3" s="16"/>
      <c r="QKF3" s="16"/>
      <c r="QKG3" s="16"/>
      <c r="QKH3" s="16"/>
      <c r="QKI3" s="16"/>
      <c r="QKJ3" s="16"/>
      <c r="QKK3" s="16"/>
      <c r="QKL3" s="16"/>
      <c r="QKM3" s="16"/>
      <c r="QKN3" s="16"/>
      <c r="QKO3" s="16"/>
      <c r="QKP3" s="16"/>
      <c r="QKQ3" s="16"/>
      <c r="QKR3" s="16"/>
      <c r="QKS3" s="16"/>
      <c r="QKT3" s="16"/>
      <c r="QKU3" s="16"/>
      <c r="QKV3" s="16"/>
      <c r="QKW3" s="16"/>
      <c r="QKX3" s="16"/>
      <c r="QKY3" s="16"/>
      <c r="QKZ3" s="16"/>
      <c r="QLA3" s="16"/>
      <c r="QLB3" s="16"/>
      <c r="QLC3" s="16"/>
      <c r="QLD3" s="16"/>
      <c r="QLE3" s="16"/>
      <c r="QLF3" s="16"/>
      <c r="QLG3" s="16"/>
      <c r="QLH3" s="16"/>
      <c r="QLI3" s="16"/>
      <c r="QLJ3" s="16"/>
      <c r="QLK3" s="16"/>
      <c r="QLL3" s="16"/>
      <c r="QLM3" s="16"/>
      <c r="QLN3" s="16"/>
      <c r="QLO3" s="16"/>
      <c r="QLP3" s="16"/>
      <c r="QLQ3" s="16"/>
      <c r="QLR3" s="16"/>
      <c r="QLS3" s="16"/>
      <c r="QLT3" s="16"/>
      <c r="QLU3" s="16"/>
      <c r="QLV3" s="16"/>
      <c r="QLW3" s="16"/>
      <c r="QLX3" s="16"/>
      <c r="QLY3" s="16"/>
      <c r="QLZ3" s="16"/>
      <c r="QMA3" s="16"/>
      <c r="QMB3" s="16"/>
      <c r="QMC3" s="16"/>
      <c r="QMD3" s="16"/>
      <c r="QME3" s="16"/>
      <c r="QMF3" s="16"/>
      <c r="QMG3" s="16"/>
      <c r="QMH3" s="16"/>
      <c r="QMI3" s="16"/>
      <c r="QMJ3" s="16"/>
      <c r="QMK3" s="16"/>
      <c r="QML3" s="16"/>
      <c r="QMM3" s="16"/>
      <c r="QMN3" s="16"/>
      <c r="QMO3" s="16"/>
      <c r="QMP3" s="16"/>
      <c r="QMQ3" s="16"/>
      <c r="QMR3" s="16"/>
      <c r="QMS3" s="16"/>
      <c r="QMT3" s="16"/>
      <c r="QMU3" s="16"/>
      <c r="QMV3" s="16"/>
      <c r="QMW3" s="16"/>
      <c r="QMX3" s="16"/>
      <c r="QMY3" s="16"/>
      <c r="QMZ3" s="16"/>
      <c r="QNA3" s="16"/>
      <c r="QNB3" s="16"/>
      <c r="QNC3" s="16"/>
      <c r="QND3" s="16"/>
      <c r="QNE3" s="16"/>
      <c r="QNF3" s="16"/>
      <c r="QNG3" s="16"/>
      <c r="QNH3" s="16"/>
      <c r="QNI3" s="16"/>
      <c r="QNJ3" s="16"/>
      <c r="QNK3" s="16"/>
      <c r="QNL3" s="16"/>
      <c r="QNM3" s="16"/>
      <c r="QNN3" s="16"/>
      <c r="QNO3" s="16"/>
      <c r="QNP3" s="16"/>
      <c r="QNQ3" s="16"/>
      <c r="QNR3" s="16"/>
      <c r="QNS3" s="16"/>
      <c r="QNT3" s="16"/>
      <c r="QNU3" s="16"/>
      <c r="QNV3" s="16"/>
      <c r="QNW3" s="16"/>
      <c r="QNX3" s="16"/>
      <c r="QNY3" s="16"/>
      <c r="QNZ3" s="16"/>
      <c r="QOA3" s="16"/>
      <c r="QOB3" s="16"/>
      <c r="QOC3" s="16"/>
      <c r="QOD3" s="16"/>
      <c r="QOE3" s="16"/>
      <c r="QOF3" s="16"/>
      <c r="QOG3" s="16"/>
      <c r="QOH3" s="16"/>
      <c r="QOI3" s="16"/>
      <c r="QOJ3" s="16"/>
      <c r="QOK3" s="16"/>
      <c r="QOL3" s="16"/>
      <c r="QOM3" s="16"/>
      <c r="QON3" s="16"/>
      <c r="QOO3" s="16"/>
      <c r="QOP3" s="16"/>
      <c r="QOQ3" s="16"/>
      <c r="QOR3" s="16"/>
      <c r="QOS3" s="16"/>
      <c r="QOT3" s="16"/>
      <c r="QOU3" s="16"/>
      <c r="QOV3" s="16"/>
      <c r="QOW3" s="16"/>
      <c r="QOX3" s="16"/>
      <c r="QOY3" s="16"/>
      <c r="QOZ3" s="16"/>
      <c r="QPA3" s="16"/>
      <c r="QPB3" s="16"/>
      <c r="QPC3" s="16"/>
      <c r="QPD3" s="16"/>
      <c r="QPE3" s="16"/>
      <c r="QPF3" s="16"/>
      <c r="QPG3" s="16"/>
      <c r="QPH3" s="16"/>
      <c r="QPI3" s="16"/>
      <c r="QPJ3" s="16"/>
      <c r="QPK3" s="16"/>
      <c r="QPL3" s="16"/>
      <c r="QPM3" s="16"/>
      <c r="QPN3" s="16"/>
      <c r="QPO3" s="16"/>
      <c r="QPP3" s="16"/>
      <c r="QPQ3" s="16"/>
      <c r="QPR3" s="16"/>
      <c r="QPS3" s="16"/>
      <c r="QPT3" s="16"/>
      <c r="QPU3" s="16"/>
      <c r="QPV3" s="16"/>
      <c r="QPW3" s="16"/>
      <c r="QPX3" s="16"/>
      <c r="QPY3" s="16"/>
      <c r="QPZ3" s="16"/>
      <c r="QQA3" s="16"/>
      <c r="QQB3" s="16"/>
      <c r="QQC3" s="16"/>
      <c r="QQD3" s="16"/>
      <c r="QQE3" s="16"/>
      <c r="QQF3" s="16"/>
      <c r="QQG3" s="16"/>
      <c r="QQH3" s="16"/>
      <c r="QQI3" s="16"/>
      <c r="QQJ3" s="16"/>
      <c r="QQK3" s="16"/>
      <c r="QQL3" s="16"/>
      <c r="QQM3" s="16"/>
      <c r="QQN3" s="16"/>
      <c r="QQO3" s="16"/>
      <c r="QQP3" s="16"/>
      <c r="QQQ3" s="16"/>
      <c r="QQR3" s="16"/>
      <c r="QQS3" s="16"/>
      <c r="QQT3" s="16"/>
      <c r="QQU3" s="16"/>
      <c r="QQV3" s="16"/>
      <c r="QQW3" s="16"/>
      <c r="QQX3" s="16"/>
      <c r="QQY3" s="16"/>
      <c r="QQZ3" s="16"/>
      <c r="QRA3" s="16"/>
      <c r="QRB3" s="16"/>
      <c r="QRC3" s="16"/>
      <c r="QRD3" s="16"/>
      <c r="QRE3" s="16"/>
      <c r="QRF3" s="16"/>
      <c r="QRG3" s="16"/>
      <c r="QRH3" s="16"/>
      <c r="QRI3" s="16"/>
      <c r="QRJ3" s="16"/>
      <c r="QRK3" s="16"/>
      <c r="QRL3" s="16"/>
      <c r="QRM3" s="16"/>
      <c r="QRN3" s="16"/>
      <c r="QRO3" s="16"/>
      <c r="QRP3" s="16"/>
      <c r="QRQ3" s="16"/>
      <c r="QRR3" s="16"/>
      <c r="QRS3" s="16"/>
      <c r="QRT3" s="16"/>
      <c r="QRU3" s="16"/>
      <c r="QRV3" s="16"/>
      <c r="QRW3" s="16"/>
      <c r="QRX3" s="16"/>
      <c r="QRY3" s="16"/>
      <c r="QRZ3" s="16"/>
      <c r="QSA3" s="16"/>
      <c r="QSB3" s="16"/>
      <c r="QSC3" s="16"/>
      <c r="QSD3" s="16"/>
      <c r="QSE3" s="16"/>
      <c r="QSF3" s="16"/>
      <c r="QSG3" s="16"/>
      <c r="QSH3" s="16"/>
      <c r="QSI3" s="16"/>
      <c r="QSJ3" s="16"/>
      <c r="QSK3" s="16"/>
      <c r="QSL3" s="16"/>
      <c r="QSM3" s="16"/>
      <c r="QSN3" s="16"/>
      <c r="QSO3" s="16"/>
      <c r="QSP3" s="16"/>
      <c r="QSQ3" s="16"/>
      <c r="QSR3" s="16"/>
      <c r="QSS3" s="16"/>
      <c r="QST3" s="16"/>
      <c r="QSU3" s="16"/>
      <c r="QSV3" s="16"/>
      <c r="QSW3" s="16"/>
      <c r="QSX3" s="16"/>
      <c r="QSY3" s="16"/>
      <c r="QSZ3" s="16"/>
      <c r="QTA3" s="16"/>
      <c r="QTB3" s="16"/>
      <c r="QTC3" s="16"/>
      <c r="QTD3" s="16"/>
      <c r="QTE3" s="16"/>
      <c r="QTF3" s="16"/>
      <c r="QTG3" s="16"/>
      <c r="QTH3" s="16"/>
      <c r="QTI3" s="16"/>
      <c r="QTJ3" s="16"/>
      <c r="QTK3" s="16"/>
      <c r="QTL3" s="16"/>
      <c r="QTM3" s="16"/>
      <c r="QTN3" s="16"/>
      <c r="QTO3" s="16"/>
      <c r="QTP3" s="16"/>
      <c r="QTQ3" s="16"/>
      <c r="QTR3" s="16"/>
      <c r="QTS3" s="16"/>
      <c r="QTT3" s="16"/>
      <c r="QTU3" s="16"/>
      <c r="QTV3" s="16"/>
      <c r="QTW3" s="16"/>
      <c r="QTX3" s="16"/>
      <c r="QTY3" s="16"/>
      <c r="QTZ3" s="16"/>
      <c r="QUA3" s="16"/>
      <c r="QUB3" s="16"/>
      <c r="QUC3" s="16"/>
      <c r="QUD3" s="16"/>
      <c r="QUE3" s="16"/>
      <c r="QUF3" s="16"/>
      <c r="QUG3" s="16"/>
      <c r="QUH3" s="16"/>
      <c r="QUI3" s="16"/>
      <c r="QUJ3" s="16"/>
      <c r="QUK3" s="16"/>
      <c r="QUL3" s="16"/>
      <c r="QUM3" s="16"/>
      <c r="QUN3" s="16"/>
      <c r="QUO3" s="16"/>
      <c r="QUP3" s="16"/>
      <c r="QUQ3" s="16"/>
      <c r="QUR3" s="16"/>
      <c r="QUS3" s="16"/>
      <c r="QUT3" s="16"/>
      <c r="QUU3" s="16"/>
      <c r="QUV3" s="16"/>
      <c r="QUW3" s="16"/>
      <c r="QUX3" s="16"/>
      <c r="QUY3" s="16"/>
      <c r="QUZ3" s="16"/>
      <c r="QVA3" s="16"/>
      <c r="QVB3" s="16"/>
      <c r="QVC3" s="16"/>
      <c r="QVD3" s="16"/>
      <c r="QVE3" s="16"/>
      <c r="QVF3" s="16"/>
      <c r="QVG3" s="16"/>
      <c r="QVH3" s="16"/>
      <c r="QVI3" s="16"/>
      <c r="QVJ3" s="16"/>
      <c r="QVK3" s="16"/>
      <c r="QVL3" s="16"/>
      <c r="QVM3" s="16"/>
      <c r="QVN3" s="16"/>
      <c r="QVO3" s="16"/>
      <c r="QVP3" s="16"/>
      <c r="QVQ3" s="16"/>
      <c r="QVR3" s="16"/>
      <c r="QVS3" s="16"/>
      <c r="QVT3" s="16"/>
      <c r="QVU3" s="16"/>
      <c r="QVV3" s="16"/>
      <c r="QVW3" s="16"/>
      <c r="QVX3" s="16"/>
      <c r="QVY3" s="16"/>
      <c r="QVZ3" s="16"/>
      <c r="QWA3" s="16"/>
      <c r="QWB3" s="16"/>
      <c r="QWC3" s="16"/>
      <c r="QWD3" s="16"/>
      <c r="QWE3" s="16"/>
      <c r="QWF3" s="16"/>
      <c r="QWG3" s="16"/>
      <c r="QWH3" s="16"/>
      <c r="QWI3" s="16"/>
      <c r="QWJ3" s="16"/>
      <c r="QWK3" s="16"/>
      <c r="QWL3" s="16"/>
      <c r="QWM3" s="16"/>
      <c r="QWN3" s="16"/>
      <c r="QWO3" s="16"/>
      <c r="QWP3" s="16"/>
      <c r="QWQ3" s="16"/>
      <c r="QWR3" s="16"/>
      <c r="QWS3" s="16"/>
      <c r="QWT3" s="16"/>
      <c r="QWU3" s="16"/>
      <c r="QWV3" s="16"/>
      <c r="QWW3" s="16"/>
      <c r="QWX3" s="16"/>
      <c r="QWY3" s="16"/>
      <c r="QWZ3" s="16"/>
      <c r="QXA3" s="16"/>
      <c r="QXB3" s="16"/>
      <c r="QXC3" s="16"/>
      <c r="QXD3" s="16"/>
      <c r="QXE3" s="16"/>
      <c r="QXF3" s="16"/>
      <c r="QXG3" s="16"/>
      <c r="QXH3" s="16"/>
      <c r="QXI3" s="16"/>
      <c r="QXJ3" s="16"/>
      <c r="QXK3" s="16"/>
      <c r="QXL3" s="16"/>
      <c r="QXM3" s="16"/>
      <c r="QXN3" s="16"/>
      <c r="QXO3" s="16"/>
      <c r="QXP3" s="16"/>
      <c r="QXQ3" s="16"/>
      <c r="QXR3" s="16"/>
      <c r="QXS3" s="16"/>
      <c r="QXT3" s="16"/>
      <c r="QXU3" s="16"/>
      <c r="QXV3" s="16"/>
      <c r="QXW3" s="16"/>
      <c r="QXX3" s="16"/>
      <c r="QXY3" s="16"/>
      <c r="QXZ3" s="16"/>
      <c r="QYA3" s="16"/>
      <c r="QYB3" s="16"/>
      <c r="QYC3" s="16"/>
      <c r="QYD3" s="16"/>
      <c r="QYE3" s="16"/>
      <c r="QYF3" s="16"/>
      <c r="QYG3" s="16"/>
      <c r="QYH3" s="16"/>
      <c r="QYI3" s="16"/>
      <c r="QYJ3" s="16"/>
      <c r="QYK3" s="16"/>
      <c r="QYL3" s="16"/>
      <c r="QYM3" s="16"/>
      <c r="QYN3" s="16"/>
      <c r="QYO3" s="16"/>
      <c r="QYP3" s="16"/>
      <c r="QYQ3" s="16"/>
      <c r="QYR3" s="16"/>
      <c r="QYS3" s="16"/>
      <c r="QYT3" s="16"/>
      <c r="QYU3" s="16"/>
      <c r="QYV3" s="16"/>
      <c r="QYW3" s="16"/>
      <c r="QYX3" s="16"/>
      <c r="QYY3" s="16"/>
      <c r="QYZ3" s="16"/>
      <c r="QZA3" s="16"/>
      <c r="QZB3" s="16"/>
      <c r="QZC3" s="16"/>
      <c r="QZD3" s="16"/>
      <c r="QZE3" s="16"/>
      <c r="QZF3" s="16"/>
      <c r="QZG3" s="16"/>
      <c r="QZH3" s="16"/>
      <c r="QZI3" s="16"/>
      <c r="QZJ3" s="16"/>
      <c r="QZK3" s="16"/>
      <c r="QZL3" s="16"/>
      <c r="QZM3" s="16"/>
      <c r="QZN3" s="16"/>
      <c r="QZO3" s="16"/>
      <c r="QZP3" s="16"/>
      <c r="QZQ3" s="16"/>
      <c r="QZR3" s="16"/>
      <c r="QZS3" s="16"/>
      <c r="QZT3" s="16"/>
      <c r="QZU3" s="16"/>
      <c r="QZV3" s="16"/>
      <c r="QZW3" s="16"/>
      <c r="QZX3" s="16"/>
      <c r="QZY3" s="16"/>
      <c r="QZZ3" s="16"/>
      <c r="RAA3" s="16"/>
      <c r="RAB3" s="16"/>
      <c r="RAC3" s="16"/>
      <c r="RAD3" s="16"/>
      <c r="RAE3" s="16"/>
      <c r="RAF3" s="16"/>
      <c r="RAG3" s="16"/>
      <c r="RAH3" s="16"/>
      <c r="RAI3" s="16"/>
      <c r="RAJ3" s="16"/>
      <c r="RAK3" s="16"/>
      <c r="RAL3" s="16"/>
      <c r="RAM3" s="16"/>
      <c r="RAN3" s="16"/>
      <c r="RAO3" s="16"/>
      <c r="RAP3" s="16"/>
      <c r="RAQ3" s="16"/>
      <c r="RAR3" s="16"/>
      <c r="RAS3" s="16"/>
      <c r="RAT3" s="16"/>
      <c r="RAU3" s="16"/>
      <c r="RAV3" s="16"/>
      <c r="RAW3" s="16"/>
      <c r="RAX3" s="16"/>
      <c r="RAY3" s="16"/>
      <c r="RAZ3" s="16"/>
      <c r="RBA3" s="16"/>
      <c r="RBB3" s="16"/>
      <c r="RBC3" s="16"/>
      <c r="RBD3" s="16"/>
      <c r="RBE3" s="16"/>
      <c r="RBF3" s="16"/>
      <c r="RBG3" s="16"/>
      <c r="RBH3" s="16"/>
      <c r="RBI3" s="16"/>
      <c r="RBJ3" s="16"/>
      <c r="RBK3" s="16"/>
      <c r="RBL3" s="16"/>
      <c r="RBM3" s="16"/>
      <c r="RBN3" s="16"/>
      <c r="RBO3" s="16"/>
      <c r="RBP3" s="16"/>
      <c r="RBQ3" s="16"/>
      <c r="RBR3" s="16"/>
      <c r="RBS3" s="16"/>
      <c r="RBT3" s="16"/>
      <c r="RBU3" s="16"/>
      <c r="RBV3" s="16"/>
      <c r="RBW3" s="16"/>
      <c r="RBX3" s="16"/>
      <c r="RBY3" s="16"/>
      <c r="RBZ3" s="16"/>
      <c r="RCA3" s="16"/>
      <c r="RCB3" s="16"/>
      <c r="RCC3" s="16"/>
      <c r="RCD3" s="16"/>
      <c r="RCE3" s="16"/>
      <c r="RCF3" s="16"/>
      <c r="RCG3" s="16"/>
      <c r="RCH3" s="16"/>
      <c r="RCI3" s="16"/>
      <c r="RCJ3" s="16"/>
      <c r="RCK3" s="16"/>
      <c r="RCL3" s="16"/>
      <c r="RCM3" s="16"/>
      <c r="RCN3" s="16"/>
      <c r="RCO3" s="16"/>
      <c r="RCP3" s="16"/>
      <c r="RCQ3" s="16"/>
      <c r="RCR3" s="16"/>
      <c r="RCS3" s="16"/>
      <c r="RCT3" s="16"/>
      <c r="RCU3" s="16"/>
      <c r="RCV3" s="16"/>
      <c r="RCW3" s="16"/>
      <c r="RCX3" s="16"/>
      <c r="RCY3" s="16"/>
      <c r="RCZ3" s="16"/>
      <c r="RDA3" s="16"/>
      <c r="RDB3" s="16"/>
      <c r="RDC3" s="16"/>
      <c r="RDD3" s="16"/>
      <c r="RDE3" s="16"/>
      <c r="RDF3" s="16"/>
      <c r="RDG3" s="16"/>
      <c r="RDH3" s="16"/>
      <c r="RDI3" s="16"/>
      <c r="RDJ3" s="16"/>
      <c r="RDK3" s="16"/>
      <c r="RDL3" s="16"/>
      <c r="RDM3" s="16"/>
      <c r="RDN3" s="16"/>
      <c r="RDO3" s="16"/>
      <c r="RDP3" s="16"/>
      <c r="RDQ3" s="16"/>
      <c r="RDR3" s="16"/>
      <c r="RDS3" s="16"/>
      <c r="RDT3" s="16"/>
      <c r="RDU3" s="16"/>
      <c r="RDV3" s="16"/>
      <c r="RDW3" s="16"/>
      <c r="RDX3" s="16"/>
      <c r="RDY3" s="16"/>
      <c r="RDZ3" s="16"/>
      <c r="REA3" s="16"/>
      <c r="REB3" s="16"/>
      <c r="REC3" s="16"/>
      <c r="RED3" s="16"/>
      <c r="REE3" s="16"/>
      <c r="REF3" s="16"/>
      <c r="REG3" s="16"/>
      <c r="REH3" s="16"/>
      <c r="REI3" s="16"/>
      <c r="REJ3" s="16"/>
      <c r="REK3" s="16"/>
      <c r="REL3" s="16"/>
      <c r="REM3" s="16"/>
      <c r="REN3" s="16"/>
      <c r="REO3" s="16"/>
      <c r="REP3" s="16"/>
      <c r="REQ3" s="16"/>
      <c r="RER3" s="16"/>
      <c r="RES3" s="16"/>
      <c r="RET3" s="16"/>
      <c r="REU3" s="16"/>
      <c r="REV3" s="16"/>
      <c r="REW3" s="16"/>
      <c r="REX3" s="16"/>
      <c r="REY3" s="16"/>
      <c r="REZ3" s="16"/>
      <c r="RFA3" s="16"/>
      <c r="RFB3" s="16"/>
      <c r="RFC3" s="16"/>
      <c r="RFD3" s="16"/>
      <c r="RFE3" s="16"/>
      <c r="RFF3" s="16"/>
      <c r="RFG3" s="16"/>
      <c r="RFH3" s="16"/>
      <c r="RFI3" s="16"/>
      <c r="RFJ3" s="16"/>
      <c r="RFK3" s="16"/>
      <c r="RFL3" s="16"/>
      <c r="RFM3" s="16"/>
      <c r="RFN3" s="16"/>
      <c r="RFO3" s="16"/>
      <c r="RFP3" s="16"/>
      <c r="RFQ3" s="16"/>
      <c r="RFR3" s="16"/>
      <c r="RFS3" s="16"/>
      <c r="RFT3" s="16"/>
      <c r="RFU3" s="16"/>
      <c r="RFV3" s="16"/>
      <c r="RFW3" s="16"/>
      <c r="RFX3" s="16"/>
      <c r="RFY3" s="16"/>
      <c r="RFZ3" s="16"/>
      <c r="RGA3" s="16"/>
      <c r="RGB3" s="16"/>
      <c r="RGC3" s="16"/>
      <c r="RGD3" s="16"/>
      <c r="RGE3" s="16"/>
      <c r="RGF3" s="16"/>
      <c r="RGG3" s="16"/>
      <c r="RGH3" s="16"/>
      <c r="RGI3" s="16"/>
      <c r="RGJ3" s="16"/>
      <c r="RGK3" s="16"/>
      <c r="RGL3" s="16"/>
      <c r="RGM3" s="16"/>
      <c r="RGN3" s="16"/>
      <c r="RGO3" s="16"/>
      <c r="RGP3" s="16"/>
      <c r="RGQ3" s="16"/>
      <c r="RGR3" s="16"/>
      <c r="RGS3" s="16"/>
      <c r="RGT3" s="16"/>
      <c r="RGU3" s="16"/>
      <c r="RGV3" s="16"/>
      <c r="RGW3" s="16"/>
      <c r="RGX3" s="16"/>
      <c r="RGY3" s="16"/>
      <c r="RGZ3" s="16"/>
      <c r="RHA3" s="16"/>
      <c r="RHB3" s="16"/>
      <c r="RHC3" s="16"/>
      <c r="RHD3" s="16"/>
      <c r="RHE3" s="16"/>
      <c r="RHF3" s="16"/>
      <c r="RHG3" s="16"/>
      <c r="RHH3" s="16"/>
      <c r="RHI3" s="16"/>
      <c r="RHJ3" s="16"/>
      <c r="RHK3" s="16"/>
      <c r="RHL3" s="16"/>
      <c r="RHM3" s="16"/>
      <c r="RHN3" s="16"/>
      <c r="RHO3" s="16"/>
      <c r="RHP3" s="16"/>
      <c r="RHQ3" s="16"/>
      <c r="RHR3" s="16"/>
      <c r="RHS3" s="16"/>
      <c r="RHT3" s="16"/>
      <c r="RHU3" s="16"/>
      <c r="RHV3" s="16"/>
      <c r="RHW3" s="16"/>
      <c r="RHX3" s="16"/>
      <c r="RHY3" s="16"/>
      <c r="RHZ3" s="16"/>
      <c r="RIA3" s="16"/>
      <c r="RIB3" s="16"/>
      <c r="RIC3" s="16"/>
      <c r="RID3" s="16"/>
      <c r="RIE3" s="16"/>
      <c r="RIF3" s="16"/>
      <c r="RIG3" s="16"/>
      <c r="RIH3" s="16"/>
      <c r="RII3" s="16"/>
      <c r="RIJ3" s="16"/>
      <c r="RIK3" s="16"/>
      <c r="RIL3" s="16"/>
      <c r="RIM3" s="16"/>
      <c r="RIN3" s="16"/>
      <c r="RIO3" s="16"/>
      <c r="RIP3" s="16"/>
      <c r="RIQ3" s="16"/>
      <c r="RIR3" s="16"/>
      <c r="RIS3" s="16"/>
      <c r="RIT3" s="16"/>
      <c r="RIU3" s="16"/>
      <c r="RIV3" s="16"/>
      <c r="RIW3" s="16"/>
      <c r="RIX3" s="16"/>
      <c r="RIY3" s="16"/>
      <c r="RIZ3" s="16"/>
      <c r="RJA3" s="16"/>
      <c r="RJB3" s="16"/>
      <c r="RJC3" s="16"/>
      <c r="RJD3" s="16"/>
      <c r="RJE3" s="16"/>
      <c r="RJF3" s="16"/>
      <c r="RJG3" s="16"/>
      <c r="RJH3" s="16"/>
      <c r="RJI3" s="16"/>
      <c r="RJJ3" s="16"/>
      <c r="RJK3" s="16"/>
      <c r="RJL3" s="16"/>
      <c r="RJM3" s="16"/>
      <c r="RJN3" s="16"/>
      <c r="RJO3" s="16"/>
      <c r="RJP3" s="16"/>
      <c r="RJQ3" s="16"/>
      <c r="RJR3" s="16"/>
      <c r="RJS3" s="16"/>
      <c r="RJT3" s="16"/>
      <c r="RJU3" s="16"/>
      <c r="RJV3" s="16"/>
      <c r="RJW3" s="16"/>
      <c r="RJX3" s="16"/>
      <c r="RJY3" s="16"/>
      <c r="RJZ3" s="16"/>
      <c r="RKA3" s="16"/>
      <c r="RKB3" s="16"/>
      <c r="RKC3" s="16"/>
      <c r="RKD3" s="16"/>
      <c r="RKE3" s="16"/>
      <c r="RKF3" s="16"/>
      <c r="RKG3" s="16"/>
      <c r="RKH3" s="16"/>
      <c r="RKI3" s="16"/>
      <c r="RKJ3" s="16"/>
      <c r="RKK3" s="16"/>
      <c r="RKL3" s="16"/>
      <c r="RKM3" s="16"/>
      <c r="RKN3" s="16"/>
      <c r="RKO3" s="16"/>
      <c r="RKP3" s="16"/>
      <c r="RKQ3" s="16"/>
      <c r="RKR3" s="16"/>
      <c r="RKS3" s="16"/>
      <c r="RKT3" s="16"/>
      <c r="RKU3" s="16"/>
      <c r="RKV3" s="16"/>
      <c r="RKW3" s="16"/>
      <c r="RKX3" s="16"/>
      <c r="RKY3" s="16"/>
      <c r="RKZ3" s="16"/>
      <c r="RLA3" s="16"/>
      <c r="RLB3" s="16"/>
      <c r="RLC3" s="16"/>
      <c r="RLD3" s="16"/>
      <c r="RLE3" s="16"/>
      <c r="RLF3" s="16"/>
      <c r="RLG3" s="16"/>
      <c r="RLH3" s="16"/>
      <c r="RLI3" s="16"/>
      <c r="RLJ3" s="16"/>
      <c r="RLK3" s="16"/>
      <c r="RLL3" s="16"/>
      <c r="RLM3" s="16"/>
      <c r="RLN3" s="16"/>
      <c r="RLO3" s="16"/>
      <c r="RLP3" s="16"/>
      <c r="RLQ3" s="16"/>
      <c r="RLR3" s="16"/>
      <c r="RLS3" s="16"/>
      <c r="RLT3" s="16"/>
      <c r="RLU3" s="16"/>
      <c r="RLV3" s="16"/>
      <c r="RLW3" s="16"/>
      <c r="RLX3" s="16"/>
      <c r="RLY3" s="16"/>
      <c r="RLZ3" s="16"/>
      <c r="RMA3" s="16"/>
      <c r="RMB3" s="16"/>
      <c r="RMC3" s="16"/>
      <c r="RMD3" s="16"/>
      <c r="RME3" s="16"/>
      <c r="RMF3" s="16"/>
      <c r="RMG3" s="16"/>
      <c r="RMH3" s="16"/>
      <c r="RMI3" s="16"/>
      <c r="RMJ3" s="16"/>
      <c r="RMK3" s="16"/>
      <c r="RML3" s="16"/>
      <c r="RMM3" s="16"/>
      <c r="RMN3" s="16"/>
      <c r="RMO3" s="16"/>
      <c r="RMP3" s="16"/>
      <c r="RMQ3" s="16"/>
      <c r="RMR3" s="16"/>
      <c r="RMS3" s="16"/>
      <c r="RMT3" s="16"/>
      <c r="RMU3" s="16"/>
      <c r="RMV3" s="16"/>
      <c r="RMW3" s="16"/>
      <c r="RMX3" s="16"/>
      <c r="RMY3" s="16"/>
      <c r="RMZ3" s="16"/>
      <c r="RNA3" s="16"/>
      <c r="RNB3" s="16"/>
      <c r="RNC3" s="16"/>
      <c r="RND3" s="16"/>
      <c r="RNE3" s="16"/>
      <c r="RNF3" s="16"/>
      <c r="RNG3" s="16"/>
      <c r="RNH3" s="16"/>
      <c r="RNI3" s="16"/>
      <c r="RNJ3" s="16"/>
      <c r="RNK3" s="16"/>
      <c r="RNL3" s="16"/>
      <c r="RNM3" s="16"/>
      <c r="RNN3" s="16"/>
      <c r="RNO3" s="16"/>
      <c r="RNP3" s="16"/>
      <c r="RNQ3" s="16"/>
      <c r="RNR3" s="16"/>
      <c r="RNS3" s="16"/>
      <c r="RNT3" s="16"/>
      <c r="RNU3" s="16"/>
      <c r="RNV3" s="16"/>
      <c r="RNW3" s="16"/>
      <c r="RNX3" s="16"/>
      <c r="RNY3" s="16"/>
      <c r="RNZ3" s="16"/>
      <c r="ROA3" s="16"/>
      <c r="ROB3" s="16"/>
      <c r="ROC3" s="16"/>
      <c r="ROD3" s="16"/>
      <c r="ROE3" s="16"/>
      <c r="ROF3" s="16"/>
      <c r="ROG3" s="16"/>
      <c r="ROH3" s="16"/>
      <c r="ROI3" s="16"/>
      <c r="ROJ3" s="16"/>
      <c r="ROK3" s="16"/>
      <c r="ROL3" s="16"/>
      <c r="ROM3" s="16"/>
      <c r="RON3" s="16"/>
      <c r="ROO3" s="16"/>
      <c r="ROP3" s="16"/>
      <c r="ROQ3" s="16"/>
      <c r="ROR3" s="16"/>
      <c r="ROS3" s="16"/>
      <c r="ROT3" s="16"/>
      <c r="ROU3" s="16"/>
      <c r="ROV3" s="16"/>
      <c r="ROW3" s="16"/>
      <c r="ROX3" s="16"/>
      <c r="ROY3" s="16"/>
      <c r="ROZ3" s="16"/>
      <c r="RPA3" s="16"/>
      <c r="RPB3" s="16"/>
      <c r="RPC3" s="16"/>
      <c r="RPD3" s="16"/>
      <c r="RPE3" s="16"/>
      <c r="RPF3" s="16"/>
      <c r="RPG3" s="16"/>
      <c r="RPH3" s="16"/>
      <c r="RPI3" s="16"/>
      <c r="RPJ3" s="16"/>
      <c r="RPK3" s="16"/>
      <c r="RPL3" s="16"/>
      <c r="RPM3" s="16"/>
      <c r="RPN3" s="16"/>
      <c r="RPO3" s="16"/>
      <c r="RPP3" s="16"/>
      <c r="RPQ3" s="16"/>
      <c r="RPR3" s="16"/>
      <c r="RPS3" s="16"/>
      <c r="RPT3" s="16"/>
      <c r="RPU3" s="16"/>
      <c r="RPV3" s="16"/>
      <c r="RPW3" s="16"/>
      <c r="RPX3" s="16"/>
      <c r="RPY3" s="16"/>
      <c r="RPZ3" s="16"/>
      <c r="RQA3" s="16"/>
      <c r="RQB3" s="16"/>
      <c r="RQC3" s="16"/>
      <c r="RQD3" s="16"/>
      <c r="RQE3" s="16"/>
      <c r="RQF3" s="16"/>
      <c r="RQG3" s="16"/>
      <c r="RQH3" s="16"/>
      <c r="RQI3" s="16"/>
      <c r="RQJ3" s="16"/>
      <c r="RQK3" s="16"/>
      <c r="RQL3" s="16"/>
      <c r="RQM3" s="16"/>
      <c r="RQN3" s="16"/>
      <c r="RQO3" s="16"/>
      <c r="RQP3" s="16"/>
      <c r="RQQ3" s="16"/>
      <c r="RQR3" s="16"/>
      <c r="RQS3" s="16"/>
      <c r="RQT3" s="16"/>
      <c r="RQU3" s="16"/>
      <c r="RQV3" s="16"/>
      <c r="RQW3" s="16"/>
      <c r="RQX3" s="16"/>
      <c r="RQY3" s="16"/>
      <c r="RQZ3" s="16"/>
      <c r="RRA3" s="16"/>
      <c r="RRB3" s="16"/>
      <c r="RRC3" s="16"/>
      <c r="RRD3" s="16"/>
      <c r="RRE3" s="16"/>
      <c r="RRF3" s="16"/>
      <c r="RRG3" s="16"/>
      <c r="RRH3" s="16"/>
      <c r="RRI3" s="16"/>
      <c r="RRJ3" s="16"/>
      <c r="RRK3" s="16"/>
      <c r="RRL3" s="16"/>
      <c r="RRM3" s="16"/>
      <c r="RRN3" s="16"/>
      <c r="RRO3" s="16"/>
      <c r="RRP3" s="16"/>
      <c r="RRQ3" s="16"/>
      <c r="RRR3" s="16"/>
      <c r="RRS3" s="16"/>
      <c r="RRT3" s="16"/>
      <c r="RRU3" s="16"/>
      <c r="RRV3" s="16"/>
      <c r="RRW3" s="16"/>
      <c r="RRX3" s="16"/>
      <c r="RRY3" s="16"/>
      <c r="RRZ3" s="16"/>
      <c r="RSA3" s="16"/>
      <c r="RSB3" s="16"/>
      <c r="RSC3" s="16"/>
      <c r="RSD3" s="16"/>
      <c r="RSE3" s="16"/>
      <c r="RSF3" s="16"/>
      <c r="RSG3" s="16"/>
      <c r="RSH3" s="16"/>
      <c r="RSI3" s="16"/>
      <c r="RSJ3" s="16"/>
      <c r="RSK3" s="16"/>
      <c r="RSL3" s="16"/>
      <c r="RSM3" s="16"/>
      <c r="RSN3" s="16"/>
      <c r="RSO3" s="16"/>
      <c r="RSP3" s="16"/>
      <c r="RSQ3" s="16"/>
      <c r="RSR3" s="16"/>
      <c r="RSS3" s="16"/>
      <c r="RST3" s="16"/>
      <c r="RSU3" s="16"/>
      <c r="RSV3" s="16"/>
      <c r="RSW3" s="16"/>
      <c r="RSX3" s="16"/>
      <c r="RSY3" s="16"/>
      <c r="RSZ3" s="16"/>
      <c r="RTA3" s="16"/>
      <c r="RTB3" s="16"/>
      <c r="RTC3" s="16"/>
      <c r="RTD3" s="16"/>
      <c r="RTE3" s="16"/>
      <c r="RTF3" s="16"/>
      <c r="RTG3" s="16"/>
      <c r="RTH3" s="16"/>
      <c r="RTI3" s="16"/>
      <c r="RTJ3" s="16"/>
      <c r="RTK3" s="16"/>
      <c r="RTL3" s="16"/>
      <c r="RTM3" s="16"/>
      <c r="RTN3" s="16"/>
      <c r="RTO3" s="16"/>
      <c r="RTP3" s="16"/>
      <c r="RTQ3" s="16"/>
      <c r="RTR3" s="16"/>
      <c r="RTS3" s="16"/>
      <c r="RTT3" s="16"/>
      <c r="RTU3" s="16"/>
      <c r="RTV3" s="16"/>
      <c r="RTW3" s="16"/>
      <c r="RTX3" s="16"/>
      <c r="RTY3" s="16"/>
      <c r="RTZ3" s="16"/>
      <c r="RUA3" s="16"/>
      <c r="RUB3" s="16"/>
      <c r="RUC3" s="16"/>
      <c r="RUD3" s="16"/>
      <c r="RUE3" s="16"/>
      <c r="RUF3" s="16"/>
      <c r="RUG3" s="16"/>
      <c r="RUH3" s="16"/>
      <c r="RUI3" s="16"/>
      <c r="RUJ3" s="16"/>
      <c r="RUK3" s="16"/>
      <c r="RUL3" s="16"/>
      <c r="RUM3" s="16"/>
      <c r="RUN3" s="16"/>
      <c r="RUO3" s="16"/>
      <c r="RUP3" s="16"/>
      <c r="RUQ3" s="16"/>
      <c r="RUR3" s="16"/>
      <c r="RUS3" s="16"/>
      <c r="RUT3" s="16"/>
      <c r="RUU3" s="16"/>
      <c r="RUV3" s="16"/>
      <c r="RUW3" s="16"/>
      <c r="RUX3" s="16"/>
      <c r="RUY3" s="16"/>
      <c r="RUZ3" s="16"/>
      <c r="RVA3" s="16"/>
      <c r="RVB3" s="16"/>
      <c r="RVC3" s="16"/>
      <c r="RVD3" s="16"/>
      <c r="RVE3" s="16"/>
      <c r="RVF3" s="16"/>
      <c r="RVG3" s="16"/>
      <c r="RVH3" s="16"/>
      <c r="RVI3" s="16"/>
      <c r="RVJ3" s="16"/>
      <c r="RVK3" s="16"/>
      <c r="RVL3" s="16"/>
      <c r="RVM3" s="16"/>
      <c r="RVN3" s="16"/>
      <c r="RVO3" s="16"/>
      <c r="RVP3" s="16"/>
      <c r="RVQ3" s="16"/>
      <c r="RVR3" s="16"/>
      <c r="RVS3" s="16"/>
      <c r="RVT3" s="16"/>
      <c r="RVU3" s="16"/>
      <c r="RVV3" s="16"/>
      <c r="RVW3" s="16"/>
      <c r="RVX3" s="16"/>
      <c r="RVY3" s="16"/>
      <c r="RVZ3" s="16"/>
      <c r="RWA3" s="16"/>
      <c r="RWB3" s="16"/>
      <c r="RWC3" s="16"/>
      <c r="RWD3" s="16"/>
      <c r="RWE3" s="16"/>
      <c r="RWF3" s="16"/>
      <c r="RWG3" s="16"/>
      <c r="RWH3" s="16"/>
      <c r="RWI3" s="16"/>
      <c r="RWJ3" s="16"/>
      <c r="RWK3" s="16"/>
      <c r="RWL3" s="16"/>
      <c r="RWM3" s="16"/>
      <c r="RWN3" s="16"/>
      <c r="RWO3" s="16"/>
      <c r="RWP3" s="16"/>
      <c r="RWQ3" s="16"/>
      <c r="RWR3" s="16"/>
      <c r="RWS3" s="16"/>
      <c r="RWT3" s="16"/>
      <c r="RWU3" s="16"/>
      <c r="RWV3" s="16"/>
      <c r="RWW3" s="16"/>
      <c r="RWX3" s="16"/>
      <c r="RWY3" s="16"/>
      <c r="RWZ3" s="16"/>
      <c r="RXA3" s="16"/>
      <c r="RXB3" s="16"/>
      <c r="RXC3" s="16"/>
      <c r="RXD3" s="16"/>
      <c r="RXE3" s="16"/>
      <c r="RXF3" s="16"/>
      <c r="RXG3" s="16"/>
      <c r="RXH3" s="16"/>
      <c r="RXI3" s="16"/>
      <c r="RXJ3" s="16"/>
      <c r="RXK3" s="16"/>
      <c r="RXL3" s="16"/>
      <c r="RXM3" s="16"/>
      <c r="RXN3" s="16"/>
      <c r="RXO3" s="16"/>
      <c r="RXP3" s="16"/>
      <c r="RXQ3" s="16"/>
      <c r="RXR3" s="16"/>
      <c r="RXS3" s="16"/>
      <c r="RXT3" s="16"/>
      <c r="RXU3" s="16"/>
      <c r="RXV3" s="16"/>
      <c r="RXW3" s="16"/>
      <c r="RXX3" s="16"/>
      <c r="RXY3" s="16"/>
      <c r="RXZ3" s="16"/>
      <c r="RYA3" s="16"/>
      <c r="RYB3" s="16"/>
      <c r="RYC3" s="16"/>
      <c r="RYD3" s="16"/>
      <c r="RYE3" s="16"/>
      <c r="RYF3" s="16"/>
      <c r="RYG3" s="16"/>
      <c r="RYH3" s="16"/>
      <c r="RYI3" s="16"/>
      <c r="RYJ3" s="16"/>
      <c r="RYK3" s="16"/>
      <c r="RYL3" s="16"/>
      <c r="RYM3" s="16"/>
      <c r="RYN3" s="16"/>
      <c r="RYO3" s="16"/>
      <c r="RYP3" s="16"/>
      <c r="RYQ3" s="16"/>
      <c r="RYR3" s="16"/>
      <c r="RYS3" s="16"/>
      <c r="RYT3" s="16"/>
      <c r="RYU3" s="16"/>
      <c r="RYV3" s="16"/>
      <c r="RYW3" s="16"/>
      <c r="RYX3" s="16"/>
      <c r="RYY3" s="16"/>
      <c r="RYZ3" s="16"/>
      <c r="RZA3" s="16"/>
      <c r="RZB3" s="16"/>
      <c r="RZC3" s="16"/>
      <c r="RZD3" s="16"/>
      <c r="RZE3" s="16"/>
      <c r="RZF3" s="16"/>
      <c r="RZG3" s="16"/>
      <c r="RZH3" s="16"/>
      <c r="RZI3" s="16"/>
      <c r="RZJ3" s="16"/>
      <c r="RZK3" s="16"/>
      <c r="RZL3" s="16"/>
      <c r="RZM3" s="16"/>
      <c r="RZN3" s="16"/>
      <c r="RZO3" s="16"/>
      <c r="RZP3" s="16"/>
      <c r="RZQ3" s="16"/>
      <c r="RZR3" s="16"/>
      <c r="RZS3" s="16"/>
      <c r="RZT3" s="16"/>
      <c r="RZU3" s="16"/>
      <c r="RZV3" s="16"/>
      <c r="RZW3" s="16"/>
      <c r="RZX3" s="16"/>
      <c r="RZY3" s="16"/>
      <c r="RZZ3" s="16"/>
      <c r="SAA3" s="16"/>
      <c r="SAB3" s="16"/>
      <c r="SAC3" s="16"/>
      <c r="SAD3" s="16"/>
      <c r="SAE3" s="16"/>
      <c r="SAF3" s="16"/>
      <c r="SAG3" s="16"/>
      <c r="SAH3" s="16"/>
      <c r="SAI3" s="16"/>
      <c r="SAJ3" s="16"/>
      <c r="SAK3" s="16"/>
      <c r="SAL3" s="16"/>
      <c r="SAM3" s="16"/>
      <c r="SAN3" s="16"/>
      <c r="SAO3" s="16"/>
      <c r="SAP3" s="16"/>
      <c r="SAQ3" s="16"/>
      <c r="SAR3" s="16"/>
      <c r="SAS3" s="16"/>
      <c r="SAT3" s="16"/>
      <c r="SAU3" s="16"/>
      <c r="SAV3" s="16"/>
      <c r="SAW3" s="16"/>
      <c r="SAX3" s="16"/>
      <c r="SAY3" s="16"/>
      <c r="SAZ3" s="16"/>
      <c r="SBA3" s="16"/>
      <c r="SBB3" s="16"/>
      <c r="SBC3" s="16"/>
      <c r="SBD3" s="16"/>
      <c r="SBE3" s="16"/>
      <c r="SBF3" s="16"/>
      <c r="SBG3" s="16"/>
      <c r="SBH3" s="16"/>
      <c r="SBI3" s="16"/>
      <c r="SBJ3" s="16"/>
      <c r="SBK3" s="16"/>
      <c r="SBL3" s="16"/>
      <c r="SBM3" s="16"/>
      <c r="SBN3" s="16"/>
      <c r="SBO3" s="16"/>
      <c r="SBP3" s="16"/>
      <c r="SBQ3" s="16"/>
      <c r="SBR3" s="16"/>
      <c r="SBS3" s="16"/>
      <c r="SBT3" s="16"/>
      <c r="SBU3" s="16"/>
      <c r="SBV3" s="16"/>
      <c r="SBW3" s="16"/>
      <c r="SBX3" s="16"/>
      <c r="SBY3" s="16"/>
      <c r="SBZ3" s="16"/>
      <c r="SCA3" s="16"/>
      <c r="SCB3" s="16"/>
      <c r="SCC3" s="16"/>
      <c r="SCD3" s="16"/>
      <c r="SCE3" s="16"/>
      <c r="SCF3" s="16"/>
      <c r="SCG3" s="16"/>
      <c r="SCH3" s="16"/>
      <c r="SCI3" s="16"/>
      <c r="SCJ3" s="16"/>
      <c r="SCK3" s="16"/>
      <c r="SCL3" s="16"/>
      <c r="SCM3" s="16"/>
      <c r="SCN3" s="16"/>
      <c r="SCO3" s="16"/>
      <c r="SCP3" s="16"/>
      <c r="SCQ3" s="16"/>
      <c r="SCR3" s="16"/>
      <c r="SCS3" s="16"/>
      <c r="SCT3" s="16"/>
      <c r="SCU3" s="16"/>
      <c r="SCV3" s="16"/>
      <c r="SCW3" s="16"/>
      <c r="SCX3" s="16"/>
      <c r="SCY3" s="16"/>
      <c r="SCZ3" s="16"/>
      <c r="SDA3" s="16"/>
      <c r="SDB3" s="16"/>
      <c r="SDC3" s="16"/>
      <c r="SDD3" s="16"/>
      <c r="SDE3" s="16"/>
      <c r="SDF3" s="16"/>
      <c r="SDG3" s="16"/>
      <c r="SDH3" s="16"/>
      <c r="SDI3" s="16"/>
      <c r="SDJ3" s="16"/>
      <c r="SDK3" s="16"/>
      <c r="SDL3" s="16"/>
      <c r="SDM3" s="16"/>
      <c r="SDN3" s="16"/>
      <c r="SDO3" s="16"/>
      <c r="SDP3" s="16"/>
      <c r="SDQ3" s="16"/>
      <c r="SDR3" s="16"/>
      <c r="SDS3" s="16"/>
      <c r="SDT3" s="16"/>
      <c r="SDU3" s="16"/>
      <c r="SDV3" s="16"/>
      <c r="SDW3" s="16"/>
      <c r="SDX3" s="16"/>
      <c r="SDY3" s="16"/>
      <c r="SDZ3" s="16"/>
      <c r="SEA3" s="16"/>
      <c r="SEB3" s="16"/>
      <c r="SEC3" s="16"/>
      <c r="SED3" s="16"/>
      <c r="SEE3" s="16"/>
      <c r="SEF3" s="16"/>
      <c r="SEG3" s="16"/>
      <c r="SEH3" s="16"/>
      <c r="SEI3" s="16"/>
      <c r="SEJ3" s="16"/>
      <c r="SEK3" s="16"/>
      <c r="SEL3" s="16"/>
      <c r="SEM3" s="16"/>
      <c r="SEN3" s="16"/>
      <c r="SEO3" s="16"/>
      <c r="SEP3" s="16"/>
      <c r="SEQ3" s="16"/>
      <c r="SER3" s="16"/>
      <c r="SES3" s="16"/>
      <c r="SET3" s="16"/>
      <c r="SEU3" s="16"/>
      <c r="SEV3" s="16"/>
      <c r="SEW3" s="16"/>
      <c r="SEX3" s="16"/>
      <c r="SEY3" s="16"/>
      <c r="SEZ3" s="16"/>
      <c r="SFA3" s="16"/>
      <c r="SFB3" s="16"/>
      <c r="SFC3" s="16"/>
      <c r="SFD3" s="16"/>
      <c r="SFE3" s="16"/>
      <c r="SFF3" s="16"/>
      <c r="SFG3" s="16"/>
      <c r="SFH3" s="16"/>
      <c r="SFI3" s="16"/>
      <c r="SFJ3" s="16"/>
      <c r="SFK3" s="16"/>
      <c r="SFL3" s="16"/>
      <c r="SFM3" s="16"/>
      <c r="SFN3" s="16"/>
      <c r="SFO3" s="16"/>
      <c r="SFP3" s="16"/>
      <c r="SFQ3" s="16"/>
      <c r="SFR3" s="16"/>
      <c r="SFS3" s="16"/>
      <c r="SFT3" s="16"/>
      <c r="SFU3" s="16"/>
      <c r="SFV3" s="16"/>
      <c r="SFW3" s="16"/>
      <c r="SFX3" s="16"/>
      <c r="SFY3" s="16"/>
      <c r="SFZ3" s="16"/>
      <c r="SGA3" s="16"/>
      <c r="SGB3" s="16"/>
      <c r="SGC3" s="16"/>
      <c r="SGD3" s="16"/>
      <c r="SGE3" s="16"/>
      <c r="SGF3" s="16"/>
      <c r="SGG3" s="16"/>
      <c r="SGH3" s="16"/>
      <c r="SGI3" s="16"/>
      <c r="SGJ3" s="16"/>
      <c r="SGK3" s="16"/>
      <c r="SGL3" s="16"/>
      <c r="SGM3" s="16"/>
      <c r="SGN3" s="16"/>
      <c r="SGO3" s="16"/>
      <c r="SGP3" s="16"/>
      <c r="SGQ3" s="16"/>
      <c r="SGR3" s="16"/>
      <c r="SGS3" s="16"/>
      <c r="SGT3" s="16"/>
      <c r="SGU3" s="16"/>
      <c r="SGV3" s="16"/>
      <c r="SGW3" s="16"/>
      <c r="SGX3" s="16"/>
      <c r="SGY3" s="16"/>
      <c r="SGZ3" s="16"/>
      <c r="SHA3" s="16"/>
      <c r="SHB3" s="16"/>
      <c r="SHC3" s="16"/>
      <c r="SHD3" s="16"/>
      <c r="SHE3" s="16"/>
      <c r="SHF3" s="16"/>
      <c r="SHG3" s="16"/>
      <c r="SHH3" s="16"/>
      <c r="SHI3" s="16"/>
      <c r="SHJ3" s="16"/>
      <c r="SHK3" s="16"/>
      <c r="SHL3" s="16"/>
      <c r="SHM3" s="16"/>
      <c r="SHN3" s="16"/>
      <c r="SHO3" s="16"/>
      <c r="SHP3" s="16"/>
      <c r="SHQ3" s="16"/>
      <c r="SHR3" s="16"/>
      <c r="SHS3" s="16"/>
      <c r="SHT3" s="16"/>
      <c r="SHU3" s="16"/>
      <c r="SHV3" s="16"/>
      <c r="SHW3" s="16"/>
      <c r="SHX3" s="16"/>
      <c r="SHY3" s="16"/>
      <c r="SHZ3" s="16"/>
      <c r="SIA3" s="16"/>
      <c r="SIB3" s="16"/>
      <c r="SIC3" s="16"/>
      <c r="SID3" s="16"/>
      <c r="SIE3" s="16"/>
      <c r="SIF3" s="16"/>
      <c r="SIG3" s="16"/>
      <c r="SIH3" s="16"/>
      <c r="SII3" s="16"/>
      <c r="SIJ3" s="16"/>
      <c r="SIK3" s="16"/>
      <c r="SIL3" s="16"/>
      <c r="SIM3" s="16"/>
      <c r="SIN3" s="16"/>
      <c r="SIO3" s="16"/>
      <c r="SIP3" s="16"/>
      <c r="SIQ3" s="16"/>
      <c r="SIR3" s="16"/>
      <c r="SIS3" s="16"/>
      <c r="SIT3" s="16"/>
      <c r="SIU3" s="16"/>
      <c r="SIV3" s="16"/>
      <c r="SIW3" s="16"/>
      <c r="SIX3" s="16"/>
      <c r="SIY3" s="16"/>
      <c r="SIZ3" s="16"/>
      <c r="SJA3" s="16"/>
      <c r="SJB3" s="16"/>
      <c r="SJC3" s="16"/>
      <c r="SJD3" s="16"/>
      <c r="SJE3" s="16"/>
      <c r="SJF3" s="16"/>
      <c r="SJG3" s="16"/>
      <c r="SJH3" s="16"/>
      <c r="SJI3" s="16"/>
      <c r="SJJ3" s="16"/>
      <c r="SJK3" s="16"/>
      <c r="SJL3" s="16"/>
      <c r="SJM3" s="16"/>
      <c r="SJN3" s="16"/>
      <c r="SJO3" s="16"/>
      <c r="SJP3" s="16"/>
      <c r="SJQ3" s="16"/>
      <c r="SJR3" s="16"/>
      <c r="SJS3" s="16"/>
      <c r="SJT3" s="16"/>
      <c r="SJU3" s="16"/>
      <c r="SJV3" s="16"/>
      <c r="SJW3" s="16"/>
      <c r="SJX3" s="16"/>
      <c r="SJY3" s="16"/>
      <c r="SJZ3" s="16"/>
      <c r="SKA3" s="16"/>
      <c r="SKB3" s="16"/>
      <c r="SKC3" s="16"/>
      <c r="SKD3" s="16"/>
      <c r="SKE3" s="16"/>
      <c r="SKF3" s="16"/>
      <c r="SKG3" s="16"/>
      <c r="SKH3" s="16"/>
      <c r="SKI3" s="16"/>
      <c r="SKJ3" s="16"/>
      <c r="SKK3" s="16"/>
      <c r="SKL3" s="16"/>
      <c r="SKM3" s="16"/>
      <c r="SKN3" s="16"/>
      <c r="SKO3" s="16"/>
      <c r="SKP3" s="16"/>
      <c r="SKQ3" s="16"/>
      <c r="SKR3" s="16"/>
      <c r="SKS3" s="16"/>
      <c r="SKT3" s="16"/>
      <c r="SKU3" s="16"/>
      <c r="SKV3" s="16"/>
      <c r="SKW3" s="16"/>
      <c r="SKX3" s="16"/>
      <c r="SKY3" s="16"/>
      <c r="SKZ3" s="16"/>
      <c r="SLA3" s="16"/>
      <c r="SLB3" s="16"/>
      <c r="SLC3" s="16"/>
      <c r="SLD3" s="16"/>
      <c r="SLE3" s="16"/>
      <c r="SLF3" s="16"/>
      <c r="SLG3" s="16"/>
      <c r="SLH3" s="16"/>
      <c r="SLI3" s="16"/>
      <c r="SLJ3" s="16"/>
      <c r="SLK3" s="16"/>
      <c r="SLL3" s="16"/>
      <c r="SLM3" s="16"/>
      <c r="SLN3" s="16"/>
      <c r="SLO3" s="16"/>
      <c r="SLP3" s="16"/>
      <c r="SLQ3" s="16"/>
      <c r="SLR3" s="16"/>
      <c r="SLS3" s="16"/>
      <c r="SLT3" s="16"/>
      <c r="SLU3" s="16"/>
      <c r="SLV3" s="16"/>
      <c r="SLW3" s="16"/>
      <c r="SLX3" s="16"/>
      <c r="SLY3" s="16"/>
      <c r="SLZ3" s="16"/>
      <c r="SMA3" s="16"/>
      <c r="SMB3" s="16"/>
      <c r="SMC3" s="16"/>
      <c r="SMD3" s="16"/>
      <c r="SME3" s="16"/>
      <c r="SMF3" s="16"/>
      <c r="SMG3" s="16"/>
      <c r="SMH3" s="16"/>
      <c r="SMI3" s="16"/>
      <c r="SMJ3" s="16"/>
      <c r="SMK3" s="16"/>
      <c r="SML3" s="16"/>
      <c r="SMM3" s="16"/>
      <c r="SMN3" s="16"/>
      <c r="SMO3" s="16"/>
      <c r="SMP3" s="16"/>
      <c r="SMQ3" s="16"/>
      <c r="SMR3" s="16"/>
      <c r="SMS3" s="16"/>
      <c r="SMT3" s="16"/>
      <c r="SMU3" s="16"/>
      <c r="SMV3" s="16"/>
      <c r="SMW3" s="16"/>
      <c r="SMX3" s="16"/>
      <c r="SMY3" s="16"/>
      <c r="SMZ3" s="16"/>
      <c r="SNA3" s="16"/>
      <c r="SNB3" s="16"/>
      <c r="SNC3" s="16"/>
      <c r="SND3" s="16"/>
      <c r="SNE3" s="16"/>
      <c r="SNF3" s="16"/>
      <c r="SNG3" s="16"/>
      <c r="SNH3" s="16"/>
      <c r="SNI3" s="16"/>
      <c r="SNJ3" s="16"/>
      <c r="SNK3" s="16"/>
      <c r="SNL3" s="16"/>
      <c r="SNM3" s="16"/>
      <c r="SNN3" s="16"/>
      <c r="SNO3" s="16"/>
      <c r="SNP3" s="16"/>
      <c r="SNQ3" s="16"/>
      <c r="SNR3" s="16"/>
      <c r="SNS3" s="16"/>
      <c r="SNT3" s="16"/>
      <c r="SNU3" s="16"/>
      <c r="SNV3" s="16"/>
      <c r="SNW3" s="16"/>
      <c r="SNX3" s="16"/>
      <c r="SNY3" s="16"/>
      <c r="SNZ3" s="16"/>
      <c r="SOA3" s="16"/>
      <c r="SOB3" s="16"/>
      <c r="SOC3" s="16"/>
      <c r="SOD3" s="16"/>
      <c r="SOE3" s="16"/>
      <c r="SOF3" s="16"/>
      <c r="SOG3" s="16"/>
      <c r="SOH3" s="16"/>
      <c r="SOI3" s="16"/>
      <c r="SOJ3" s="16"/>
      <c r="SOK3" s="16"/>
      <c r="SOL3" s="16"/>
      <c r="SOM3" s="16"/>
      <c r="SON3" s="16"/>
      <c r="SOO3" s="16"/>
      <c r="SOP3" s="16"/>
      <c r="SOQ3" s="16"/>
      <c r="SOR3" s="16"/>
      <c r="SOS3" s="16"/>
      <c r="SOT3" s="16"/>
      <c r="SOU3" s="16"/>
      <c r="SOV3" s="16"/>
      <c r="SOW3" s="16"/>
      <c r="SOX3" s="16"/>
      <c r="SOY3" s="16"/>
      <c r="SOZ3" s="16"/>
      <c r="SPA3" s="16"/>
      <c r="SPB3" s="16"/>
      <c r="SPC3" s="16"/>
      <c r="SPD3" s="16"/>
      <c r="SPE3" s="16"/>
      <c r="SPF3" s="16"/>
      <c r="SPG3" s="16"/>
      <c r="SPH3" s="16"/>
      <c r="SPI3" s="16"/>
      <c r="SPJ3" s="16"/>
      <c r="SPK3" s="16"/>
      <c r="SPL3" s="16"/>
      <c r="SPM3" s="16"/>
      <c r="SPN3" s="16"/>
      <c r="SPO3" s="16"/>
      <c r="SPP3" s="16"/>
      <c r="SPQ3" s="16"/>
      <c r="SPR3" s="16"/>
      <c r="SPS3" s="16"/>
      <c r="SPT3" s="16"/>
      <c r="SPU3" s="16"/>
      <c r="SPV3" s="16"/>
      <c r="SPW3" s="16"/>
      <c r="SPX3" s="16"/>
      <c r="SPY3" s="16"/>
      <c r="SPZ3" s="16"/>
      <c r="SQA3" s="16"/>
      <c r="SQB3" s="16"/>
      <c r="SQC3" s="16"/>
      <c r="SQD3" s="16"/>
      <c r="SQE3" s="16"/>
      <c r="SQF3" s="16"/>
      <c r="SQG3" s="16"/>
      <c r="SQH3" s="16"/>
      <c r="SQI3" s="16"/>
      <c r="SQJ3" s="16"/>
      <c r="SQK3" s="16"/>
      <c r="SQL3" s="16"/>
      <c r="SQM3" s="16"/>
      <c r="SQN3" s="16"/>
      <c r="SQO3" s="16"/>
      <c r="SQP3" s="16"/>
      <c r="SQQ3" s="16"/>
      <c r="SQR3" s="16"/>
      <c r="SQS3" s="16"/>
      <c r="SQT3" s="16"/>
      <c r="SQU3" s="16"/>
      <c r="SQV3" s="16"/>
      <c r="SQW3" s="16"/>
      <c r="SQX3" s="16"/>
      <c r="SQY3" s="16"/>
      <c r="SQZ3" s="16"/>
      <c r="SRA3" s="16"/>
      <c r="SRB3" s="16"/>
      <c r="SRC3" s="16"/>
      <c r="SRD3" s="16"/>
      <c r="SRE3" s="16"/>
      <c r="SRF3" s="16"/>
      <c r="SRG3" s="16"/>
      <c r="SRH3" s="16"/>
      <c r="SRI3" s="16"/>
      <c r="SRJ3" s="16"/>
      <c r="SRK3" s="16"/>
      <c r="SRL3" s="16"/>
      <c r="SRM3" s="16"/>
      <c r="SRN3" s="16"/>
      <c r="SRO3" s="16"/>
      <c r="SRP3" s="16"/>
      <c r="SRQ3" s="16"/>
      <c r="SRR3" s="16"/>
      <c r="SRS3" s="16"/>
      <c r="SRT3" s="16"/>
      <c r="SRU3" s="16"/>
      <c r="SRV3" s="16"/>
      <c r="SRW3" s="16"/>
      <c r="SRX3" s="16"/>
      <c r="SRY3" s="16"/>
      <c r="SRZ3" s="16"/>
      <c r="SSA3" s="16"/>
      <c r="SSB3" s="16"/>
      <c r="SSC3" s="16"/>
      <c r="SSD3" s="16"/>
      <c r="SSE3" s="16"/>
      <c r="SSF3" s="16"/>
      <c r="SSG3" s="16"/>
      <c r="SSH3" s="16"/>
      <c r="SSI3" s="16"/>
      <c r="SSJ3" s="16"/>
      <c r="SSK3" s="16"/>
      <c r="SSL3" s="16"/>
      <c r="SSM3" s="16"/>
      <c r="SSN3" s="16"/>
      <c r="SSO3" s="16"/>
      <c r="SSP3" s="16"/>
      <c r="SSQ3" s="16"/>
      <c r="SSR3" s="16"/>
      <c r="SSS3" s="16"/>
      <c r="SST3" s="16"/>
      <c r="SSU3" s="16"/>
      <c r="SSV3" s="16"/>
      <c r="SSW3" s="16"/>
      <c r="SSX3" s="16"/>
      <c r="SSY3" s="16"/>
      <c r="SSZ3" s="16"/>
      <c r="STA3" s="16"/>
      <c r="STB3" s="16"/>
      <c r="STC3" s="16"/>
      <c r="STD3" s="16"/>
      <c r="STE3" s="16"/>
      <c r="STF3" s="16"/>
      <c r="STG3" s="16"/>
      <c r="STH3" s="16"/>
      <c r="STI3" s="16"/>
      <c r="STJ3" s="16"/>
      <c r="STK3" s="16"/>
      <c r="STL3" s="16"/>
      <c r="STM3" s="16"/>
      <c r="STN3" s="16"/>
      <c r="STO3" s="16"/>
      <c r="STP3" s="16"/>
      <c r="STQ3" s="16"/>
      <c r="STR3" s="16"/>
      <c r="STS3" s="16"/>
      <c r="STT3" s="16"/>
      <c r="STU3" s="16"/>
      <c r="STV3" s="16"/>
      <c r="STW3" s="16"/>
      <c r="STX3" s="16"/>
      <c r="STY3" s="16"/>
      <c r="STZ3" s="16"/>
      <c r="SUA3" s="16"/>
      <c r="SUB3" s="16"/>
      <c r="SUC3" s="16"/>
      <c r="SUD3" s="16"/>
      <c r="SUE3" s="16"/>
      <c r="SUF3" s="16"/>
      <c r="SUG3" s="16"/>
      <c r="SUH3" s="16"/>
      <c r="SUI3" s="16"/>
      <c r="SUJ3" s="16"/>
      <c r="SUK3" s="16"/>
      <c r="SUL3" s="16"/>
      <c r="SUM3" s="16"/>
      <c r="SUN3" s="16"/>
      <c r="SUO3" s="16"/>
      <c r="SUP3" s="16"/>
      <c r="SUQ3" s="16"/>
      <c r="SUR3" s="16"/>
      <c r="SUS3" s="16"/>
      <c r="SUT3" s="16"/>
      <c r="SUU3" s="16"/>
      <c r="SUV3" s="16"/>
      <c r="SUW3" s="16"/>
      <c r="SUX3" s="16"/>
      <c r="SUY3" s="16"/>
      <c r="SUZ3" s="16"/>
      <c r="SVA3" s="16"/>
      <c r="SVB3" s="16"/>
      <c r="SVC3" s="16"/>
      <c r="SVD3" s="16"/>
      <c r="SVE3" s="16"/>
      <c r="SVF3" s="16"/>
      <c r="SVG3" s="16"/>
      <c r="SVH3" s="16"/>
      <c r="SVI3" s="16"/>
      <c r="SVJ3" s="16"/>
      <c r="SVK3" s="16"/>
      <c r="SVL3" s="16"/>
      <c r="SVM3" s="16"/>
      <c r="SVN3" s="16"/>
      <c r="SVO3" s="16"/>
      <c r="SVP3" s="16"/>
      <c r="SVQ3" s="16"/>
      <c r="SVR3" s="16"/>
      <c r="SVS3" s="16"/>
      <c r="SVT3" s="16"/>
      <c r="SVU3" s="16"/>
      <c r="SVV3" s="16"/>
      <c r="SVW3" s="16"/>
      <c r="SVX3" s="16"/>
      <c r="SVY3" s="16"/>
      <c r="SVZ3" s="16"/>
      <c r="SWA3" s="16"/>
      <c r="SWB3" s="16"/>
      <c r="SWC3" s="16"/>
      <c r="SWD3" s="16"/>
      <c r="SWE3" s="16"/>
      <c r="SWF3" s="16"/>
      <c r="SWG3" s="16"/>
      <c r="SWH3" s="16"/>
      <c r="SWI3" s="16"/>
      <c r="SWJ3" s="16"/>
      <c r="SWK3" s="16"/>
      <c r="SWL3" s="16"/>
      <c r="SWM3" s="16"/>
      <c r="SWN3" s="16"/>
      <c r="SWO3" s="16"/>
      <c r="SWP3" s="16"/>
      <c r="SWQ3" s="16"/>
      <c r="SWR3" s="16"/>
      <c r="SWS3" s="16"/>
      <c r="SWT3" s="16"/>
      <c r="SWU3" s="16"/>
      <c r="SWV3" s="16"/>
      <c r="SWW3" s="16"/>
      <c r="SWX3" s="16"/>
      <c r="SWY3" s="16"/>
      <c r="SWZ3" s="16"/>
      <c r="SXA3" s="16"/>
      <c r="SXB3" s="16"/>
      <c r="SXC3" s="16"/>
      <c r="SXD3" s="16"/>
      <c r="SXE3" s="16"/>
      <c r="SXF3" s="16"/>
      <c r="SXG3" s="16"/>
      <c r="SXH3" s="16"/>
      <c r="SXI3" s="16"/>
      <c r="SXJ3" s="16"/>
      <c r="SXK3" s="16"/>
      <c r="SXL3" s="16"/>
      <c r="SXM3" s="16"/>
      <c r="SXN3" s="16"/>
      <c r="SXO3" s="16"/>
      <c r="SXP3" s="16"/>
      <c r="SXQ3" s="16"/>
      <c r="SXR3" s="16"/>
      <c r="SXS3" s="16"/>
      <c r="SXT3" s="16"/>
      <c r="SXU3" s="16"/>
      <c r="SXV3" s="16"/>
      <c r="SXW3" s="16"/>
      <c r="SXX3" s="16"/>
      <c r="SXY3" s="16"/>
      <c r="SXZ3" s="16"/>
      <c r="SYA3" s="16"/>
      <c r="SYB3" s="16"/>
      <c r="SYC3" s="16"/>
      <c r="SYD3" s="16"/>
      <c r="SYE3" s="16"/>
      <c r="SYF3" s="16"/>
      <c r="SYG3" s="16"/>
      <c r="SYH3" s="16"/>
      <c r="SYI3" s="16"/>
      <c r="SYJ3" s="16"/>
      <c r="SYK3" s="16"/>
      <c r="SYL3" s="16"/>
      <c r="SYM3" s="16"/>
      <c r="SYN3" s="16"/>
      <c r="SYO3" s="16"/>
      <c r="SYP3" s="16"/>
      <c r="SYQ3" s="16"/>
      <c r="SYR3" s="16"/>
      <c r="SYS3" s="16"/>
      <c r="SYT3" s="16"/>
      <c r="SYU3" s="16"/>
      <c r="SYV3" s="16"/>
      <c r="SYW3" s="16"/>
      <c r="SYX3" s="16"/>
      <c r="SYY3" s="16"/>
      <c r="SYZ3" s="16"/>
      <c r="SZA3" s="16"/>
      <c r="SZB3" s="16"/>
      <c r="SZC3" s="16"/>
      <c r="SZD3" s="16"/>
      <c r="SZE3" s="16"/>
      <c r="SZF3" s="16"/>
      <c r="SZG3" s="16"/>
      <c r="SZH3" s="16"/>
      <c r="SZI3" s="16"/>
      <c r="SZJ3" s="16"/>
      <c r="SZK3" s="16"/>
      <c r="SZL3" s="16"/>
      <c r="SZM3" s="16"/>
      <c r="SZN3" s="16"/>
      <c r="SZO3" s="16"/>
      <c r="SZP3" s="16"/>
      <c r="SZQ3" s="16"/>
      <c r="SZR3" s="16"/>
      <c r="SZS3" s="16"/>
      <c r="SZT3" s="16"/>
      <c r="SZU3" s="16"/>
      <c r="SZV3" s="16"/>
      <c r="SZW3" s="16"/>
      <c r="SZX3" s="16"/>
      <c r="SZY3" s="16"/>
      <c r="SZZ3" s="16"/>
      <c r="TAA3" s="16"/>
      <c r="TAB3" s="16"/>
      <c r="TAC3" s="16"/>
      <c r="TAD3" s="16"/>
      <c r="TAE3" s="16"/>
      <c r="TAF3" s="16"/>
      <c r="TAG3" s="16"/>
      <c r="TAH3" s="16"/>
      <c r="TAI3" s="16"/>
      <c r="TAJ3" s="16"/>
      <c r="TAK3" s="16"/>
      <c r="TAL3" s="16"/>
      <c r="TAM3" s="16"/>
      <c r="TAN3" s="16"/>
      <c r="TAO3" s="16"/>
      <c r="TAP3" s="16"/>
      <c r="TAQ3" s="16"/>
      <c r="TAR3" s="16"/>
      <c r="TAS3" s="16"/>
      <c r="TAT3" s="16"/>
      <c r="TAU3" s="16"/>
      <c r="TAV3" s="16"/>
      <c r="TAW3" s="16"/>
      <c r="TAX3" s="16"/>
      <c r="TAY3" s="16"/>
      <c r="TAZ3" s="16"/>
      <c r="TBA3" s="16"/>
      <c r="TBB3" s="16"/>
      <c r="TBC3" s="16"/>
      <c r="TBD3" s="16"/>
      <c r="TBE3" s="16"/>
      <c r="TBF3" s="16"/>
      <c r="TBG3" s="16"/>
      <c r="TBH3" s="16"/>
      <c r="TBI3" s="16"/>
      <c r="TBJ3" s="16"/>
      <c r="TBK3" s="16"/>
      <c r="TBL3" s="16"/>
      <c r="TBM3" s="16"/>
      <c r="TBN3" s="16"/>
      <c r="TBO3" s="16"/>
      <c r="TBP3" s="16"/>
      <c r="TBQ3" s="16"/>
      <c r="TBR3" s="16"/>
      <c r="TBS3" s="16"/>
      <c r="TBT3" s="16"/>
      <c r="TBU3" s="16"/>
      <c r="TBV3" s="16"/>
      <c r="TBW3" s="16"/>
      <c r="TBX3" s="16"/>
      <c r="TBY3" s="16"/>
      <c r="TBZ3" s="16"/>
      <c r="TCA3" s="16"/>
      <c r="TCB3" s="16"/>
      <c r="TCC3" s="16"/>
      <c r="TCD3" s="16"/>
      <c r="TCE3" s="16"/>
      <c r="TCF3" s="16"/>
      <c r="TCG3" s="16"/>
      <c r="TCH3" s="16"/>
      <c r="TCI3" s="16"/>
      <c r="TCJ3" s="16"/>
      <c r="TCK3" s="16"/>
      <c r="TCL3" s="16"/>
      <c r="TCM3" s="16"/>
      <c r="TCN3" s="16"/>
      <c r="TCO3" s="16"/>
      <c r="TCP3" s="16"/>
      <c r="TCQ3" s="16"/>
      <c r="TCR3" s="16"/>
      <c r="TCS3" s="16"/>
      <c r="TCT3" s="16"/>
      <c r="TCU3" s="16"/>
      <c r="TCV3" s="16"/>
      <c r="TCW3" s="16"/>
      <c r="TCX3" s="16"/>
      <c r="TCY3" s="16"/>
      <c r="TCZ3" s="16"/>
      <c r="TDA3" s="16"/>
      <c r="TDB3" s="16"/>
      <c r="TDC3" s="16"/>
      <c r="TDD3" s="16"/>
      <c r="TDE3" s="16"/>
      <c r="TDF3" s="16"/>
      <c r="TDG3" s="16"/>
      <c r="TDH3" s="16"/>
      <c r="TDI3" s="16"/>
      <c r="TDJ3" s="16"/>
      <c r="TDK3" s="16"/>
      <c r="TDL3" s="16"/>
      <c r="TDM3" s="16"/>
      <c r="TDN3" s="16"/>
      <c r="TDO3" s="16"/>
      <c r="TDP3" s="16"/>
      <c r="TDQ3" s="16"/>
      <c r="TDR3" s="16"/>
      <c r="TDS3" s="16"/>
      <c r="TDT3" s="16"/>
      <c r="TDU3" s="16"/>
      <c r="TDV3" s="16"/>
      <c r="TDW3" s="16"/>
      <c r="TDX3" s="16"/>
      <c r="TDY3" s="16"/>
      <c r="TDZ3" s="16"/>
      <c r="TEA3" s="16"/>
      <c r="TEB3" s="16"/>
      <c r="TEC3" s="16"/>
      <c r="TED3" s="16"/>
      <c r="TEE3" s="16"/>
      <c r="TEF3" s="16"/>
      <c r="TEG3" s="16"/>
      <c r="TEH3" s="16"/>
      <c r="TEI3" s="16"/>
      <c r="TEJ3" s="16"/>
      <c r="TEK3" s="16"/>
      <c r="TEL3" s="16"/>
      <c r="TEM3" s="16"/>
      <c r="TEN3" s="16"/>
      <c r="TEO3" s="16"/>
      <c r="TEP3" s="16"/>
      <c r="TEQ3" s="16"/>
      <c r="TER3" s="16"/>
      <c r="TES3" s="16"/>
      <c r="TET3" s="16"/>
      <c r="TEU3" s="16"/>
      <c r="TEV3" s="16"/>
      <c r="TEW3" s="16"/>
      <c r="TEX3" s="16"/>
      <c r="TEY3" s="16"/>
      <c r="TEZ3" s="16"/>
      <c r="TFA3" s="16"/>
      <c r="TFB3" s="16"/>
      <c r="TFC3" s="16"/>
      <c r="TFD3" s="16"/>
      <c r="TFE3" s="16"/>
      <c r="TFF3" s="16"/>
      <c r="TFG3" s="16"/>
      <c r="TFH3" s="16"/>
      <c r="TFI3" s="16"/>
      <c r="TFJ3" s="16"/>
      <c r="TFK3" s="16"/>
      <c r="TFL3" s="16"/>
      <c r="TFM3" s="16"/>
      <c r="TFN3" s="16"/>
      <c r="TFO3" s="16"/>
      <c r="TFP3" s="16"/>
      <c r="TFQ3" s="16"/>
      <c r="TFR3" s="16"/>
      <c r="TFS3" s="16"/>
      <c r="TFT3" s="16"/>
      <c r="TFU3" s="16"/>
      <c r="TFV3" s="16"/>
      <c r="TFW3" s="16"/>
      <c r="TFX3" s="16"/>
      <c r="TFY3" s="16"/>
      <c r="TFZ3" s="16"/>
      <c r="TGA3" s="16"/>
      <c r="TGB3" s="16"/>
      <c r="TGC3" s="16"/>
      <c r="TGD3" s="16"/>
      <c r="TGE3" s="16"/>
      <c r="TGF3" s="16"/>
      <c r="TGG3" s="16"/>
      <c r="TGH3" s="16"/>
      <c r="TGI3" s="16"/>
      <c r="TGJ3" s="16"/>
      <c r="TGK3" s="16"/>
      <c r="TGL3" s="16"/>
      <c r="TGM3" s="16"/>
      <c r="TGN3" s="16"/>
      <c r="TGO3" s="16"/>
      <c r="TGP3" s="16"/>
      <c r="TGQ3" s="16"/>
      <c r="TGR3" s="16"/>
      <c r="TGS3" s="16"/>
      <c r="TGT3" s="16"/>
      <c r="TGU3" s="16"/>
      <c r="TGV3" s="16"/>
      <c r="TGW3" s="16"/>
      <c r="TGX3" s="16"/>
      <c r="TGY3" s="16"/>
      <c r="TGZ3" s="16"/>
      <c r="THA3" s="16"/>
      <c r="THB3" s="16"/>
      <c r="THC3" s="16"/>
      <c r="THD3" s="16"/>
      <c r="THE3" s="16"/>
      <c r="THF3" s="16"/>
      <c r="THG3" s="16"/>
      <c r="THH3" s="16"/>
      <c r="THI3" s="16"/>
      <c r="THJ3" s="16"/>
      <c r="THK3" s="16"/>
      <c r="THL3" s="16"/>
      <c r="THM3" s="16"/>
      <c r="THN3" s="16"/>
      <c r="THO3" s="16"/>
      <c r="THP3" s="16"/>
      <c r="THQ3" s="16"/>
      <c r="THR3" s="16"/>
      <c r="THS3" s="16"/>
      <c r="THT3" s="16"/>
      <c r="THU3" s="16"/>
      <c r="THV3" s="16"/>
      <c r="THW3" s="16"/>
      <c r="THX3" s="16"/>
      <c r="THY3" s="16"/>
      <c r="THZ3" s="16"/>
      <c r="TIA3" s="16"/>
      <c r="TIB3" s="16"/>
      <c r="TIC3" s="16"/>
      <c r="TID3" s="16"/>
      <c r="TIE3" s="16"/>
      <c r="TIF3" s="16"/>
      <c r="TIG3" s="16"/>
      <c r="TIH3" s="16"/>
      <c r="TII3" s="16"/>
      <c r="TIJ3" s="16"/>
      <c r="TIK3" s="16"/>
      <c r="TIL3" s="16"/>
      <c r="TIM3" s="16"/>
      <c r="TIN3" s="16"/>
      <c r="TIO3" s="16"/>
      <c r="TIP3" s="16"/>
      <c r="TIQ3" s="16"/>
      <c r="TIR3" s="16"/>
      <c r="TIS3" s="16"/>
      <c r="TIT3" s="16"/>
      <c r="TIU3" s="16"/>
      <c r="TIV3" s="16"/>
      <c r="TIW3" s="16"/>
      <c r="TIX3" s="16"/>
      <c r="TIY3" s="16"/>
      <c r="TIZ3" s="16"/>
      <c r="TJA3" s="16"/>
      <c r="TJB3" s="16"/>
      <c r="TJC3" s="16"/>
      <c r="TJD3" s="16"/>
      <c r="TJE3" s="16"/>
      <c r="TJF3" s="16"/>
      <c r="TJG3" s="16"/>
      <c r="TJH3" s="16"/>
      <c r="TJI3" s="16"/>
      <c r="TJJ3" s="16"/>
      <c r="TJK3" s="16"/>
      <c r="TJL3" s="16"/>
      <c r="TJM3" s="16"/>
      <c r="TJN3" s="16"/>
      <c r="TJO3" s="16"/>
      <c r="TJP3" s="16"/>
      <c r="TJQ3" s="16"/>
      <c r="TJR3" s="16"/>
      <c r="TJS3" s="16"/>
      <c r="TJT3" s="16"/>
      <c r="TJU3" s="16"/>
      <c r="TJV3" s="16"/>
      <c r="TJW3" s="16"/>
      <c r="TJX3" s="16"/>
      <c r="TJY3" s="16"/>
      <c r="TJZ3" s="16"/>
      <c r="TKA3" s="16"/>
      <c r="TKB3" s="16"/>
      <c r="TKC3" s="16"/>
      <c r="TKD3" s="16"/>
      <c r="TKE3" s="16"/>
      <c r="TKF3" s="16"/>
      <c r="TKG3" s="16"/>
      <c r="TKH3" s="16"/>
      <c r="TKI3" s="16"/>
      <c r="TKJ3" s="16"/>
      <c r="TKK3" s="16"/>
      <c r="TKL3" s="16"/>
      <c r="TKM3" s="16"/>
      <c r="TKN3" s="16"/>
      <c r="TKO3" s="16"/>
      <c r="TKP3" s="16"/>
      <c r="TKQ3" s="16"/>
      <c r="TKR3" s="16"/>
      <c r="TKS3" s="16"/>
      <c r="TKT3" s="16"/>
      <c r="TKU3" s="16"/>
      <c r="TKV3" s="16"/>
      <c r="TKW3" s="16"/>
      <c r="TKX3" s="16"/>
      <c r="TKY3" s="16"/>
      <c r="TKZ3" s="16"/>
      <c r="TLA3" s="16"/>
      <c r="TLB3" s="16"/>
      <c r="TLC3" s="16"/>
      <c r="TLD3" s="16"/>
      <c r="TLE3" s="16"/>
      <c r="TLF3" s="16"/>
      <c r="TLG3" s="16"/>
      <c r="TLH3" s="16"/>
      <c r="TLI3" s="16"/>
      <c r="TLJ3" s="16"/>
      <c r="TLK3" s="16"/>
      <c r="TLL3" s="16"/>
      <c r="TLM3" s="16"/>
      <c r="TLN3" s="16"/>
      <c r="TLO3" s="16"/>
      <c r="TLP3" s="16"/>
      <c r="TLQ3" s="16"/>
      <c r="TLR3" s="16"/>
      <c r="TLS3" s="16"/>
      <c r="TLT3" s="16"/>
      <c r="TLU3" s="16"/>
      <c r="TLV3" s="16"/>
      <c r="TLW3" s="16"/>
      <c r="TLX3" s="16"/>
      <c r="TLY3" s="16"/>
      <c r="TLZ3" s="16"/>
      <c r="TMA3" s="16"/>
      <c r="TMB3" s="16"/>
      <c r="TMC3" s="16"/>
      <c r="TMD3" s="16"/>
      <c r="TME3" s="16"/>
      <c r="TMF3" s="16"/>
      <c r="TMG3" s="16"/>
      <c r="TMH3" s="16"/>
      <c r="TMI3" s="16"/>
      <c r="TMJ3" s="16"/>
      <c r="TMK3" s="16"/>
      <c r="TML3" s="16"/>
      <c r="TMM3" s="16"/>
      <c r="TMN3" s="16"/>
      <c r="TMO3" s="16"/>
      <c r="TMP3" s="16"/>
      <c r="TMQ3" s="16"/>
      <c r="TMR3" s="16"/>
      <c r="TMS3" s="16"/>
      <c r="TMT3" s="16"/>
      <c r="TMU3" s="16"/>
      <c r="TMV3" s="16"/>
      <c r="TMW3" s="16"/>
      <c r="TMX3" s="16"/>
      <c r="TMY3" s="16"/>
      <c r="TMZ3" s="16"/>
      <c r="TNA3" s="16"/>
      <c r="TNB3" s="16"/>
      <c r="TNC3" s="16"/>
      <c r="TND3" s="16"/>
      <c r="TNE3" s="16"/>
      <c r="TNF3" s="16"/>
      <c r="TNG3" s="16"/>
      <c r="TNH3" s="16"/>
      <c r="TNI3" s="16"/>
      <c r="TNJ3" s="16"/>
      <c r="TNK3" s="16"/>
      <c r="TNL3" s="16"/>
      <c r="TNM3" s="16"/>
      <c r="TNN3" s="16"/>
      <c r="TNO3" s="16"/>
      <c r="TNP3" s="16"/>
      <c r="TNQ3" s="16"/>
      <c r="TNR3" s="16"/>
      <c r="TNS3" s="16"/>
      <c r="TNT3" s="16"/>
      <c r="TNU3" s="16"/>
      <c r="TNV3" s="16"/>
      <c r="TNW3" s="16"/>
      <c r="TNX3" s="16"/>
      <c r="TNY3" s="16"/>
      <c r="TNZ3" s="16"/>
      <c r="TOA3" s="16"/>
      <c r="TOB3" s="16"/>
      <c r="TOC3" s="16"/>
      <c r="TOD3" s="16"/>
      <c r="TOE3" s="16"/>
      <c r="TOF3" s="16"/>
      <c r="TOG3" s="16"/>
      <c r="TOH3" s="16"/>
      <c r="TOI3" s="16"/>
      <c r="TOJ3" s="16"/>
      <c r="TOK3" s="16"/>
      <c r="TOL3" s="16"/>
      <c r="TOM3" s="16"/>
      <c r="TON3" s="16"/>
      <c r="TOO3" s="16"/>
      <c r="TOP3" s="16"/>
      <c r="TOQ3" s="16"/>
      <c r="TOR3" s="16"/>
      <c r="TOS3" s="16"/>
      <c r="TOT3" s="16"/>
      <c r="TOU3" s="16"/>
      <c r="TOV3" s="16"/>
      <c r="TOW3" s="16"/>
      <c r="TOX3" s="16"/>
      <c r="TOY3" s="16"/>
      <c r="TOZ3" s="16"/>
      <c r="TPA3" s="16"/>
      <c r="TPB3" s="16"/>
      <c r="TPC3" s="16"/>
      <c r="TPD3" s="16"/>
      <c r="TPE3" s="16"/>
      <c r="TPF3" s="16"/>
      <c r="TPG3" s="16"/>
      <c r="TPH3" s="16"/>
      <c r="TPI3" s="16"/>
      <c r="TPJ3" s="16"/>
      <c r="TPK3" s="16"/>
      <c r="TPL3" s="16"/>
      <c r="TPM3" s="16"/>
      <c r="TPN3" s="16"/>
      <c r="TPO3" s="16"/>
      <c r="TPP3" s="16"/>
      <c r="TPQ3" s="16"/>
      <c r="TPR3" s="16"/>
      <c r="TPS3" s="16"/>
      <c r="TPT3" s="16"/>
      <c r="TPU3" s="16"/>
      <c r="TPV3" s="16"/>
      <c r="TPW3" s="16"/>
      <c r="TPX3" s="16"/>
      <c r="TPY3" s="16"/>
      <c r="TPZ3" s="16"/>
      <c r="TQA3" s="16"/>
      <c r="TQB3" s="16"/>
      <c r="TQC3" s="16"/>
      <c r="TQD3" s="16"/>
      <c r="TQE3" s="16"/>
      <c r="TQF3" s="16"/>
      <c r="TQG3" s="16"/>
      <c r="TQH3" s="16"/>
      <c r="TQI3" s="16"/>
      <c r="TQJ3" s="16"/>
      <c r="TQK3" s="16"/>
      <c r="TQL3" s="16"/>
      <c r="TQM3" s="16"/>
      <c r="TQN3" s="16"/>
      <c r="TQO3" s="16"/>
      <c r="TQP3" s="16"/>
      <c r="TQQ3" s="16"/>
      <c r="TQR3" s="16"/>
      <c r="TQS3" s="16"/>
      <c r="TQT3" s="16"/>
      <c r="TQU3" s="16"/>
      <c r="TQV3" s="16"/>
      <c r="TQW3" s="16"/>
      <c r="TQX3" s="16"/>
      <c r="TQY3" s="16"/>
      <c r="TQZ3" s="16"/>
      <c r="TRA3" s="16"/>
      <c r="TRB3" s="16"/>
      <c r="TRC3" s="16"/>
      <c r="TRD3" s="16"/>
      <c r="TRE3" s="16"/>
      <c r="TRF3" s="16"/>
      <c r="TRG3" s="16"/>
      <c r="TRH3" s="16"/>
      <c r="TRI3" s="16"/>
      <c r="TRJ3" s="16"/>
      <c r="TRK3" s="16"/>
      <c r="TRL3" s="16"/>
      <c r="TRM3" s="16"/>
      <c r="TRN3" s="16"/>
      <c r="TRO3" s="16"/>
      <c r="TRP3" s="16"/>
      <c r="TRQ3" s="16"/>
      <c r="TRR3" s="16"/>
      <c r="TRS3" s="16"/>
      <c r="TRT3" s="16"/>
      <c r="TRU3" s="16"/>
      <c r="TRV3" s="16"/>
      <c r="TRW3" s="16"/>
      <c r="TRX3" s="16"/>
      <c r="TRY3" s="16"/>
      <c r="TRZ3" s="16"/>
      <c r="TSA3" s="16"/>
      <c r="TSB3" s="16"/>
      <c r="TSC3" s="16"/>
      <c r="TSD3" s="16"/>
      <c r="TSE3" s="16"/>
      <c r="TSF3" s="16"/>
      <c r="TSG3" s="16"/>
      <c r="TSH3" s="16"/>
      <c r="TSI3" s="16"/>
      <c r="TSJ3" s="16"/>
      <c r="TSK3" s="16"/>
      <c r="TSL3" s="16"/>
      <c r="TSM3" s="16"/>
      <c r="TSN3" s="16"/>
      <c r="TSO3" s="16"/>
      <c r="TSP3" s="16"/>
      <c r="TSQ3" s="16"/>
      <c r="TSR3" s="16"/>
      <c r="TSS3" s="16"/>
      <c r="TST3" s="16"/>
      <c r="TSU3" s="16"/>
      <c r="TSV3" s="16"/>
      <c r="TSW3" s="16"/>
      <c r="TSX3" s="16"/>
      <c r="TSY3" s="16"/>
      <c r="TSZ3" s="16"/>
      <c r="TTA3" s="16"/>
      <c r="TTB3" s="16"/>
      <c r="TTC3" s="16"/>
      <c r="TTD3" s="16"/>
      <c r="TTE3" s="16"/>
      <c r="TTF3" s="16"/>
      <c r="TTG3" s="16"/>
      <c r="TTH3" s="16"/>
      <c r="TTI3" s="16"/>
      <c r="TTJ3" s="16"/>
      <c r="TTK3" s="16"/>
      <c r="TTL3" s="16"/>
      <c r="TTM3" s="16"/>
      <c r="TTN3" s="16"/>
      <c r="TTO3" s="16"/>
      <c r="TTP3" s="16"/>
      <c r="TTQ3" s="16"/>
      <c r="TTR3" s="16"/>
      <c r="TTS3" s="16"/>
      <c r="TTT3" s="16"/>
      <c r="TTU3" s="16"/>
      <c r="TTV3" s="16"/>
      <c r="TTW3" s="16"/>
      <c r="TTX3" s="16"/>
      <c r="TTY3" s="16"/>
      <c r="TTZ3" s="16"/>
      <c r="TUA3" s="16"/>
      <c r="TUB3" s="16"/>
      <c r="TUC3" s="16"/>
      <c r="TUD3" s="16"/>
      <c r="TUE3" s="16"/>
      <c r="TUF3" s="16"/>
      <c r="TUG3" s="16"/>
      <c r="TUH3" s="16"/>
      <c r="TUI3" s="16"/>
      <c r="TUJ3" s="16"/>
      <c r="TUK3" s="16"/>
      <c r="TUL3" s="16"/>
      <c r="TUM3" s="16"/>
      <c r="TUN3" s="16"/>
      <c r="TUO3" s="16"/>
      <c r="TUP3" s="16"/>
      <c r="TUQ3" s="16"/>
      <c r="TUR3" s="16"/>
      <c r="TUS3" s="16"/>
      <c r="TUT3" s="16"/>
      <c r="TUU3" s="16"/>
      <c r="TUV3" s="16"/>
      <c r="TUW3" s="16"/>
      <c r="TUX3" s="16"/>
      <c r="TUY3" s="16"/>
      <c r="TUZ3" s="16"/>
      <c r="TVA3" s="16"/>
      <c r="TVB3" s="16"/>
      <c r="TVC3" s="16"/>
      <c r="TVD3" s="16"/>
      <c r="TVE3" s="16"/>
      <c r="TVF3" s="16"/>
      <c r="TVG3" s="16"/>
      <c r="TVH3" s="16"/>
      <c r="TVI3" s="16"/>
      <c r="TVJ3" s="16"/>
      <c r="TVK3" s="16"/>
      <c r="TVL3" s="16"/>
      <c r="TVM3" s="16"/>
      <c r="TVN3" s="16"/>
      <c r="TVO3" s="16"/>
      <c r="TVP3" s="16"/>
      <c r="TVQ3" s="16"/>
      <c r="TVR3" s="16"/>
      <c r="TVS3" s="16"/>
      <c r="TVT3" s="16"/>
      <c r="TVU3" s="16"/>
      <c r="TVV3" s="16"/>
      <c r="TVW3" s="16"/>
      <c r="TVX3" s="16"/>
      <c r="TVY3" s="16"/>
      <c r="TVZ3" s="16"/>
      <c r="TWA3" s="16"/>
      <c r="TWB3" s="16"/>
      <c r="TWC3" s="16"/>
      <c r="TWD3" s="16"/>
      <c r="TWE3" s="16"/>
      <c r="TWF3" s="16"/>
      <c r="TWG3" s="16"/>
      <c r="TWH3" s="16"/>
      <c r="TWI3" s="16"/>
      <c r="TWJ3" s="16"/>
      <c r="TWK3" s="16"/>
      <c r="TWL3" s="16"/>
      <c r="TWM3" s="16"/>
      <c r="TWN3" s="16"/>
      <c r="TWO3" s="16"/>
      <c r="TWP3" s="16"/>
      <c r="TWQ3" s="16"/>
      <c r="TWR3" s="16"/>
      <c r="TWS3" s="16"/>
      <c r="TWT3" s="16"/>
      <c r="TWU3" s="16"/>
      <c r="TWV3" s="16"/>
      <c r="TWW3" s="16"/>
      <c r="TWX3" s="16"/>
      <c r="TWY3" s="16"/>
      <c r="TWZ3" s="16"/>
      <c r="TXA3" s="16"/>
      <c r="TXB3" s="16"/>
      <c r="TXC3" s="16"/>
      <c r="TXD3" s="16"/>
      <c r="TXE3" s="16"/>
      <c r="TXF3" s="16"/>
      <c r="TXG3" s="16"/>
      <c r="TXH3" s="16"/>
      <c r="TXI3" s="16"/>
      <c r="TXJ3" s="16"/>
      <c r="TXK3" s="16"/>
      <c r="TXL3" s="16"/>
      <c r="TXM3" s="16"/>
      <c r="TXN3" s="16"/>
      <c r="TXO3" s="16"/>
      <c r="TXP3" s="16"/>
      <c r="TXQ3" s="16"/>
      <c r="TXR3" s="16"/>
      <c r="TXS3" s="16"/>
      <c r="TXT3" s="16"/>
      <c r="TXU3" s="16"/>
      <c r="TXV3" s="16"/>
      <c r="TXW3" s="16"/>
      <c r="TXX3" s="16"/>
      <c r="TXY3" s="16"/>
      <c r="TXZ3" s="16"/>
      <c r="TYA3" s="16"/>
      <c r="TYB3" s="16"/>
      <c r="TYC3" s="16"/>
      <c r="TYD3" s="16"/>
      <c r="TYE3" s="16"/>
      <c r="TYF3" s="16"/>
      <c r="TYG3" s="16"/>
      <c r="TYH3" s="16"/>
      <c r="TYI3" s="16"/>
      <c r="TYJ3" s="16"/>
      <c r="TYK3" s="16"/>
      <c r="TYL3" s="16"/>
      <c r="TYM3" s="16"/>
      <c r="TYN3" s="16"/>
      <c r="TYO3" s="16"/>
      <c r="TYP3" s="16"/>
      <c r="TYQ3" s="16"/>
      <c r="TYR3" s="16"/>
      <c r="TYS3" s="16"/>
      <c r="TYT3" s="16"/>
      <c r="TYU3" s="16"/>
      <c r="TYV3" s="16"/>
      <c r="TYW3" s="16"/>
      <c r="TYX3" s="16"/>
      <c r="TYY3" s="16"/>
      <c r="TYZ3" s="16"/>
      <c r="TZA3" s="16"/>
      <c r="TZB3" s="16"/>
      <c r="TZC3" s="16"/>
      <c r="TZD3" s="16"/>
      <c r="TZE3" s="16"/>
      <c r="TZF3" s="16"/>
      <c r="TZG3" s="16"/>
      <c r="TZH3" s="16"/>
      <c r="TZI3" s="16"/>
      <c r="TZJ3" s="16"/>
      <c r="TZK3" s="16"/>
      <c r="TZL3" s="16"/>
      <c r="TZM3" s="16"/>
      <c r="TZN3" s="16"/>
      <c r="TZO3" s="16"/>
      <c r="TZP3" s="16"/>
      <c r="TZQ3" s="16"/>
      <c r="TZR3" s="16"/>
      <c r="TZS3" s="16"/>
      <c r="TZT3" s="16"/>
      <c r="TZU3" s="16"/>
      <c r="TZV3" s="16"/>
      <c r="TZW3" s="16"/>
      <c r="TZX3" s="16"/>
      <c r="TZY3" s="16"/>
      <c r="TZZ3" s="16"/>
      <c r="UAA3" s="16"/>
      <c r="UAB3" s="16"/>
      <c r="UAC3" s="16"/>
      <c r="UAD3" s="16"/>
      <c r="UAE3" s="16"/>
      <c r="UAF3" s="16"/>
      <c r="UAG3" s="16"/>
      <c r="UAH3" s="16"/>
      <c r="UAI3" s="16"/>
      <c r="UAJ3" s="16"/>
      <c r="UAK3" s="16"/>
      <c r="UAL3" s="16"/>
      <c r="UAM3" s="16"/>
      <c r="UAN3" s="16"/>
      <c r="UAO3" s="16"/>
      <c r="UAP3" s="16"/>
      <c r="UAQ3" s="16"/>
      <c r="UAR3" s="16"/>
      <c r="UAS3" s="16"/>
      <c r="UAT3" s="16"/>
      <c r="UAU3" s="16"/>
      <c r="UAV3" s="16"/>
      <c r="UAW3" s="16"/>
      <c r="UAX3" s="16"/>
      <c r="UAY3" s="16"/>
      <c r="UAZ3" s="16"/>
      <c r="UBA3" s="16"/>
      <c r="UBB3" s="16"/>
      <c r="UBC3" s="16"/>
      <c r="UBD3" s="16"/>
      <c r="UBE3" s="16"/>
      <c r="UBF3" s="16"/>
      <c r="UBG3" s="16"/>
      <c r="UBH3" s="16"/>
      <c r="UBI3" s="16"/>
      <c r="UBJ3" s="16"/>
      <c r="UBK3" s="16"/>
      <c r="UBL3" s="16"/>
      <c r="UBM3" s="16"/>
      <c r="UBN3" s="16"/>
      <c r="UBO3" s="16"/>
      <c r="UBP3" s="16"/>
      <c r="UBQ3" s="16"/>
      <c r="UBR3" s="16"/>
      <c r="UBS3" s="16"/>
      <c r="UBT3" s="16"/>
      <c r="UBU3" s="16"/>
      <c r="UBV3" s="16"/>
      <c r="UBW3" s="16"/>
      <c r="UBX3" s="16"/>
      <c r="UBY3" s="16"/>
      <c r="UBZ3" s="16"/>
      <c r="UCA3" s="16"/>
      <c r="UCB3" s="16"/>
      <c r="UCC3" s="16"/>
      <c r="UCD3" s="16"/>
      <c r="UCE3" s="16"/>
      <c r="UCF3" s="16"/>
      <c r="UCG3" s="16"/>
      <c r="UCH3" s="16"/>
      <c r="UCI3" s="16"/>
      <c r="UCJ3" s="16"/>
      <c r="UCK3" s="16"/>
      <c r="UCL3" s="16"/>
      <c r="UCM3" s="16"/>
      <c r="UCN3" s="16"/>
      <c r="UCO3" s="16"/>
      <c r="UCP3" s="16"/>
      <c r="UCQ3" s="16"/>
      <c r="UCR3" s="16"/>
      <c r="UCS3" s="16"/>
      <c r="UCT3" s="16"/>
      <c r="UCU3" s="16"/>
      <c r="UCV3" s="16"/>
      <c r="UCW3" s="16"/>
      <c r="UCX3" s="16"/>
      <c r="UCY3" s="16"/>
      <c r="UCZ3" s="16"/>
      <c r="UDA3" s="16"/>
      <c r="UDB3" s="16"/>
      <c r="UDC3" s="16"/>
      <c r="UDD3" s="16"/>
      <c r="UDE3" s="16"/>
      <c r="UDF3" s="16"/>
      <c r="UDG3" s="16"/>
      <c r="UDH3" s="16"/>
      <c r="UDI3" s="16"/>
      <c r="UDJ3" s="16"/>
      <c r="UDK3" s="16"/>
      <c r="UDL3" s="16"/>
      <c r="UDM3" s="16"/>
      <c r="UDN3" s="16"/>
      <c r="UDO3" s="16"/>
      <c r="UDP3" s="16"/>
      <c r="UDQ3" s="16"/>
      <c r="UDR3" s="16"/>
      <c r="UDS3" s="16"/>
      <c r="UDT3" s="16"/>
      <c r="UDU3" s="16"/>
      <c r="UDV3" s="16"/>
      <c r="UDW3" s="16"/>
      <c r="UDX3" s="16"/>
      <c r="UDY3" s="16"/>
      <c r="UDZ3" s="16"/>
      <c r="UEA3" s="16"/>
      <c r="UEB3" s="16"/>
      <c r="UEC3" s="16"/>
      <c r="UED3" s="16"/>
      <c r="UEE3" s="16"/>
      <c r="UEF3" s="16"/>
      <c r="UEG3" s="16"/>
      <c r="UEH3" s="16"/>
      <c r="UEI3" s="16"/>
      <c r="UEJ3" s="16"/>
      <c r="UEK3" s="16"/>
      <c r="UEL3" s="16"/>
      <c r="UEM3" s="16"/>
      <c r="UEN3" s="16"/>
      <c r="UEO3" s="16"/>
      <c r="UEP3" s="16"/>
      <c r="UEQ3" s="16"/>
      <c r="UER3" s="16"/>
      <c r="UES3" s="16"/>
      <c r="UET3" s="16"/>
      <c r="UEU3" s="16"/>
      <c r="UEV3" s="16"/>
      <c r="UEW3" s="16"/>
      <c r="UEX3" s="16"/>
      <c r="UEY3" s="16"/>
      <c r="UEZ3" s="16"/>
      <c r="UFA3" s="16"/>
      <c r="UFB3" s="16"/>
      <c r="UFC3" s="16"/>
      <c r="UFD3" s="16"/>
      <c r="UFE3" s="16"/>
      <c r="UFF3" s="16"/>
      <c r="UFG3" s="16"/>
      <c r="UFH3" s="16"/>
      <c r="UFI3" s="16"/>
      <c r="UFJ3" s="16"/>
      <c r="UFK3" s="16"/>
      <c r="UFL3" s="16"/>
      <c r="UFM3" s="16"/>
      <c r="UFN3" s="16"/>
      <c r="UFO3" s="16"/>
      <c r="UFP3" s="16"/>
      <c r="UFQ3" s="16"/>
      <c r="UFR3" s="16"/>
      <c r="UFS3" s="16"/>
      <c r="UFT3" s="16"/>
      <c r="UFU3" s="16"/>
      <c r="UFV3" s="16"/>
      <c r="UFW3" s="16"/>
      <c r="UFX3" s="16"/>
      <c r="UFY3" s="16"/>
      <c r="UFZ3" s="16"/>
      <c r="UGA3" s="16"/>
      <c r="UGB3" s="16"/>
      <c r="UGC3" s="16"/>
      <c r="UGD3" s="16"/>
      <c r="UGE3" s="16"/>
      <c r="UGF3" s="16"/>
      <c r="UGG3" s="16"/>
      <c r="UGH3" s="16"/>
      <c r="UGI3" s="16"/>
      <c r="UGJ3" s="16"/>
      <c r="UGK3" s="16"/>
      <c r="UGL3" s="16"/>
      <c r="UGM3" s="16"/>
      <c r="UGN3" s="16"/>
      <c r="UGO3" s="16"/>
      <c r="UGP3" s="16"/>
      <c r="UGQ3" s="16"/>
      <c r="UGR3" s="16"/>
      <c r="UGS3" s="16"/>
      <c r="UGT3" s="16"/>
      <c r="UGU3" s="16"/>
      <c r="UGV3" s="16"/>
      <c r="UGW3" s="16"/>
      <c r="UGX3" s="16"/>
      <c r="UGY3" s="16"/>
      <c r="UGZ3" s="16"/>
      <c r="UHA3" s="16"/>
      <c r="UHB3" s="16"/>
      <c r="UHC3" s="16"/>
      <c r="UHD3" s="16"/>
      <c r="UHE3" s="16"/>
      <c r="UHF3" s="16"/>
      <c r="UHG3" s="16"/>
      <c r="UHH3" s="16"/>
      <c r="UHI3" s="16"/>
      <c r="UHJ3" s="16"/>
      <c r="UHK3" s="16"/>
      <c r="UHL3" s="16"/>
      <c r="UHM3" s="16"/>
      <c r="UHN3" s="16"/>
      <c r="UHO3" s="16"/>
      <c r="UHP3" s="16"/>
      <c r="UHQ3" s="16"/>
      <c r="UHR3" s="16"/>
      <c r="UHS3" s="16"/>
      <c r="UHT3" s="16"/>
      <c r="UHU3" s="16"/>
      <c r="UHV3" s="16"/>
      <c r="UHW3" s="16"/>
      <c r="UHX3" s="16"/>
      <c r="UHY3" s="16"/>
      <c r="UHZ3" s="16"/>
      <c r="UIA3" s="16"/>
      <c r="UIB3" s="16"/>
      <c r="UIC3" s="16"/>
      <c r="UID3" s="16"/>
      <c r="UIE3" s="16"/>
      <c r="UIF3" s="16"/>
      <c r="UIG3" s="16"/>
      <c r="UIH3" s="16"/>
      <c r="UII3" s="16"/>
      <c r="UIJ3" s="16"/>
      <c r="UIK3" s="16"/>
      <c r="UIL3" s="16"/>
      <c r="UIM3" s="16"/>
      <c r="UIN3" s="16"/>
      <c r="UIO3" s="16"/>
      <c r="UIP3" s="16"/>
      <c r="UIQ3" s="16"/>
      <c r="UIR3" s="16"/>
      <c r="UIS3" s="16"/>
      <c r="UIT3" s="16"/>
      <c r="UIU3" s="16"/>
      <c r="UIV3" s="16"/>
      <c r="UIW3" s="16"/>
      <c r="UIX3" s="16"/>
      <c r="UIY3" s="16"/>
      <c r="UIZ3" s="16"/>
      <c r="UJA3" s="16"/>
      <c r="UJB3" s="16"/>
      <c r="UJC3" s="16"/>
      <c r="UJD3" s="16"/>
      <c r="UJE3" s="16"/>
      <c r="UJF3" s="16"/>
      <c r="UJG3" s="16"/>
      <c r="UJH3" s="16"/>
      <c r="UJI3" s="16"/>
      <c r="UJJ3" s="16"/>
      <c r="UJK3" s="16"/>
      <c r="UJL3" s="16"/>
      <c r="UJM3" s="16"/>
      <c r="UJN3" s="16"/>
      <c r="UJO3" s="16"/>
      <c r="UJP3" s="16"/>
      <c r="UJQ3" s="16"/>
      <c r="UJR3" s="16"/>
      <c r="UJS3" s="16"/>
      <c r="UJT3" s="16"/>
      <c r="UJU3" s="16"/>
      <c r="UJV3" s="16"/>
      <c r="UJW3" s="16"/>
      <c r="UJX3" s="16"/>
      <c r="UJY3" s="16"/>
      <c r="UJZ3" s="16"/>
      <c r="UKA3" s="16"/>
      <c r="UKB3" s="16"/>
      <c r="UKC3" s="16"/>
      <c r="UKD3" s="16"/>
      <c r="UKE3" s="16"/>
      <c r="UKF3" s="16"/>
      <c r="UKG3" s="16"/>
      <c r="UKH3" s="16"/>
      <c r="UKI3" s="16"/>
      <c r="UKJ3" s="16"/>
      <c r="UKK3" s="16"/>
      <c r="UKL3" s="16"/>
      <c r="UKM3" s="16"/>
      <c r="UKN3" s="16"/>
      <c r="UKO3" s="16"/>
      <c r="UKP3" s="16"/>
      <c r="UKQ3" s="16"/>
      <c r="UKR3" s="16"/>
      <c r="UKS3" s="16"/>
      <c r="UKT3" s="16"/>
      <c r="UKU3" s="16"/>
      <c r="UKV3" s="16"/>
      <c r="UKW3" s="16"/>
      <c r="UKX3" s="16"/>
      <c r="UKY3" s="16"/>
      <c r="UKZ3" s="16"/>
      <c r="ULA3" s="16"/>
      <c r="ULB3" s="16"/>
      <c r="ULC3" s="16"/>
      <c r="ULD3" s="16"/>
      <c r="ULE3" s="16"/>
      <c r="ULF3" s="16"/>
      <c r="ULG3" s="16"/>
      <c r="ULH3" s="16"/>
      <c r="ULI3" s="16"/>
      <c r="ULJ3" s="16"/>
      <c r="ULK3" s="16"/>
      <c r="ULL3" s="16"/>
      <c r="ULM3" s="16"/>
      <c r="ULN3" s="16"/>
      <c r="ULO3" s="16"/>
      <c r="ULP3" s="16"/>
      <c r="ULQ3" s="16"/>
      <c r="ULR3" s="16"/>
      <c r="ULS3" s="16"/>
      <c r="ULT3" s="16"/>
      <c r="ULU3" s="16"/>
      <c r="ULV3" s="16"/>
      <c r="ULW3" s="16"/>
      <c r="ULX3" s="16"/>
      <c r="ULY3" s="16"/>
      <c r="ULZ3" s="16"/>
      <c r="UMA3" s="16"/>
      <c r="UMB3" s="16"/>
      <c r="UMC3" s="16"/>
      <c r="UMD3" s="16"/>
      <c r="UME3" s="16"/>
      <c r="UMF3" s="16"/>
      <c r="UMG3" s="16"/>
      <c r="UMH3" s="16"/>
      <c r="UMI3" s="16"/>
      <c r="UMJ3" s="16"/>
      <c r="UMK3" s="16"/>
      <c r="UML3" s="16"/>
      <c r="UMM3" s="16"/>
      <c r="UMN3" s="16"/>
      <c r="UMO3" s="16"/>
      <c r="UMP3" s="16"/>
      <c r="UMQ3" s="16"/>
      <c r="UMR3" s="16"/>
      <c r="UMS3" s="16"/>
      <c r="UMT3" s="16"/>
      <c r="UMU3" s="16"/>
      <c r="UMV3" s="16"/>
      <c r="UMW3" s="16"/>
      <c r="UMX3" s="16"/>
      <c r="UMY3" s="16"/>
      <c r="UMZ3" s="16"/>
      <c r="UNA3" s="16"/>
      <c r="UNB3" s="16"/>
      <c r="UNC3" s="16"/>
      <c r="UND3" s="16"/>
      <c r="UNE3" s="16"/>
      <c r="UNF3" s="16"/>
      <c r="UNG3" s="16"/>
      <c r="UNH3" s="16"/>
      <c r="UNI3" s="16"/>
      <c r="UNJ3" s="16"/>
      <c r="UNK3" s="16"/>
      <c r="UNL3" s="16"/>
      <c r="UNM3" s="16"/>
      <c r="UNN3" s="16"/>
      <c r="UNO3" s="16"/>
      <c r="UNP3" s="16"/>
      <c r="UNQ3" s="16"/>
      <c r="UNR3" s="16"/>
      <c r="UNS3" s="16"/>
      <c r="UNT3" s="16"/>
      <c r="UNU3" s="16"/>
      <c r="UNV3" s="16"/>
      <c r="UNW3" s="16"/>
      <c r="UNX3" s="16"/>
      <c r="UNY3" s="16"/>
      <c r="UNZ3" s="16"/>
      <c r="UOA3" s="16"/>
      <c r="UOB3" s="16"/>
      <c r="UOC3" s="16"/>
      <c r="UOD3" s="16"/>
      <c r="UOE3" s="16"/>
      <c r="UOF3" s="16"/>
      <c r="UOG3" s="16"/>
      <c r="UOH3" s="16"/>
      <c r="UOI3" s="16"/>
      <c r="UOJ3" s="16"/>
      <c r="UOK3" s="16"/>
      <c r="UOL3" s="16"/>
      <c r="UOM3" s="16"/>
      <c r="UON3" s="16"/>
      <c r="UOO3" s="16"/>
      <c r="UOP3" s="16"/>
      <c r="UOQ3" s="16"/>
      <c r="UOR3" s="16"/>
      <c r="UOS3" s="16"/>
      <c r="UOT3" s="16"/>
      <c r="UOU3" s="16"/>
      <c r="UOV3" s="16"/>
      <c r="UOW3" s="16"/>
      <c r="UOX3" s="16"/>
      <c r="UOY3" s="16"/>
      <c r="UOZ3" s="16"/>
      <c r="UPA3" s="16"/>
      <c r="UPB3" s="16"/>
      <c r="UPC3" s="16"/>
      <c r="UPD3" s="16"/>
      <c r="UPE3" s="16"/>
      <c r="UPF3" s="16"/>
      <c r="UPG3" s="16"/>
      <c r="UPH3" s="16"/>
      <c r="UPI3" s="16"/>
      <c r="UPJ3" s="16"/>
      <c r="UPK3" s="16"/>
      <c r="UPL3" s="16"/>
      <c r="UPM3" s="16"/>
      <c r="UPN3" s="16"/>
      <c r="UPO3" s="16"/>
      <c r="UPP3" s="16"/>
      <c r="UPQ3" s="16"/>
      <c r="UPR3" s="16"/>
      <c r="UPS3" s="16"/>
      <c r="UPT3" s="16"/>
      <c r="UPU3" s="16"/>
      <c r="UPV3" s="16"/>
      <c r="UPW3" s="16"/>
      <c r="UPX3" s="16"/>
      <c r="UPY3" s="16"/>
      <c r="UPZ3" s="16"/>
      <c r="UQA3" s="16"/>
      <c r="UQB3" s="16"/>
      <c r="UQC3" s="16"/>
      <c r="UQD3" s="16"/>
      <c r="UQE3" s="16"/>
      <c r="UQF3" s="16"/>
      <c r="UQG3" s="16"/>
      <c r="UQH3" s="16"/>
      <c r="UQI3" s="16"/>
      <c r="UQJ3" s="16"/>
      <c r="UQK3" s="16"/>
      <c r="UQL3" s="16"/>
      <c r="UQM3" s="16"/>
      <c r="UQN3" s="16"/>
      <c r="UQO3" s="16"/>
      <c r="UQP3" s="16"/>
      <c r="UQQ3" s="16"/>
      <c r="UQR3" s="16"/>
      <c r="UQS3" s="16"/>
      <c r="UQT3" s="16"/>
      <c r="UQU3" s="16"/>
      <c r="UQV3" s="16"/>
      <c r="UQW3" s="16"/>
      <c r="UQX3" s="16"/>
      <c r="UQY3" s="16"/>
      <c r="UQZ3" s="16"/>
      <c r="URA3" s="16"/>
      <c r="URB3" s="16"/>
      <c r="URC3" s="16"/>
      <c r="URD3" s="16"/>
      <c r="URE3" s="16"/>
      <c r="URF3" s="16"/>
      <c r="URG3" s="16"/>
      <c r="URH3" s="16"/>
      <c r="URI3" s="16"/>
      <c r="URJ3" s="16"/>
      <c r="URK3" s="16"/>
      <c r="URL3" s="16"/>
      <c r="URM3" s="16"/>
      <c r="URN3" s="16"/>
      <c r="URO3" s="16"/>
      <c r="URP3" s="16"/>
      <c r="URQ3" s="16"/>
      <c r="URR3" s="16"/>
      <c r="URS3" s="16"/>
      <c r="URT3" s="16"/>
      <c r="URU3" s="16"/>
      <c r="URV3" s="16"/>
      <c r="URW3" s="16"/>
      <c r="URX3" s="16"/>
      <c r="URY3" s="16"/>
      <c r="URZ3" s="16"/>
      <c r="USA3" s="16"/>
      <c r="USB3" s="16"/>
      <c r="USC3" s="16"/>
      <c r="USD3" s="16"/>
      <c r="USE3" s="16"/>
      <c r="USF3" s="16"/>
      <c r="USG3" s="16"/>
      <c r="USH3" s="16"/>
      <c r="USI3" s="16"/>
      <c r="USJ3" s="16"/>
      <c r="USK3" s="16"/>
      <c r="USL3" s="16"/>
      <c r="USM3" s="16"/>
      <c r="USN3" s="16"/>
      <c r="USO3" s="16"/>
      <c r="USP3" s="16"/>
      <c r="USQ3" s="16"/>
      <c r="USR3" s="16"/>
      <c r="USS3" s="16"/>
      <c r="UST3" s="16"/>
      <c r="USU3" s="16"/>
      <c r="USV3" s="16"/>
      <c r="USW3" s="16"/>
      <c r="USX3" s="16"/>
      <c r="USY3" s="16"/>
      <c r="USZ3" s="16"/>
      <c r="UTA3" s="16"/>
      <c r="UTB3" s="16"/>
      <c r="UTC3" s="16"/>
      <c r="UTD3" s="16"/>
      <c r="UTE3" s="16"/>
      <c r="UTF3" s="16"/>
      <c r="UTG3" s="16"/>
      <c r="UTH3" s="16"/>
      <c r="UTI3" s="16"/>
      <c r="UTJ3" s="16"/>
      <c r="UTK3" s="16"/>
      <c r="UTL3" s="16"/>
      <c r="UTM3" s="16"/>
      <c r="UTN3" s="16"/>
      <c r="UTO3" s="16"/>
      <c r="UTP3" s="16"/>
      <c r="UTQ3" s="16"/>
      <c r="UTR3" s="16"/>
      <c r="UTS3" s="16"/>
      <c r="UTT3" s="16"/>
      <c r="UTU3" s="16"/>
      <c r="UTV3" s="16"/>
      <c r="UTW3" s="16"/>
      <c r="UTX3" s="16"/>
      <c r="UTY3" s="16"/>
      <c r="UTZ3" s="16"/>
      <c r="UUA3" s="16"/>
      <c r="UUB3" s="16"/>
      <c r="UUC3" s="16"/>
      <c r="UUD3" s="16"/>
      <c r="UUE3" s="16"/>
      <c r="UUF3" s="16"/>
      <c r="UUG3" s="16"/>
      <c r="UUH3" s="16"/>
      <c r="UUI3" s="16"/>
      <c r="UUJ3" s="16"/>
      <c r="UUK3" s="16"/>
      <c r="UUL3" s="16"/>
      <c r="UUM3" s="16"/>
      <c r="UUN3" s="16"/>
      <c r="UUO3" s="16"/>
      <c r="UUP3" s="16"/>
      <c r="UUQ3" s="16"/>
      <c r="UUR3" s="16"/>
      <c r="UUS3" s="16"/>
      <c r="UUT3" s="16"/>
      <c r="UUU3" s="16"/>
      <c r="UUV3" s="16"/>
      <c r="UUW3" s="16"/>
      <c r="UUX3" s="16"/>
      <c r="UUY3" s="16"/>
      <c r="UUZ3" s="16"/>
      <c r="UVA3" s="16"/>
      <c r="UVB3" s="16"/>
      <c r="UVC3" s="16"/>
      <c r="UVD3" s="16"/>
      <c r="UVE3" s="16"/>
      <c r="UVF3" s="16"/>
      <c r="UVG3" s="16"/>
      <c r="UVH3" s="16"/>
      <c r="UVI3" s="16"/>
      <c r="UVJ3" s="16"/>
      <c r="UVK3" s="16"/>
      <c r="UVL3" s="16"/>
      <c r="UVM3" s="16"/>
      <c r="UVN3" s="16"/>
      <c r="UVO3" s="16"/>
      <c r="UVP3" s="16"/>
      <c r="UVQ3" s="16"/>
      <c r="UVR3" s="16"/>
      <c r="UVS3" s="16"/>
      <c r="UVT3" s="16"/>
      <c r="UVU3" s="16"/>
      <c r="UVV3" s="16"/>
      <c r="UVW3" s="16"/>
      <c r="UVX3" s="16"/>
      <c r="UVY3" s="16"/>
      <c r="UVZ3" s="16"/>
      <c r="UWA3" s="16"/>
      <c r="UWB3" s="16"/>
      <c r="UWC3" s="16"/>
      <c r="UWD3" s="16"/>
      <c r="UWE3" s="16"/>
      <c r="UWF3" s="16"/>
      <c r="UWG3" s="16"/>
      <c r="UWH3" s="16"/>
      <c r="UWI3" s="16"/>
      <c r="UWJ3" s="16"/>
      <c r="UWK3" s="16"/>
      <c r="UWL3" s="16"/>
      <c r="UWM3" s="16"/>
      <c r="UWN3" s="16"/>
      <c r="UWO3" s="16"/>
      <c r="UWP3" s="16"/>
      <c r="UWQ3" s="16"/>
      <c r="UWR3" s="16"/>
      <c r="UWS3" s="16"/>
      <c r="UWT3" s="16"/>
      <c r="UWU3" s="16"/>
      <c r="UWV3" s="16"/>
      <c r="UWW3" s="16"/>
      <c r="UWX3" s="16"/>
      <c r="UWY3" s="16"/>
      <c r="UWZ3" s="16"/>
      <c r="UXA3" s="16"/>
      <c r="UXB3" s="16"/>
      <c r="UXC3" s="16"/>
      <c r="UXD3" s="16"/>
      <c r="UXE3" s="16"/>
      <c r="UXF3" s="16"/>
      <c r="UXG3" s="16"/>
      <c r="UXH3" s="16"/>
      <c r="UXI3" s="16"/>
      <c r="UXJ3" s="16"/>
      <c r="UXK3" s="16"/>
      <c r="UXL3" s="16"/>
      <c r="UXM3" s="16"/>
      <c r="UXN3" s="16"/>
      <c r="UXO3" s="16"/>
      <c r="UXP3" s="16"/>
      <c r="UXQ3" s="16"/>
      <c r="UXR3" s="16"/>
      <c r="UXS3" s="16"/>
      <c r="UXT3" s="16"/>
      <c r="UXU3" s="16"/>
      <c r="UXV3" s="16"/>
      <c r="UXW3" s="16"/>
      <c r="UXX3" s="16"/>
      <c r="UXY3" s="16"/>
      <c r="UXZ3" s="16"/>
      <c r="UYA3" s="16"/>
      <c r="UYB3" s="16"/>
      <c r="UYC3" s="16"/>
      <c r="UYD3" s="16"/>
      <c r="UYE3" s="16"/>
      <c r="UYF3" s="16"/>
      <c r="UYG3" s="16"/>
      <c r="UYH3" s="16"/>
      <c r="UYI3" s="16"/>
      <c r="UYJ3" s="16"/>
      <c r="UYK3" s="16"/>
      <c r="UYL3" s="16"/>
      <c r="UYM3" s="16"/>
      <c r="UYN3" s="16"/>
      <c r="UYO3" s="16"/>
      <c r="UYP3" s="16"/>
      <c r="UYQ3" s="16"/>
      <c r="UYR3" s="16"/>
      <c r="UYS3" s="16"/>
      <c r="UYT3" s="16"/>
      <c r="UYU3" s="16"/>
      <c r="UYV3" s="16"/>
      <c r="UYW3" s="16"/>
      <c r="UYX3" s="16"/>
      <c r="UYY3" s="16"/>
      <c r="UYZ3" s="16"/>
      <c r="UZA3" s="16"/>
      <c r="UZB3" s="16"/>
      <c r="UZC3" s="16"/>
      <c r="UZD3" s="16"/>
      <c r="UZE3" s="16"/>
      <c r="UZF3" s="16"/>
      <c r="UZG3" s="16"/>
      <c r="UZH3" s="16"/>
      <c r="UZI3" s="16"/>
      <c r="UZJ3" s="16"/>
      <c r="UZK3" s="16"/>
      <c r="UZL3" s="16"/>
      <c r="UZM3" s="16"/>
      <c r="UZN3" s="16"/>
      <c r="UZO3" s="16"/>
      <c r="UZP3" s="16"/>
      <c r="UZQ3" s="16"/>
      <c r="UZR3" s="16"/>
      <c r="UZS3" s="16"/>
      <c r="UZT3" s="16"/>
      <c r="UZU3" s="16"/>
      <c r="UZV3" s="16"/>
      <c r="UZW3" s="16"/>
      <c r="UZX3" s="16"/>
      <c r="UZY3" s="16"/>
      <c r="UZZ3" s="16"/>
      <c r="VAA3" s="16"/>
      <c r="VAB3" s="16"/>
      <c r="VAC3" s="16"/>
      <c r="VAD3" s="16"/>
      <c r="VAE3" s="16"/>
      <c r="VAF3" s="16"/>
      <c r="VAG3" s="16"/>
      <c r="VAH3" s="16"/>
      <c r="VAI3" s="16"/>
      <c r="VAJ3" s="16"/>
      <c r="VAK3" s="16"/>
      <c r="VAL3" s="16"/>
      <c r="VAM3" s="16"/>
      <c r="VAN3" s="16"/>
      <c r="VAO3" s="16"/>
      <c r="VAP3" s="16"/>
      <c r="VAQ3" s="16"/>
      <c r="VAR3" s="16"/>
      <c r="VAS3" s="16"/>
      <c r="VAT3" s="16"/>
      <c r="VAU3" s="16"/>
      <c r="VAV3" s="16"/>
      <c r="VAW3" s="16"/>
      <c r="VAX3" s="16"/>
      <c r="VAY3" s="16"/>
      <c r="VAZ3" s="16"/>
      <c r="VBA3" s="16"/>
      <c r="VBB3" s="16"/>
      <c r="VBC3" s="16"/>
      <c r="VBD3" s="16"/>
      <c r="VBE3" s="16"/>
      <c r="VBF3" s="16"/>
      <c r="VBG3" s="16"/>
      <c r="VBH3" s="16"/>
      <c r="VBI3" s="16"/>
      <c r="VBJ3" s="16"/>
      <c r="VBK3" s="16"/>
      <c r="VBL3" s="16"/>
      <c r="VBM3" s="16"/>
      <c r="VBN3" s="16"/>
      <c r="VBO3" s="16"/>
      <c r="VBP3" s="16"/>
      <c r="VBQ3" s="16"/>
      <c r="VBR3" s="16"/>
      <c r="VBS3" s="16"/>
      <c r="VBT3" s="16"/>
      <c r="VBU3" s="16"/>
      <c r="VBV3" s="16"/>
      <c r="VBW3" s="16"/>
      <c r="VBX3" s="16"/>
      <c r="VBY3" s="16"/>
      <c r="VBZ3" s="16"/>
      <c r="VCA3" s="16"/>
      <c r="VCB3" s="16"/>
      <c r="VCC3" s="16"/>
      <c r="VCD3" s="16"/>
      <c r="VCE3" s="16"/>
      <c r="VCF3" s="16"/>
      <c r="VCG3" s="16"/>
      <c r="VCH3" s="16"/>
      <c r="VCI3" s="16"/>
      <c r="VCJ3" s="16"/>
      <c r="VCK3" s="16"/>
      <c r="VCL3" s="16"/>
      <c r="VCM3" s="16"/>
      <c r="VCN3" s="16"/>
      <c r="VCO3" s="16"/>
      <c r="VCP3" s="16"/>
      <c r="VCQ3" s="16"/>
      <c r="VCR3" s="16"/>
      <c r="VCS3" s="16"/>
      <c r="VCT3" s="16"/>
      <c r="VCU3" s="16"/>
      <c r="VCV3" s="16"/>
      <c r="VCW3" s="16"/>
      <c r="VCX3" s="16"/>
      <c r="VCY3" s="16"/>
      <c r="VCZ3" s="16"/>
      <c r="VDA3" s="16"/>
      <c r="VDB3" s="16"/>
      <c r="VDC3" s="16"/>
      <c r="VDD3" s="16"/>
      <c r="VDE3" s="16"/>
      <c r="VDF3" s="16"/>
      <c r="VDG3" s="16"/>
      <c r="VDH3" s="16"/>
      <c r="VDI3" s="16"/>
      <c r="VDJ3" s="16"/>
      <c r="VDK3" s="16"/>
      <c r="VDL3" s="16"/>
      <c r="VDM3" s="16"/>
      <c r="VDN3" s="16"/>
      <c r="VDO3" s="16"/>
      <c r="VDP3" s="16"/>
      <c r="VDQ3" s="16"/>
      <c r="VDR3" s="16"/>
      <c r="VDS3" s="16"/>
      <c r="VDT3" s="16"/>
      <c r="VDU3" s="16"/>
      <c r="VDV3" s="16"/>
      <c r="VDW3" s="16"/>
      <c r="VDX3" s="16"/>
      <c r="VDY3" s="16"/>
      <c r="VDZ3" s="16"/>
      <c r="VEA3" s="16"/>
      <c r="VEB3" s="16"/>
      <c r="VEC3" s="16"/>
      <c r="VED3" s="16"/>
      <c r="VEE3" s="16"/>
      <c r="VEF3" s="16"/>
      <c r="VEG3" s="16"/>
      <c r="VEH3" s="16"/>
      <c r="VEI3" s="16"/>
      <c r="VEJ3" s="16"/>
      <c r="VEK3" s="16"/>
      <c r="VEL3" s="16"/>
      <c r="VEM3" s="16"/>
      <c r="VEN3" s="16"/>
      <c r="VEO3" s="16"/>
      <c r="VEP3" s="16"/>
      <c r="VEQ3" s="16"/>
      <c r="VER3" s="16"/>
      <c r="VES3" s="16"/>
      <c r="VET3" s="16"/>
      <c r="VEU3" s="16"/>
      <c r="VEV3" s="16"/>
      <c r="VEW3" s="16"/>
      <c r="VEX3" s="16"/>
      <c r="VEY3" s="16"/>
      <c r="VEZ3" s="16"/>
      <c r="VFA3" s="16"/>
      <c r="VFB3" s="16"/>
      <c r="VFC3" s="16"/>
      <c r="VFD3" s="16"/>
      <c r="VFE3" s="16"/>
      <c r="VFF3" s="16"/>
      <c r="VFG3" s="16"/>
      <c r="VFH3" s="16"/>
      <c r="VFI3" s="16"/>
      <c r="VFJ3" s="16"/>
      <c r="VFK3" s="16"/>
      <c r="VFL3" s="16"/>
      <c r="VFM3" s="16"/>
      <c r="VFN3" s="16"/>
      <c r="VFO3" s="16"/>
      <c r="VFP3" s="16"/>
      <c r="VFQ3" s="16"/>
      <c r="VFR3" s="16"/>
      <c r="VFS3" s="16"/>
      <c r="VFT3" s="16"/>
      <c r="VFU3" s="16"/>
      <c r="VFV3" s="16"/>
      <c r="VFW3" s="16"/>
      <c r="VFX3" s="16"/>
      <c r="VFY3" s="16"/>
      <c r="VFZ3" s="16"/>
      <c r="VGA3" s="16"/>
      <c r="VGB3" s="16"/>
      <c r="VGC3" s="16"/>
      <c r="VGD3" s="16"/>
      <c r="VGE3" s="16"/>
      <c r="VGF3" s="16"/>
      <c r="VGG3" s="16"/>
      <c r="VGH3" s="16"/>
      <c r="VGI3" s="16"/>
      <c r="VGJ3" s="16"/>
      <c r="VGK3" s="16"/>
      <c r="VGL3" s="16"/>
      <c r="VGM3" s="16"/>
      <c r="VGN3" s="16"/>
      <c r="VGO3" s="16"/>
      <c r="VGP3" s="16"/>
      <c r="VGQ3" s="16"/>
      <c r="VGR3" s="16"/>
      <c r="VGS3" s="16"/>
      <c r="VGT3" s="16"/>
      <c r="VGU3" s="16"/>
      <c r="VGV3" s="16"/>
      <c r="VGW3" s="16"/>
      <c r="VGX3" s="16"/>
      <c r="VGY3" s="16"/>
      <c r="VGZ3" s="16"/>
      <c r="VHA3" s="16"/>
      <c r="VHB3" s="16"/>
      <c r="VHC3" s="16"/>
      <c r="VHD3" s="16"/>
      <c r="VHE3" s="16"/>
      <c r="VHF3" s="16"/>
      <c r="VHG3" s="16"/>
      <c r="VHH3" s="16"/>
      <c r="VHI3" s="16"/>
      <c r="VHJ3" s="16"/>
      <c r="VHK3" s="16"/>
      <c r="VHL3" s="16"/>
      <c r="VHM3" s="16"/>
      <c r="VHN3" s="16"/>
      <c r="VHO3" s="16"/>
      <c r="VHP3" s="16"/>
      <c r="VHQ3" s="16"/>
      <c r="VHR3" s="16"/>
      <c r="VHS3" s="16"/>
      <c r="VHT3" s="16"/>
      <c r="VHU3" s="16"/>
      <c r="VHV3" s="16"/>
      <c r="VHW3" s="16"/>
      <c r="VHX3" s="16"/>
      <c r="VHY3" s="16"/>
      <c r="VHZ3" s="16"/>
      <c r="VIA3" s="16"/>
      <c r="VIB3" s="16"/>
      <c r="VIC3" s="16"/>
      <c r="VID3" s="16"/>
      <c r="VIE3" s="16"/>
      <c r="VIF3" s="16"/>
      <c r="VIG3" s="16"/>
      <c r="VIH3" s="16"/>
      <c r="VII3" s="16"/>
      <c r="VIJ3" s="16"/>
      <c r="VIK3" s="16"/>
      <c r="VIL3" s="16"/>
      <c r="VIM3" s="16"/>
      <c r="VIN3" s="16"/>
      <c r="VIO3" s="16"/>
      <c r="VIP3" s="16"/>
      <c r="VIQ3" s="16"/>
      <c r="VIR3" s="16"/>
      <c r="VIS3" s="16"/>
      <c r="VIT3" s="16"/>
      <c r="VIU3" s="16"/>
      <c r="VIV3" s="16"/>
      <c r="VIW3" s="16"/>
      <c r="VIX3" s="16"/>
      <c r="VIY3" s="16"/>
      <c r="VIZ3" s="16"/>
      <c r="VJA3" s="16"/>
      <c r="VJB3" s="16"/>
      <c r="VJC3" s="16"/>
      <c r="VJD3" s="16"/>
      <c r="VJE3" s="16"/>
      <c r="VJF3" s="16"/>
      <c r="VJG3" s="16"/>
      <c r="VJH3" s="16"/>
      <c r="VJI3" s="16"/>
      <c r="VJJ3" s="16"/>
      <c r="VJK3" s="16"/>
      <c r="VJL3" s="16"/>
      <c r="VJM3" s="16"/>
      <c r="VJN3" s="16"/>
      <c r="VJO3" s="16"/>
      <c r="VJP3" s="16"/>
      <c r="VJQ3" s="16"/>
      <c r="VJR3" s="16"/>
      <c r="VJS3" s="16"/>
      <c r="VJT3" s="16"/>
      <c r="VJU3" s="16"/>
      <c r="VJV3" s="16"/>
      <c r="VJW3" s="16"/>
      <c r="VJX3" s="16"/>
      <c r="VJY3" s="16"/>
      <c r="VJZ3" s="16"/>
      <c r="VKA3" s="16"/>
      <c r="VKB3" s="16"/>
      <c r="VKC3" s="16"/>
      <c r="VKD3" s="16"/>
      <c r="VKE3" s="16"/>
      <c r="VKF3" s="16"/>
      <c r="VKG3" s="16"/>
      <c r="VKH3" s="16"/>
      <c r="VKI3" s="16"/>
      <c r="VKJ3" s="16"/>
      <c r="VKK3" s="16"/>
      <c r="VKL3" s="16"/>
      <c r="VKM3" s="16"/>
      <c r="VKN3" s="16"/>
      <c r="VKO3" s="16"/>
      <c r="VKP3" s="16"/>
      <c r="VKQ3" s="16"/>
      <c r="VKR3" s="16"/>
      <c r="VKS3" s="16"/>
      <c r="VKT3" s="16"/>
      <c r="VKU3" s="16"/>
      <c r="VKV3" s="16"/>
      <c r="VKW3" s="16"/>
      <c r="VKX3" s="16"/>
      <c r="VKY3" s="16"/>
      <c r="VKZ3" s="16"/>
      <c r="VLA3" s="16"/>
      <c r="VLB3" s="16"/>
      <c r="VLC3" s="16"/>
      <c r="VLD3" s="16"/>
      <c r="VLE3" s="16"/>
      <c r="VLF3" s="16"/>
      <c r="VLG3" s="16"/>
      <c r="VLH3" s="16"/>
      <c r="VLI3" s="16"/>
      <c r="VLJ3" s="16"/>
      <c r="VLK3" s="16"/>
      <c r="VLL3" s="16"/>
      <c r="VLM3" s="16"/>
      <c r="VLN3" s="16"/>
      <c r="VLO3" s="16"/>
      <c r="VLP3" s="16"/>
      <c r="VLQ3" s="16"/>
      <c r="VLR3" s="16"/>
      <c r="VLS3" s="16"/>
      <c r="VLT3" s="16"/>
      <c r="VLU3" s="16"/>
      <c r="VLV3" s="16"/>
      <c r="VLW3" s="16"/>
      <c r="VLX3" s="16"/>
      <c r="VLY3" s="16"/>
      <c r="VLZ3" s="16"/>
      <c r="VMA3" s="16"/>
      <c r="VMB3" s="16"/>
      <c r="VMC3" s="16"/>
      <c r="VMD3" s="16"/>
      <c r="VME3" s="16"/>
      <c r="VMF3" s="16"/>
      <c r="VMG3" s="16"/>
      <c r="VMH3" s="16"/>
      <c r="VMI3" s="16"/>
      <c r="VMJ3" s="16"/>
      <c r="VMK3" s="16"/>
      <c r="VML3" s="16"/>
      <c r="VMM3" s="16"/>
      <c r="VMN3" s="16"/>
      <c r="VMO3" s="16"/>
      <c r="VMP3" s="16"/>
      <c r="VMQ3" s="16"/>
      <c r="VMR3" s="16"/>
      <c r="VMS3" s="16"/>
      <c r="VMT3" s="16"/>
      <c r="VMU3" s="16"/>
      <c r="VMV3" s="16"/>
      <c r="VMW3" s="16"/>
      <c r="VMX3" s="16"/>
      <c r="VMY3" s="16"/>
      <c r="VMZ3" s="16"/>
      <c r="VNA3" s="16"/>
      <c r="VNB3" s="16"/>
      <c r="VNC3" s="16"/>
      <c r="VND3" s="16"/>
      <c r="VNE3" s="16"/>
      <c r="VNF3" s="16"/>
      <c r="VNG3" s="16"/>
      <c r="VNH3" s="16"/>
      <c r="VNI3" s="16"/>
      <c r="VNJ3" s="16"/>
      <c r="VNK3" s="16"/>
      <c r="VNL3" s="16"/>
      <c r="VNM3" s="16"/>
      <c r="VNN3" s="16"/>
      <c r="VNO3" s="16"/>
      <c r="VNP3" s="16"/>
      <c r="VNQ3" s="16"/>
      <c r="VNR3" s="16"/>
      <c r="VNS3" s="16"/>
      <c r="VNT3" s="16"/>
      <c r="VNU3" s="16"/>
      <c r="VNV3" s="16"/>
      <c r="VNW3" s="16"/>
      <c r="VNX3" s="16"/>
      <c r="VNY3" s="16"/>
      <c r="VNZ3" s="16"/>
      <c r="VOA3" s="16"/>
      <c r="VOB3" s="16"/>
      <c r="VOC3" s="16"/>
      <c r="VOD3" s="16"/>
      <c r="VOE3" s="16"/>
      <c r="VOF3" s="16"/>
      <c r="VOG3" s="16"/>
      <c r="VOH3" s="16"/>
      <c r="VOI3" s="16"/>
      <c r="VOJ3" s="16"/>
      <c r="VOK3" s="16"/>
      <c r="VOL3" s="16"/>
      <c r="VOM3" s="16"/>
      <c r="VON3" s="16"/>
      <c r="VOO3" s="16"/>
      <c r="VOP3" s="16"/>
      <c r="VOQ3" s="16"/>
      <c r="VOR3" s="16"/>
      <c r="VOS3" s="16"/>
      <c r="VOT3" s="16"/>
      <c r="VOU3" s="16"/>
      <c r="VOV3" s="16"/>
      <c r="VOW3" s="16"/>
      <c r="VOX3" s="16"/>
      <c r="VOY3" s="16"/>
      <c r="VOZ3" s="16"/>
      <c r="VPA3" s="16"/>
      <c r="VPB3" s="16"/>
      <c r="VPC3" s="16"/>
      <c r="VPD3" s="16"/>
      <c r="VPE3" s="16"/>
      <c r="VPF3" s="16"/>
      <c r="VPG3" s="16"/>
      <c r="VPH3" s="16"/>
      <c r="VPI3" s="16"/>
      <c r="VPJ3" s="16"/>
      <c r="VPK3" s="16"/>
      <c r="VPL3" s="16"/>
      <c r="VPM3" s="16"/>
      <c r="VPN3" s="16"/>
      <c r="VPO3" s="16"/>
      <c r="VPP3" s="16"/>
      <c r="VPQ3" s="16"/>
      <c r="VPR3" s="16"/>
      <c r="VPS3" s="16"/>
      <c r="VPT3" s="16"/>
      <c r="VPU3" s="16"/>
      <c r="VPV3" s="16"/>
      <c r="VPW3" s="16"/>
      <c r="VPX3" s="16"/>
      <c r="VPY3" s="16"/>
      <c r="VPZ3" s="16"/>
      <c r="VQA3" s="16"/>
      <c r="VQB3" s="16"/>
      <c r="VQC3" s="16"/>
      <c r="VQD3" s="16"/>
      <c r="VQE3" s="16"/>
      <c r="VQF3" s="16"/>
      <c r="VQG3" s="16"/>
      <c r="VQH3" s="16"/>
      <c r="VQI3" s="16"/>
      <c r="VQJ3" s="16"/>
      <c r="VQK3" s="16"/>
      <c r="VQL3" s="16"/>
      <c r="VQM3" s="16"/>
      <c r="VQN3" s="16"/>
      <c r="VQO3" s="16"/>
      <c r="VQP3" s="16"/>
      <c r="VQQ3" s="16"/>
      <c r="VQR3" s="16"/>
      <c r="VQS3" s="16"/>
      <c r="VQT3" s="16"/>
      <c r="VQU3" s="16"/>
      <c r="VQV3" s="16"/>
      <c r="VQW3" s="16"/>
      <c r="VQX3" s="16"/>
      <c r="VQY3" s="16"/>
      <c r="VQZ3" s="16"/>
      <c r="VRA3" s="16"/>
      <c r="VRB3" s="16"/>
      <c r="VRC3" s="16"/>
      <c r="VRD3" s="16"/>
      <c r="VRE3" s="16"/>
      <c r="VRF3" s="16"/>
      <c r="VRG3" s="16"/>
      <c r="VRH3" s="16"/>
      <c r="VRI3" s="16"/>
      <c r="VRJ3" s="16"/>
      <c r="VRK3" s="16"/>
      <c r="VRL3" s="16"/>
      <c r="VRM3" s="16"/>
      <c r="VRN3" s="16"/>
      <c r="VRO3" s="16"/>
      <c r="VRP3" s="16"/>
      <c r="VRQ3" s="16"/>
      <c r="VRR3" s="16"/>
      <c r="VRS3" s="16"/>
      <c r="VRT3" s="16"/>
      <c r="VRU3" s="16"/>
      <c r="VRV3" s="16"/>
      <c r="VRW3" s="16"/>
      <c r="VRX3" s="16"/>
      <c r="VRY3" s="16"/>
      <c r="VRZ3" s="16"/>
      <c r="VSA3" s="16"/>
      <c r="VSB3" s="16"/>
      <c r="VSC3" s="16"/>
      <c r="VSD3" s="16"/>
      <c r="VSE3" s="16"/>
      <c r="VSF3" s="16"/>
      <c r="VSG3" s="16"/>
      <c r="VSH3" s="16"/>
      <c r="VSI3" s="16"/>
      <c r="VSJ3" s="16"/>
      <c r="VSK3" s="16"/>
      <c r="VSL3" s="16"/>
      <c r="VSM3" s="16"/>
      <c r="VSN3" s="16"/>
      <c r="VSO3" s="16"/>
      <c r="VSP3" s="16"/>
      <c r="VSQ3" s="16"/>
      <c r="VSR3" s="16"/>
      <c r="VSS3" s="16"/>
      <c r="VST3" s="16"/>
      <c r="VSU3" s="16"/>
      <c r="VSV3" s="16"/>
      <c r="VSW3" s="16"/>
      <c r="VSX3" s="16"/>
      <c r="VSY3" s="16"/>
      <c r="VSZ3" s="16"/>
      <c r="VTA3" s="16"/>
      <c r="VTB3" s="16"/>
      <c r="VTC3" s="16"/>
      <c r="VTD3" s="16"/>
      <c r="VTE3" s="16"/>
      <c r="VTF3" s="16"/>
      <c r="VTG3" s="16"/>
      <c r="VTH3" s="16"/>
      <c r="VTI3" s="16"/>
      <c r="VTJ3" s="16"/>
      <c r="VTK3" s="16"/>
      <c r="VTL3" s="16"/>
      <c r="VTM3" s="16"/>
      <c r="VTN3" s="16"/>
      <c r="VTO3" s="16"/>
      <c r="VTP3" s="16"/>
      <c r="VTQ3" s="16"/>
      <c r="VTR3" s="16"/>
      <c r="VTS3" s="16"/>
      <c r="VTT3" s="16"/>
      <c r="VTU3" s="16"/>
      <c r="VTV3" s="16"/>
      <c r="VTW3" s="16"/>
      <c r="VTX3" s="16"/>
      <c r="VTY3" s="16"/>
      <c r="VTZ3" s="16"/>
      <c r="VUA3" s="16"/>
      <c r="VUB3" s="16"/>
      <c r="VUC3" s="16"/>
      <c r="VUD3" s="16"/>
      <c r="VUE3" s="16"/>
      <c r="VUF3" s="16"/>
      <c r="VUG3" s="16"/>
      <c r="VUH3" s="16"/>
      <c r="VUI3" s="16"/>
      <c r="VUJ3" s="16"/>
      <c r="VUK3" s="16"/>
      <c r="VUL3" s="16"/>
      <c r="VUM3" s="16"/>
      <c r="VUN3" s="16"/>
      <c r="VUO3" s="16"/>
      <c r="VUP3" s="16"/>
      <c r="VUQ3" s="16"/>
      <c r="VUR3" s="16"/>
      <c r="VUS3" s="16"/>
      <c r="VUT3" s="16"/>
      <c r="VUU3" s="16"/>
      <c r="VUV3" s="16"/>
      <c r="VUW3" s="16"/>
      <c r="VUX3" s="16"/>
      <c r="VUY3" s="16"/>
      <c r="VUZ3" s="16"/>
      <c r="VVA3" s="16"/>
      <c r="VVB3" s="16"/>
      <c r="VVC3" s="16"/>
      <c r="VVD3" s="16"/>
      <c r="VVE3" s="16"/>
      <c r="VVF3" s="16"/>
      <c r="VVG3" s="16"/>
      <c r="VVH3" s="16"/>
      <c r="VVI3" s="16"/>
      <c r="VVJ3" s="16"/>
      <c r="VVK3" s="16"/>
      <c r="VVL3" s="16"/>
      <c r="VVM3" s="16"/>
      <c r="VVN3" s="16"/>
      <c r="VVO3" s="16"/>
      <c r="VVP3" s="16"/>
      <c r="VVQ3" s="16"/>
      <c r="VVR3" s="16"/>
      <c r="VVS3" s="16"/>
      <c r="VVT3" s="16"/>
      <c r="VVU3" s="16"/>
      <c r="VVV3" s="16"/>
      <c r="VVW3" s="16"/>
      <c r="VVX3" s="16"/>
      <c r="VVY3" s="16"/>
      <c r="VVZ3" s="16"/>
      <c r="VWA3" s="16"/>
      <c r="VWB3" s="16"/>
      <c r="VWC3" s="16"/>
      <c r="VWD3" s="16"/>
      <c r="VWE3" s="16"/>
      <c r="VWF3" s="16"/>
      <c r="VWG3" s="16"/>
      <c r="VWH3" s="16"/>
      <c r="VWI3" s="16"/>
      <c r="VWJ3" s="16"/>
      <c r="VWK3" s="16"/>
      <c r="VWL3" s="16"/>
      <c r="VWM3" s="16"/>
      <c r="VWN3" s="16"/>
      <c r="VWO3" s="16"/>
      <c r="VWP3" s="16"/>
      <c r="VWQ3" s="16"/>
      <c r="VWR3" s="16"/>
      <c r="VWS3" s="16"/>
      <c r="VWT3" s="16"/>
      <c r="VWU3" s="16"/>
      <c r="VWV3" s="16"/>
      <c r="VWW3" s="16"/>
      <c r="VWX3" s="16"/>
      <c r="VWY3" s="16"/>
      <c r="VWZ3" s="16"/>
      <c r="VXA3" s="16"/>
      <c r="VXB3" s="16"/>
      <c r="VXC3" s="16"/>
      <c r="VXD3" s="16"/>
      <c r="VXE3" s="16"/>
      <c r="VXF3" s="16"/>
      <c r="VXG3" s="16"/>
      <c r="VXH3" s="16"/>
      <c r="VXI3" s="16"/>
      <c r="VXJ3" s="16"/>
      <c r="VXK3" s="16"/>
      <c r="VXL3" s="16"/>
      <c r="VXM3" s="16"/>
      <c r="VXN3" s="16"/>
      <c r="VXO3" s="16"/>
      <c r="VXP3" s="16"/>
      <c r="VXQ3" s="16"/>
      <c r="VXR3" s="16"/>
      <c r="VXS3" s="16"/>
      <c r="VXT3" s="16"/>
      <c r="VXU3" s="16"/>
      <c r="VXV3" s="16"/>
      <c r="VXW3" s="16"/>
      <c r="VXX3" s="16"/>
      <c r="VXY3" s="16"/>
      <c r="VXZ3" s="16"/>
      <c r="VYA3" s="16"/>
      <c r="VYB3" s="16"/>
      <c r="VYC3" s="16"/>
      <c r="VYD3" s="16"/>
      <c r="VYE3" s="16"/>
      <c r="VYF3" s="16"/>
      <c r="VYG3" s="16"/>
      <c r="VYH3" s="16"/>
      <c r="VYI3" s="16"/>
      <c r="VYJ3" s="16"/>
      <c r="VYK3" s="16"/>
      <c r="VYL3" s="16"/>
      <c r="VYM3" s="16"/>
      <c r="VYN3" s="16"/>
      <c r="VYO3" s="16"/>
      <c r="VYP3" s="16"/>
      <c r="VYQ3" s="16"/>
      <c r="VYR3" s="16"/>
      <c r="VYS3" s="16"/>
      <c r="VYT3" s="16"/>
      <c r="VYU3" s="16"/>
      <c r="VYV3" s="16"/>
      <c r="VYW3" s="16"/>
      <c r="VYX3" s="16"/>
      <c r="VYY3" s="16"/>
      <c r="VYZ3" s="16"/>
      <c r="VZA3" s="16"/>
      <c r="VZB3" s="16"/>
      <c r="VZC3" s="16"/>
      <c r="VZD3" s="16"/>
      <c r="VZE3" s="16"/>
      <c r="VZF3" s="16"/>
      <c r="VZG3" s="16"/>
      <c r="VZH3" s="16"/>
      <c r="VZI3" s="16"/>
      <c r="VZJ3" s="16"/>
      <c r="VZK3" s="16"/>
      <c r="VZL3" s="16"/>
      <c r="VZM3" s="16"/>
      <c r="VZN3" s="16"/>
      <c r="VZO3" s="16"/>
      <c r="VZP3" s="16"/>
      <c r="VZQ3" s="16"/>
      <c r="VZR3" s="16"/>
      <c r="VZS3" s="16"/>
      <c r="VZT3" s="16"/>
      <c r="VZU3" s="16"/>
      <c r="VZV3" s="16"/>
      <c r="VZW3" s="16"/>
      <c r="VZX3" s="16"/>
      <c r="VZY3" s="16"/>
      <c r="VZZ3" s="16"/>
      <c r="WAA3" s="16"/>
      <c r="WAB3" s="16"/>
      <c r="WAC3" s="16"/>
      <c r="WAD3" s="16"/>
      <c r="WAE3" s="16"/>
      <c r="WAF3" s="16"/>
      <c r="WAG3" s="16"/>
      <c r="WAH3" s="16"/>
      <c r="WAI3" s="16"/>
      <c r="WAJ3" s="16"/>
      <c r="WAK3" s="16"/>
      <c r="WAL3" s="16"/>
      <c r="WAM3" s="16"/>
      <c r="WAN3" s="16"/>
      <c r="WAO3" s="16"/>
      <c r="WAP3" s="16"/>
      <c r="WAQ3" s="16"/>
      <c r="WAR3" s="16"/>
      <c r="WAS3" s="16"/>
      <c r="WAT3" s="16"/>
      <c r="WAU3" s="16"/>
      <c r="WAV3" s="16"/>
      <c r="WAW3" s="16"/>
      <c r="WAX3" s="16"/>
      <c r="WAY3" s="16"/>
      <c r="WAZ3" s="16"/>
      <c r="WBA3" s="16"/>
      <c r="WBB3" s="16"/>
      <c r="WBC3" s="16"/>
      <c r="WBD3" s="16"/>
      <c r="WBE3" s="16"/>
      <c r="WBF3" s="16"/>
      <c r="WBG3" s="16"/>
      <c r="WBH3" s="16"/>
      <c r="WBI3" s="16"/>
      <c r="WBJ3" s="16"/>
      <c r="WBK3" s="16"/>
      <c r="WBL3" s="16"/>
      <c r="WBM3" s="16"/>
      <c r="WBN3" s="16"/>
      <c r="WBO3" s="16"/>
      <c r="WBP3" s="16"/>
      <c r="WBQ3" s="16"/>
      <c r="WBR3" s="16"/>
      <c r="WBS3" s="16"/>
      <c r="WBT3" s="16"/>
      <c r="WBU3" s="16"/>
      <c r="WBV3" s="16"/>
      <c r="WBW3" s="16"/>
      <c r="WBX3" s="16"/>
      <c r="WBY3" s="16"/>
      <c r="WBZ3" s="16"/>
      <c r="WCA3" s="16"/>
      <c r="WCB3" s="16"/>
      <c r="WCC3" s="16"/>
      <c r="WCD3" s="16"/>
      <c r="WCE3" s="16"/>
      <c r="WCF3" s="16"/>
      <c r="WCG3" s="16"/>
      <c r="WCH3" s="16"/>
      <c r="WCI3" s="16"/>
      <c r="WCJ3" s="16"/>
      <c r="WCK3" s="16"/>
      <c r="WCL3" s="16"/>
      <c r="WCM3" s="16"/>
      <c r="WCN3" s="16"/>
      <c r="WCO3" s="16"/>
      <c r="WCP3" s="16"/>
      <c r="WCQ3" s="16"/>
      <c r="WCR3" s="16"/>
      <c r="WCS3" s="16"/>
      <c r="WCT3" s="16"/>
      <c r="WCU3" s="16"/>
      <c r="WCV3" s="16"/>
      <c r="WCW3" s="16"/>
      <c r="WCX3" s="16"/>
      <c r="WCY3" s="16"/>
      <c r="WCZ3" s="16"/>
      <c r="WDA3" s="16"/>
      <c r="WDB3" s="16"/>
      <c r="WDC3" s="16"/>
      <c r="WDD3" s="16"/>
      <c r="WDE3" s="16"/>
      <c r="WDF3" s="16"/>
      <c r="WDG3" s="16"/>
      <c r="WDH3" s="16"/>
      <c r="WDI3" s="16"/>
      <c r="WDJ3" s="16"/>
      <c r="WDK3" s="16"/>
      <c r="WDL3" s="16"/>
      <c r="WDM3" s="16"/>
      <c r="WDN3" s="16"/>
      <c r="WDO3" s="16"/>
      <c r="WDP3" s="16"/>
      <c r="WDQ3" s="16"/>
      <c r="WDR3" s="16"/>
      <c r="WDS3" s="16"/>
      <c r="WDT3" s="16"/>
      <c r="WDU3" s="16"/>
      <c r="WDV3" s="16"/>
      <c r="WDW3" s="16"/>
      <c r="WDX3" s="16"/>
      <c r="WDY3" s="16"/>
      <c r="WDZ3" s="16"/>
      <c r="WEA3" s="16"/>
      <c r="WEB3" s="16"/>
      <c r="WEC3" s="16"/>
      <c r="WED3" s="16"/>
      <c r="WEE3" s="16"/>
      <c r="WEF3" s="16"/>
      <c r="WEG3" s="16"/>
      <c r="WEH3" s="16"/>
      <c r="WEI3" s="16"/>
      <c r="WEJ3" s="16"/>
      <c r="WEK3" s="16"/>
      <c r="WEL3" s="16"/>
      <c r="WEM3" s="16"/>
      <c r="WEN3" s="16"/>
      <c r="WEO3" s="16"/>
      <c r="WEP3" s="16"/>
      <c r="WEQ3" s="16"/>
      <c r="WER3" s="16"/>
      <c r="WES3" s="16"/>
      <c r="WET3" s="16"/>
      <c r="WEU3" s="16"/>
      <c r="WEV3" s="16"/>
      <c r="WEW3" s="16"/>
      <c r="WEX3" s="16"/>
      <c r="WEY3" s="16"/>
      <c r="WEZ3" s="16"/>
      <c r="WFA3" s="16"/>
      <c r="WFB3" s="16"/>
      <c r="WFC3" s="16"/>
      <c r="WFD3" s="16"/>
      <c r="WFE3" s="16"/>
      <c r="WFF3" s="16"/>
      <c r="WFG3" s="16"/>
      <c r="WFH3" s="16"/>
      <c r="WFI3" s="16"/>
      <c r="WFJ3" s="16"/>
      <c r="WFK3" s="16"/>
      <c r="WFL3" s="16"/>
      <c r="WFM3" s="16"/>
      <c r="WFN3" s="16"/>
      <c r="WFO3" s="16"/>
      <c r="WFP3" s="16"/>
      <c r="WFQ3" s="16"/>
      <c r="WFR3" s="16"/>
      <c r="WFS3" s="16"/>
      <c r="WFT3" s="16"/>
      <c r="WFU3" s="16"/>
      <c r="WFV3" s="16"/>
      <c r="WFW3" s="16"/>
      <c r="WFX3" s="16"/>
      <c r="WFY3" s="16"/>
      <c r="WFZ3" s="16"/>
      <c r="WGA3" s="16"/>
      <c r="WGB3" s="16"/>
      <c r="WGC3" s="16"/>
      <c r="WGD3" s="16"/>
      <c r="WGE3" s="16"/>
      <c r="WGF3" s="16"/>
      <c r="WGG3" s="16"/>
      <c r="WGH3" s="16"/>
      <c r="WGI3" s="16"/>
      <c r="WGJ3" s="16"/>
      <c r="WGK3" s="16"/>
      <c r="WGL3" s="16"/>
      <c r="WGM3" s="16"/>
      <c r="WGN3" s="16"/>
      <c r="WGO3" s="16"/>
      <c r="WGP3" s="16"/>
      <c r="WGQ3" s="16"/>
      <c r="WGR3" s="16"/>
      <c r="WGS3" s="16"/>
      <c r="WGT3" s="16"/>
      <c r="WGU3" s="16"/>
      <c r="WGV3" s="16"/>
      <c r="WGW3" s="16"/>
      <c r="WGX3" s="16"/>
      <c r="WGY3" s="16"/>
      <c r="WGZ3" s="16"/>
      <c r="WHA3" s="16"/>
      <c r="WHB3" s="16"/>
      <c r="WHC3" s="16"/>
      <c r="WHD3" s="16"/>
      <c r="WHE3" s="16"/>
      <c r="WHF3" s="16"/>
      <c r="WHG3" s="16"/>
      <c r="WHH3" s="16"/>
      <c r="WHI3" s="16"/>
      <c r="WHJ3" s="16"/>
      <c r="WHK3" s="16"/>
      <c r="WHL3" s="16"/>
      <c r="WHM3" s="16"/>
      <c r="WHN3" s="16"/>
      <c r="WHO3" s="16"/>
      <c r="WHP3" s="16"/>
      <c r="WHQ3" s="16"/>
      <c r="WHR3" s="16"/>
      <c r="WHS3" s="16"/>
      <c r="WHT3" s="16"/>
      <c r="WHU3" s="16"/>
      <c r="WHV3" s="16"/>
      <c r="WHW3" s="16"/>
      <c r="WHX3" s="16"/>
      <c r="WHY3" s="16"/>
      <c r="WHZ3" s="16"/>
      <c r="WIA3" s="16"/>
      <c r="WIB3" s="16"/>
      <c r="WIC3" s="16"/>
      <c r="WID3" s="16"/>
      <c r="WIE3" s="16"/>
      <c r="WIF3" s="16"/>
      <c r="WIG3" s="16"/>
      <c r="WIH3" s="16"/>
      <c r="WII3" s="16"/>
      <c r="WIJ3" s="16"/>
      <c r="WIK3" s="16"/>
      <c r="WIL3" s="16"/>
      <c r="WIM3" s="16"/>
      <c r="WIN3" s="16"/>
      <c r="WIO3" s="16"/>
      <c r="WIP3" s="16"/>
      <c r="WIQ3" s="16"/>
      <c r="WIR3" s="16"/>
      <c r="WIS3" s="16"/>
      <c r="WIT3" s="16"/>
      <c r="WIU3" s="16"/>
      <c r="WIV3" s="16"/>
      <c r="WIW3" s="16"/>
      <c r="WIX3" s="16"/>
      <c r="WIY3" s="16"/>
      <c r="WIZ3" s="16"/>
      <c r="WJA3" s="16"/>
      <c r="WJB3" s="16"/>
      <c r="WJC3" s="16"/>
      <c r="WJD3" s="16"/>
      <c r="WJE3" s="16"/>
      <c r="WJF3" s="16"/>
      <c r="WJG3" s="16"/>
      <c r="WJH3" s="16"/>
      <c r="WJI3" s="16"/>
      <c r="WJJ3" s="16"/>
      <c r="WJK3" s="16"/>
      <c r="WJL3" s="16"/>
      <c r="WJM3" s="16"/>
      <c r="WJN3" s="16"/>
      <c r="WJO3" s="16"/>
      <c r="WJP3" s="16"/>
      <c r="WJQ3" s="16"/>
      <c r="WJR3" s="16"/>
      <c r="WJS3" s="16"/>
      <c r="WJT3" s="16"/>
      <c r="WJU3" s="16"/>
      <c r="WJV3" s="16"/>
      <c r="WJW3" s="16"/>
      <c r="WJX3" s="16"/>
      <c r="WJY3" s="16"/>
      <c r="WJZ3" s="16"/>
      <c r="WKA3" s="16"/>
      <c r="WKB3" s="16"/>
      <c r="WKC3" s="16"/>
      <c r="WKD3" s="16"/>
      <c r="WKE3" s="16"/>
      <c r="WKF3" s="16"/>
      <c r="WKG3" s="16"/>
      <c r="WKH3" s="16"/>
      <c r="WKI3" s="16"/>
      <c r="WKJ3" s="16"/>
      <c r="WKK3" s="16"/>
      <c r="WKL3" s="16"/>
      <c r="WKM3" s="16"/>
      <c r="WKN3" s="16"/>
      <c r="WKO3" s="16"/>
      <c r="WKP3" s="16"/>
      <c r="WKQ3" s="16"/>
      <c r="WKR3" s="16"/>
      <c r="WKS3" s="16"/>
      <c r="WKT3" s="16"/>
      <c r="WKU3" s="16"/>
      <c r="WKV3" s="16"/>
      <c r="WKW3" s="16"/>
      <c r="WKX3" s="16"/>
      <c r="WKY3" s="16"/>
      <c r="WKZ3" s="16"/>
      <c r="WLA3" s="16"/>
      <c r="WLB3" s="16"/>
      <c r="WLC3" s="16"/>
      <c r="WLD3" s="16"/>
      <c r="WLE3" s="16"/>
      <c r="WLF3" s="16"/>
      <c r="WLG3" s="16"/>
      <c r="WLH3" s="16"/>
      <c r="WLI3" s="16"/>
      <c r="WLJ3" s="16"/>
      <c r="WLK3" s="16"/>
      <c r="WLL3" s="16"/>
      <c r="WLM3" s="16"/>
      <c r="WLN3" s="16"/>
      <c r="WLO3" s="16"/>
      <c r="WLP3" s="16"/>
      <c r="WLQ3" s="16"/>
      <c r="WLR3" s="16"/>
      <c r="WLS3" s="16"/>
      <c r="WLT3" s="16"/>
      <c r="WLU3" s="16"/>
      <c r="WLV3" s="16"/>
      <c r="WLW3" s="16"/>
      <c r="WLX3" s="16"/>
      <c r="WLY3" s="16"/>
      <c r="WLZ3" s="16"/>
      <c r="WMA3" s="16"/>
      <c r="WMB3" s="16"/>
      <c r="WMC3" s="16"/>
      <c r="WMD3" s="16"/>
      <c r="WME3" s="16"/>
      <c r="WMF3" s="16"/>
      <c r="WMG3" s="16"/>
      <c r="WMH3" s="16"/>
      <c r="WMI3" s="16"/>
      <c r="WMJ3" s="16"/>
      <c r="WMK3" s="16"/>
      <c r="WML3" s="16"/>
      <c r="WMM3" s="16"/>
      <c r="WMN3" s="16"/>
      <c r="WMO3" s="16"/>
      <c r="WMP3" s="16"/>
      <c r="WMQ3" s="16"/>
      <c r="WMR3" s="16"/>
      <c r="WMS3" s="16"/>
      <c r="WMT3" s="16"/>
      <c r="WMU3" s="16"/>
      <c r="WMV3" s="16"/>
      <c r="WMW3" s="16"/>
      <c r="WMX3" s="16"/>
      <c r="WMY3" s="16"/>
      <c r="WMZ3" s="16"/>
      <c r="WNA3" s="16"/>
      <c r="WNB3" s="16"/>
      <c r="WNC3" s="16"/>
      <c r="WND3" s="16"/>
      <c r="WNE3" s="16"/>
      <c r="WNF3" s="16"/>
      <c r="WNG3" s="16"/>
      <c r="WNH3" s="16"/>
      <c r="WNI3" s="16"/>
      <c r="WNJ3" s="16"/>
      <c r="WNK3" s="16"/>
      <c r="WNL3" s="16"/>
      <c r="WNM3" s="16"/>
      <c r="WNN3" s="16"/>
      <c r="WNO3" s="16"/>
      <c r="WNP3" s="16"/>
      <c r="WNQ3" s="16"/>
      <c r="WNR3" s="16"/>
      <c r="WNS3" s="16"/>
      <c r="WNT3" s="16"/>
      <c r="WNU3" s="16"/>
      <c r="WNV3" s="16"/>
      <c r="WNW3" s="16"/>
      <c r="WNX3" s="16"/>
      <c r="WNY3" s="16"/>
      <c r="WNZ3" s="16"/>
      <c r="WOA3" s="16"/>
      <c r="WOB3" s="16"/>
      <c r="WOC3" s="16"/>
      <c r="WOD3" s="16"/>
      <c r="WOE3" s="16"/>
      <c r="WOF3" s="16"/>
      <c r="WOG3" s="16"/>
      <c r="WOH3" s="16"/>
      <c r="WOI3" s="16"/>
      <c r="WOJ3" s="16"/>
      <c r="WOK3" s="16"/>
      <c r="WOL3" s="16"/>
      <c r="WOM3" s="16"/>
      <c r="WON3" s="16"/>
      <c r="WOO3" s="16"/>
      <c r="WOP3" s="16"/>
      <c r="WOQ3" s="16"/>
      <c r="WOR3" s="16"/>
      <c r="WOS3" s="16"/>
      <c r="WOT3" s="16"/>
      <c r="WOU3" s="16"/>
      <c r="WOV3" s="16"/>
      <c r="WOW3" s="16"/>
      <c r="WOX3" s="16"/>
      <c r="WOY3" s="16"/>
      <c r="WOZ3" s="16"/>
      <c r="WPA3" s="16"/>
      <c r="WPB3" s="16"/>
      <c r="WPC3" s="16"/>
      <c r="WPD3" s="16"/>
      <c r="WPE3" s="16"/>
      <c r="WPF3" s="16"/>
      <c r="WPG3" s="16"/>
      <c r="WPH3" s="16"/>
      <c r="WPI3" s="16"/>
      <c r="WPJ3" s="16"/>
      <c r="WPK3" s="16"/>
      <c r="WPL3" s="16"/>
      <c r="WPM3" s="16"/>
      <c r="WPN3" s="16"/>
      <c r="WPO3" s="16"/>
      <c r="WPP3" s="16"/>
      <c r="WPQ3" s="16"/>
      <c r="WPR3" s="16"/>
      <c r="WPS3" s="16"/>
      <c r="WPT3" s="16"/>
      <c r="WPU3" s="16"/>
      <c r="WPV3" s="16"/>
      <c r="WPW3" s="16"/>
      <c r="WPX3" s="16"/>
      <c r="WPY3" s="16"/>
      <c r="WPZ3" s="16"/>
      <c r="WQA3" s="16"/>
      <c r="WQB3" s="16"/>
      <c r="WQC3" s="16"/>
      <c r="WQD3" s="16"/>
      <c r="WQE3" s="16"/>
      <c r="WQF3" s="16"/>
      <c r="WQG3" s="16"/>
      <c r="WQH3" s="16"/>
      <c r="WQI3" s="16"/>
      <c r="WQJ3" s="16"/>
      <c r="WQK3" s="16"/>
      <c r="WQL3" s="16"/>
      <c r="WQM3" s="16"/>
      <c r="WQN3" s="16"/>
      <c r="WQO3" s="16"/>
      <c r="WQP3" s="16"/>
      <c r="WQQ3" s="16"/>
      <c r="WQR3" s="16"/>
      <c r="WQS3" s="16"/>
      <c r="WQT3" s="16"/>
      <c r="WQU3" s="16"/>
      <c r="WQV3" s="16"/>
      <c r="WQW3" s="16"/>
      <c r="WQX3" s="16"/>
      <c r="WQY3" s="16"/>
      <c r="WQZ3" s="16"/>
      <c r="WRA3" s="16"/>
      <c r="WRB3" s="16"/>
      <c r="WRC3" s="16"/>
      <c r="WRD3" s="16"/>
      <c r="WRE3" s="16"/>
      <c r="WRF3" s="16"/>
      <c r="WRG3" s="16"/>
      <c r="WRH3" s="16"/>
      <c r="WRI3" s="16"/>
      <c r="WRJ3" s="16"/>
      <c r="WRK3" s="16"/>
      <c r="WRL3" s="16"/>
      <c r="WRM3" s="16"/>
      <c r="WRN3" s="16"/>
      <c r="WRO3" s="16"/>
      <c r="WRP3" s="16"/>
      <c r="WRQ3" s="16"/>
      <c r="WRR3" s="16"/>
      <c r="WRS3" s="16"/>
      <c r="WRT3" s="16"/>
      <c r="WRU3" s="16"/>
      <c r="WRV3" s="16"/>
      <c r="WRW3" s="16"/>
      <c r="WRX3" s="16"/>
      <c r="WRY3" s="16"/>
      <c r="WRZ3" s="16"/>
      <c r="WSA3" s="16"/>
      <c r="WSB3" s="16"/>
      <c r="WSC3" s="16"/>
      <c r="WSD3" s="16"/>
      <c r="WSE3" s="16"/>
      <c r="WSF3" s="16"/>
      <c r="WSG3" s="16"/>
      <c r="WSH3" s="16"/>
      <c r="WSI3" s="16"/>
      <c r="WSJ3" s="16"/>
      <c r="WSK3" s="16"/>
      <c r="WSL3" s="16"/>
      <c r="WSM3" s="16"/>
      <c r="WSN3" s="16"/>
      <c r="WSO3" s="16"/>
      <c r="WSP3" s="16"/>
      <c r="WSQ3" s="16"/>
      <c r="WSR3" s="16"/>
      <c r="WSS3" s="16"/>
      <c r="WST3" s="16"/>
      <c r="WSU3" s="16"/>
      <c r="WSV3" s="16"/>
      <c r="WSW3" s="16"/>
      <c r="WSX3" s="16"/>
      <c r="WSY3" s="16"/>
      <c r="WSZ3" s="16"/>
      <c r="WTA3" s="16"/>
      <c r="WTB3" s="16"/>
      <c r="WTC3" s="16"/>
      <c r="WTD3" s="16"/>
      <c r="WTE3" s="16"/>
      <c r="WTF3" s="16"/>
      <c r="WTG3" s="16"/>
      <c r="WTH3" s="16"/>
      <c r="WTI3" s="16"/>
      <c r="WTJ3" s="16"/>
      <c r="WTK3" s="16"/>
      <c r="WTL3" s="16"/>
      <c r="WTM3" s="16"/>
      <c r="WTN3" s="16"/>
      <c r="WTO3" s="16"/>
      <c r="WTP3" s="16"/>
      <c r="WTQ3" s="16"/>
      <c r="WTR3" s="16"/>
      <c r="WTS3" s="16"/>
      <c r="WTT3" s="16"/>
      <c r="WTU3" s="16"/>
      <c r="WTV3" s="16"/>
      <c r="WTW3" s="16"/>
      <c r="WTX3" s="16"/>
      <c r="WTY3" s="16"/>
      <c r="WTZ3" s="16"/>
      <c r="WUA3" s="16"/>
      <c r="WUB3" s="16"/>
      <c r="WUC3" s="16"/>
      <c r="WUD3" s="16"/>
      <c r="WUE3" s="16"/>
      <c r="WUF3" s="16"/>
      <c r="WUG3" s="16"/>
      <c r="WUH3" s="16"/>
      <c r="WUI3" s="16"/>
      <c r="WUJ3" s="16"/>
      <c r="WUK3" s="16"/>
      <c r="WUL3" s="16"/>
      <c r="WUM3" s="16"/>
      <c r="WUN3" s="16"/>
      <c r="WUO3" s="16"/>
      <c r="WUP3" s="16"/>
      <c r="WUQ3" s="16"/>
      <c r="WUR3" s="16"/>
      <c r="WUS3" s="16"/>
      <c r="WUT3" s="16"/>
      <c r="WUU3" s="16"/>
      <c r="WUV3" s="16"/>
      <c r="WUW3" s="16"/>
      <c r="WUX3" s="16"/>
      <c r="WUY3" s="16"/>
      <c r="WUZ3" s="16"/>
      <c r="WVA3" s="16"/>
      <c r="WVB3" s="16"/>
      <c r="WVC3" s="16"/>
      <c r="WVD3" s="16"/>
      <c r="WVE3" s="16"/>
      <c r="WVF3" s="16"/>
      <c r="WVG3" s="16"/>
      <c r="WVH3" s="16"/>
      <c r="WVI3" s="16"/>
      <c r="WVJ3" s="16"/>
      <c r="WVK3" s="16"/>
      <c r="WVL3" s="16"/>
      <c r="WVM3" s="16"/>
      <c r="WVN3" s="16"/>
      <c r="WVO3" s="16"/>
      <c r="WVP3" s="16"/>
      <c r="WVQ3" s="16"/>
      <c r="WVR3" s="16"/>
      <c r="WVS3" s="16"/>
      <c r="WVT3" s="16"/>
      <c r="WVU3" s="16"/>
      <c r="WVV3" s="16"/>
      <c r="WVW3" s="16"/>
      <c r="WVX3" s="16"/>
    </row>
    <row r="4" spans="1:16144" s="38" customFormat="1" ht="27.6" thickTop="1" thickBot="1">
      <c r="A4" s="36"/>
      <c r="B4" s="18" t="s">
        <v>0</v>
      </c>
      <c r="C4" s="37" t="s">
        <v>1</v>
      </c>
      <c r="D4" s="37" t="s">
        <v>2</v>
      </c>
      <c r="E4" s="36" t="s">
        <v>3</v>
      </c>
      <c r="F4" s="36" t="s">
        <v>4</v>
      </c>
      <c r="G4" s="36" t="s">
        <v>5</v>
      </c>
      <c r="H4" s="36" t="s">
        <v>6</v>
      </c>
      <c r="I4" s="36" t="s">
        <v>7</v>
      </c>
      <c r="J4" s="36" t="s">
        <v>8</v>
      </c>
      <c r="K4" s="36" t="s">
        <v>9</v>
      </c>
      <c r="L4" s="36" t="s">
        <v>10</v>
      </c>
      <c r="M4" s="36" t="s">
        <v>11</v>
      </c>
      <c r="N4" s="36" t="s">
        <v>12</v>
      </c>
      <c r="O4" s="36" t="s">
        <v>13</v>
      </c>
      <c r="P4" s="36" t="s">
        <v>14</v>
      </c>
      <c r="Q4" s="36" t="s">
        <v>3</v>
      </c>
      <c r="R4" s="58" t="s">
        <v>15</v>
      </c>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c r="IZ4" s="17"/>
      <c r="JA4" s="17"/>
      <c r="JB4" s="17"/>
      <c r="JC4" s="17"/>
      <c r="JD4" s="17"/>
      <c r="JE4" s="17"/>
      <c r="JF4" s="17"/>
      <c r="JG4" s="17"/>
      <c r="JH4" s="17"/>
      <c r="JI4" s="17"/>
      <c r="JJ4" s="17"/>
      <c r="JK4" s="17"/>
      <c r="JL4" s="17"/>
      <c r="JM4" s="17"/>
      <c r="JN4" s="17"/>
      <c r="JO4" s="17"/>
      <c r="JP4" s="17"/>
      <c r="JQ4" s="17"/>
      <c r="JR4" s="17"/>
      <c r="JS4" s="17"/>
      <c r="JT4" s="17"/>
      <c r="JU4" s="17"/>
      <c r="JV4" s="17"/>
      <c r="JW4" s="17"/>
      <c r="JX4" s="17"/>
      <c r="JY4" s="17"/>
      <c r="JZ4" s="17"/>
      <c r="KA4" s="17"/>
      <c r="KB4" s="17"/>
      <c r="KC4" s="17"/>
      <c r="KD4" s="17"/>
      <c r="KE4" s="17"/>
      <c r="KF4" s="17"/>
      <c r="KG4" s="17"/>
      <c r="KH4" s="17"/>
      <c r="KI4" s="17"/>
      <c r="KJ4" s="17"/>
      <c r="KK4" s="17"/>
      <c r="KL4" s="17"/>
      <c r="KM4" s="17"/>
      <c r="KN4" s="17"/>
      <c r="KO4" s="17"/>
      <c r="KP4" s="17"/>
      <c r="KQ4" s="17"/>
      <c r="KR4" s="17"/>
      <c r="KS4" s="17"/>
      <c r="KT4" s="17"/>
      <c r="KU4" s="17"/>
      <c r="KV4" s="17"/>
      <c r="KW4" s="17"/>
      <c r="KX4" s="17"/>
      <c r="KY4" s="17"/>
      <c r="KZ4" s="17"/>
      <c r="LA4" s="17"/>
      <c r="LB4" s="17"/>
      <c r="LC4" s="17"/>
      <c r="LD4" s="17"/>
      <c r="LE4" s="17"/>
      <c r="LF4" s="17"/>
      <c r="LG4" s="17"/>
      <c r="LH4" s="17"/>
      <c r="LI4" s="17"/>
      <c r="LJ4" s="17"/>
      <c r="LK4" s="17"/>
      <c r="LL4" s="17"/>
      <c r="LM4" s="17"/>
      <c r="LN4" s="17"/>
      <c r="LO4" s="17"/>
      <c r="LP4" s="17"/>
      <c r="LQ4" s="17"/>
      <c r="LR4" s="17"/>
      <c r="LS4" s="17"/>
      <c r="LT4" s="17"/>
      <c r="LU4" s="17"/>
      <c r="LV4" s="17"/>
      <c r="LW4" s="17"/>
      <c r="LX4" s="17"/>
      <c r="LY4" s="17"/>
      <c r="LZ4" s="17"/>
      <c r="MA4" s="17"/>
      <c r="MB4" s="17"/>
      <c r="MC4" s="17"/>
      <c r="MD4" s="17"/>
      <c r="ME4" s="17"/>
      <c r="MF4" s="17"/>
      <c r="MG4" s="17"/>
      <c r="MH4" s="17"/>
      <c r="MI4" s="17"/>
      <c r="MJ4" s="17"/>
      <c r="MK4" s="17"/>
      <c r="ML4" s="17"/>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7"/>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7"/>
      <c r="TT4" s="17"/>
      <c r="TU4" s="17"/>
      <c r="TV4" s="17"/>
      <c r="TW4" s="17"/>
      <c r="TX4" s="17"/>
      <c r="TY4" s="17"/>
      <c r="TZ4" s="17"/>
      <c r="UA4" s="17"/>
      <c r="UB4" s="17"/>
      <c r="UC4" s="17"/>
      <c r="UD4" s="17"/>
      <c r="UE4" s="17"/>
      <c r="UF4" s="17"/>
      <c r="UG4" s="17"/>
      <c r="UH4" s="17"/>
      <c r="UI4" s="17"/>
      <c r="UJ4" s="17"/>
      <c r="UK4" s="17"/>
      <c r="UL4" s="17"/>
      <c r="UM4" s="17"/>
      <c r="UN4" s="17"/>
      <c r="UO4" s="17"/>
      <c r="UP4" s="17"/>
      <c r="UQ4" s="17"/>
      <c r="UR4" s="17"/>
      <c r="US4" s="17"/>
      <c r="UT4" s="17"/>
      <c r="UU4" s="17"/>
      <c r="UV4" s="17"/>
      <c r="UW4" s="17"/>
      <c r="UX4" s="17"/>
      <c r="UY4" s="17"/>
      <c r="UZ4" s="17"/>
      <c r="VA4" s="17"/>
      <c r="VB4" s="17"/>
      <c r="VC4" s="17"/>
      <c r="VD4" s="17"/>
      <c r="VE4" s="17"/>
      <c r="VF4" s="17"/>
      <c r="VG4" s="17"/>
      <c r="VH4" s="17"/>
      <c r="VI4" s="17"/>
      <c r="VJ4" s="17"/>
      <c r="VK4" s="17"/>
      <c r="VL4" s="17"/>
      <c r="VM4" s="17"/>
      <c r="VN4" s="17"/>
      <c r="VO4" s="17"/>
      <c r="VP4" s="17"/>
      <c r="VQ4" s="17"/>
      <c r="VR4" s="17"/>
      <c r="VS4" s="17"/>
      <c r="VT4" s="17"/>
      <c r="VU4" s="17"/>
      <c r="VV4" s="17"/>
      <c r="VW4" s="17"/>
      <c r="VX4" s="17"/>
      <c r="VY4" s="17"/>
      <c r="VZ4" s="17"/>
      <c r="WA4" s="17"/>
      <c r="WB4" s="17"/>
      <c r="WC4" s="17"/>
      <c r="WD4" s="17"/>
      <c r="WE4" s="17"/>
      <c r="WF4" s="17"/>
      <c r="WG4" s="17"/>
      <c r="WH4" s="17"/>
      <c r="WI4" s="17"/>
      <c r="WJ4" s="17"/>
      <c r="WK4" s="17"/>
      <c r="WL4" s="17"/>
      <c r="WM4" s="17"/>
      <c r="WN4" s="17"/>
      <c r="WO4" s="17"/>
      <c r="WP4" s="17"/>
      <c r="WQ4" s="17"/>
      <c r="WR4" s="17"/>
      <c r="WS4" s="17"/>
      <c r="WT4" s="17"/>
      <c r="WU4" s="17"/>
      <c r="WV4" s="17"/>
      <c r="WW4" s="17"/>
      <c r="WX4" s="17"/>
      <c r="WY4" s="17"/>
      <c r="WZ4" s="17"/>
      <c r="XA4" s="17"/>
      <c r="XB4" s="17"/>
      <c r="XC4" s="17"/>
      <c r="XD4" s="17"/>
      <c r="XE4" s="17"/>
      <c r="XF4" s="17"/>
      <c r="XG4" s="17"/>
      <c r="XH4" s="17"/>
      <c r="XI4" s="17"/>
      <c r="XJ4" s="17"/>
      <c r="XK4" s="17"/>
      <c r="XL4" s="17"/>
      <c r="XM4" s="17"/>
      <c r="XN4" s="17"/>
      <c r="XO4" s="17"/>
      <c r="XP4" s="17"/>
      <c r="XQ4" s="17"/>
      <c r="XR4" s="17"/>
      <c r="XS4" s="17"/>
      <c r="XT4" s="17"/>
      <c r="XU4" s="17"/>
      <c r="XV4" s="17"/>
      <c r="XW4" s="17"/>
      <c r="XX4" s="17"/>
      <c r="XY4" s="17"/>
      <c r="XZ4" s="17"/>
      <c r="YA4" s="17"/>
      <c r="YB4" s="17"/>
      <c r="YC4" s="17"/>
      <c r="YD4" s="17"/>
      <c r="YE4" s="17"/>
      <c r="YF4" s="17"/>
      <c r="YG4" s="17"/>
      <c r="YH4" s="17"/>
      <c r="YI4" s="17"/>
      <c r="YJ4" s="17"/>
      <c r="YK4" s="17"/>
      <c r="YL4" s="17"/>
      <c r="YM4" s="17"/>
      <c r="YN4" s="17"/>
      <c r="YO4" s="17"/>
      <c r="YP4" s="17"/>
      <c r="YQ4" s="17"/>
      <c r="YR4" s="17"/>
      <c r="YS4" s="17"/>
      <c r="YT4" s="17"/>
      <c r="YU4" s="17"/>
      <c r="YV4" s="17"/>
      <c r="YW4" s="17"/>
      <c r="YX4" s="17"/>
      <c r="YY4" s="17"/>
      <c r="YZ4" s="17"/>
      <c r="ZA4" s="17"/>
      <c r="ZB4" s="17"/>
      <c r="ZC4" s="17"/>
      <c r="ZD4" s="17"/>
      <c r="ZE4" s="17"/>
      <c r="ZF4" s="17"/>
      <c r="ZG4" s="17"/>
      <c r="ZH4" s="17"/>
      <c r="ZI4" s="17"/>
      <c r="ZJ4" s="17"/>
      <c r="ZK4" s="17"/>
      <c r="ZL4" s="17"/>
      <c r="ZM4" s="17"/>
      <c r="ZN4" s="17"/>
      <c r="ZO4" s="17"/>
      <c r="ZP4" s="17"/>
      <c r="ZQ4" s="17"/>
      <c r="ZR4" s="17"/>
      <c r="ZS4" s="17"/>
      <c r="ZT4" s="17"/>
      <c r="ZU4" s="17"/>
      <c r="ZV4" s="17"/>
      <c r="ZW4" s="17"/>
      <c r="ZX4" s="17"/>
      <c r="ZY4" s="17"/>
      <c r="ZZ4" s="17"/>
      <c r="AAA4" s="17"/>
      <c r="AAB4" s="17"/>
      <c r="AAC4" s="17"/>
      <c r="AAD4" s="17"/>
      <c r="AAE4" s="17"/>
      <c r="AAF4" s="17"/>
      <c r="AAG4" s="17"/>
      <c r="AAH4" s="17"/>
      <c r="AAI4" s="17"/>
      <c r="AAJ4" s="17"/>
      <c r="AAK4" s="17"/>
      <c r="AAL4" s="17"/>
      <c r="AAM4" s="17"/>
      <c r="AAN4" s="17"/>
      <c r="AAO4" s="17"/>
      <c r="AAP4" s="17"/>
      <c r="AAQ4" s="17"/>
      <c r="AAR4" s="17"/>
      <c r="AAS4" s="17"/>
      <c r="AAT4" s="17"/>
      <c r="AAU4" s="17"/>
      <c r="AAV4" s="17"/>
      <c r="AAW4" s="17"/>
      <c r="AAX4" s="17"/>
      <c r="AAY4" s="17"/>
      <c r="AAZ4" s="17"/>
      <c r="ABA4" s="17"/>
      <c r="ABB4" s="17"/>
      <c r="ABC4" s="17"/>
      <c r="ABD4" s="17"/>
      <c r="ABE4" s="17"/>
      <c r="ABF4" s="17"/>
      <c r="ABG4" s="17"/>
      <c r="ABH4" s="17"/>
      <c r="ABI4" s="17"/>
      <c r="ABJ4" s="17"/>
      <c r="ABK4" s="17"/>
      <c r="ABL4" s="17"/>
      <c r="ABM4" s="17"/>
      <c r="ABN4" s="17"/>
      <c r="ABO4" s="17"/>
      <c r="ABP4" s="17"/>
      <c r="ABQ4" s="17"/>
      <c r="ABR4" s="17"/>
      <c r="ABS4" s="17"/>
      <c r="ABT4" s="17"/>
      <c r="ABU4" s="17"/>
      <c r="ABV4" s="17"/>
      <c r="ABW4" s="17"/>
      <c r="ABX4" s="17"/>
      <c r="ABY4" s="17"/>
      <c r="ABZ4" s="17"/>
      <c r="ACA4" s="17"/>
      <c r="ACB4" s="17"/>
      <c r="ACC4" s="17"/>
      <c r="ACD4" s="17"/>
      <c r="ACE4" s="17"/>
      <c r="ACF4" s="17"/>
      <c r="ACG4" s="17"/>
      <c r="ACH4" s="17"/>
      <c r="ACI4" s="17"/>
      <c r="ACJ4" s="17"/>
      <c r="ACK4" s="17"/>
      <c r="ACL4" s="17"/>
      <c r="ACM4" s="17"/>
      <c r="ACN4" s="17"/>
      <c r="ACO4" s="17"/>
      <c r="ACP4" s="17"/>
      <c r="ACQ4" s="17"/>
      <c r="ACR4" s="17"/>
      <c r="ACS4" s="17"/>
      <c r="ACT4" s="17"/>
      <c r="ACU4" s="17"/>
      <c r="ACV4" s="17"/>
      <c r="ACW4" s="17"/>
      <c r="ACX4" s="17"/>
      <c r="ACY4" s="17"/>
      <c r="ACZ4" s="17"/>
      <c r="ADA4" s="17"/>
      <c r="ADB4" s="17"/>
      <c r="ADC4" s="17"/>
      <c r="ADD4" s="17"/>
      <c r="ADE4" s="17"/>
      <c r="ADF4" s="17"/>
      <c r="ADG4" s="17"/>
      <c r="ADH4" s="17"/>
      <c r="ADI4" s="17"/>
      <c r="ADJ4" s="17"/>
      <c r="ADK4" s="17"/>
      <c r="ADL4" s="17"/>
      <c r="ADM4" s="17"/>
      <c r="ADN4" s="17"/>
      <c r="ADO4" s="17"/>
      <c r="ADP4" s="17"/>
      <c r="ADQ4" s="17"/>
      <c r="ADR4" s="17"/>
      <c r="ADS4" s="17"/>
      <c r="ADT4" s="17"/>
      <c r="ADU4" s="17"/>
      <c r="ADV4" s="17"/>
      <c r="ADW4" s="17"/>
      <c r="ADX4" s="17"/>
      <c r="ADY4" s="17"/>
      <c r="ADZ4" s="17"/>
      <c r="AEA4" s="17"/>
      <c r="AEB4" s="17"/>
      <c r="AEC4" s="17"/>
      <c r="AED4" s="17"/>
      <c r="AEE4" s="17"/>
      <c r="AEF4" s="17"/>
      <c r="AEG4" s="17"/>
      <c r="AEH4" s="17"/>
      <c r="AEI4" s="17"/>
      <c r="AEJ4" s="17"/>
      <c r="AEK4" s="17"/>
      <c r="AEL4" s="17"/>
      <c r="AEM4" s="17"/>
      <c r="AEN4" s="17"/>
      <c r="AEO4" s="17"/>
      <c r="AEP4" s="17"/>
      <c r="AEQ4" s="17"/>
      <c r="AER4" s="17"/>
      <c r="AES4" s="17"/>
      <c r="AET4" s="17"/>
      <c r="AEU4" s="17"/>
      <c r="AEV4" s="17"/>
      <c r="AEW4" s="17"/>
      <c r="AEX4" s="17"/>
      <c r="AEY4" s="17"/>
      <c r="AEZ4" s="17"/>
      <c r="AFA4" s="17"/>
      <c r="AFB4" s="17"/>
      <c r="AFC4" s="17"/>
      <c r="AFD4" s="17"/>
      <c r="AFE4" s="17"/>
      <c r="AFF4" s="17"/>
      <c r="AFG4" s="17"/>
      <c r="AFH4" s="17"/>
      <c r="AFI4" s="17"/>
      <c r="AFJ4" s="17"/>
      <c r="AFK4" s="17"/>
      <c r="AFL4" s="17"/>
      <c r="AFM4" s="17"/>
      <c r="AFN4" s="17"/>
      <c r="AFO4" s="17"/>
      <c r="AFP4" s="17"/>
      <c r="AFQ4" s="17"/>
      <c r="AFR4" s="17"/>
      <c r="AFS4" s="17"/>
      <c r="AFT4" s="17"/>
      <c r="AFU4" s="17"/>
      <c r="AFV4" s="17"/>
      <c r="AFW4" s="17"/>
      <c r="AFX4" s="17"/>
      <c r="AFY4" s="17"/>
      <c r="AFZ4" s="17"/>
      <c r="AGA4" s="17"/>
      <c r="AGB4" s="17"/>
      <c r="AGC4" s="17"/>
      <c r="AGD4" s="17"/>
      <c r="AGE4" s="17"/>
      <c r="AGF4" s="17"/>
      <c r="AGG4" s="17"/>
      <c r="AGH4" s="17"/>
      <c r="AGI4" s="17"/>
      <c r="AGJ4" s="17"/>
      <c r="AGK4" s="17"/>
      <c r="AGL4" s="17"/>
      <c r="AGM4" s="17"/>
      <c r="AGN4" s="17"/>
      <c r="AGO4" s="17"/>
      <c r="AGP4" s="17"/>
      <c r="AGQ4" s="17"/>
      <c r="AGR4" s="17"/>
      <c r="AGS4" s="17"/>
      <c r="AGT4" s="17"/>
      <c r="AGU4" s="17"/>
      <c r="AGV4" s="17"/>
      <c r="AGW4" s="17"/>
      <c r="AGX4" s="17"/>
      <c r="AGY4" s="17"/>
      <c r="AGZ4" s="17"/>
      <c r="AHA4" s="17"/>
      <c r="AHB4" s="17"/>
      <c r="AHC4" s="17"/>
      <c r="AHD4" s="17"/>
      <c r="AHE4" s="17"/>
      <c r="AHF4" s="17"/>
      <c r="AHG4" s="17"/>
      <c r="AHH4" s="17"/>
      <c r="AHI4" s="17"/>
      <c r="AHJ4" s="17"/>
      <c r="AHK4" s="17"/>
      <c r="AHL4" s="17"/>
      <c r="AHM4" s="17"/>
      <c r="AHN4" s="17"/>
      <c r="AHO4" s="17"/>
      <c r="AHP4" s="17"/>
      <c r="AHQ4" s="17"/>
      <c r="AHR4" s="17"/>
      <c r="AHS4" s="17"/>
      <c r="AHT4" s="17"/>
      <c r="AHU4" s="17"/>
      <c r="AHV4" s="17"/>
      <c r="AHW4" s="17"/>
      <c r="AHX4" s="17"/>
      <c r="AHY4" s="17"/>
      <c r="AHZ4" s="17"/>
      <c r="AIA4" s="17"/>
      <c r="AIB4" s="17"/>
      <c r="AIC4" s="17"/>
      <c r="AID4" s="17"/>
      <c r="AIE4" s="17"/>
      <c r="AIF4" s="17"/>
      <c r="AIG4" s="17"/>
      <c r="AIH4" s="17"/>
      <c r="AII4" s="17"/>
      <c r="AIJ4" s="17"/>
      <c r="AIK4" s="17"/>
      <c r="AIL4" s="17"/>
      <c r="AIM4" s="17"/>
      <c r="AIN4" s="17"/>
      <c r="AIO4" s="17"/>
      <c r="AIP4" s="17"/>
      <c r="AIQ4" s="17"/>
      <c r="AIR4" s="17"/>
      <c r="AIS4" s="17"/>
      <c r="AIT4" s="17"/>
      <c r="AIU4" s="17"/>
      <c r="AIV4" s="17"/>
      <c r="AIW4" s="17"/>
      <c r="AIX4" s="17"/>
      <c r="AIY4" s="17"/>
      <c r="AIZ4" s="17"/>
      <c r="AJA4" s="17"/>
      <c r="AJB4" s="17"/>
      <c r="AJC4" s="17"/>
      <c r="AJD4" s="17"/>
      <c r="AJE4" s="17"/>
      <c r="AJF4" s="17"/>
      <c r="AJG4" s="17"/>
      <c r="AJH4" s="17"/>
      <c r="AJI4" s="17"/>
      <c r="AJJ4" s="17"/>
      <c r="AJK4" s="17"/>
      <c r="AJL4" s="17"/>
      <c r="AJM4" s="17"/>
      <c r="AJN4" s="17"/>
      <c r="AJO4" s="17"/>
      <c r="AJP4" s="17"/>
      <c r="AJQ4" s="17"/>
      <c r="AJR4" s="17"/>
      <c r="AJS4" s="17"/>
      <c r="AJT4" s="17"/>
      <c r="AJU4" s="17"/>
      <c r="AJV4" s="17"/>
      <c r="AJW4" s="17"/>
      <c r="AJX4" s="17"/>
      <c r="AJY4" s="17"/>
      <c r="AJZ4" s="17"/>
      <c r="AKA4" s="17"/>
      <c r="AKB4" s="17"/>
      <c r="AKC4" s="17"/>
      <c r="AKD4" s="17"/>
      <c r="AKE4" s="17"/>
      <c r="AKF4" s="17"/>
      <c r="AKG4" s="17"/>
      <c r="AKH4" s="17"/>
      <c r="AKI4" s="17"/>
      <c r="AKJ4" s="17"/>
      <c r="AKK4" s="17"/>
      <c r="AKL4" s="17"/>
      <c r="AKM4" s="17"/>
      <c r="AKN4" s="17"/>
      <c r="AKO4" s="17"/>
      <c r="AKP4" s="17"/>
      <c r="AKQ4" s="17"/>
      <c r="AKR4" s="17"/>
      <c r="AKS4" s="17"/>
      <c r="AKT4" s="17"/>
      <c r="AKU4" s="17"/>
      <c r="AKV4" s="17"/>
      <c r="AKW4" s="17"/>
      <c r="AKX4" s="17"/>
      <c r="AKY4" s="17"/>
      <c r="AKZ4" s="17"/>
      <c r="ALA4" s="17"/>
      <c r="ALB4" s="17"/>
      <c r="ALC4" s="17"/>
      <c r="ALD4" s="17"/>
      <c r="ALE4" s="17"/>
      <c r="ALF4" s="17"/>
      <c r="ALG4" s="17"/>
      <c r="ALH4" s="17"/>
      <c r="ALI4" s="17"/>
      <c r="ALJ4" s="17"/>
      <c r="ALK4" s="17"/>
      <c r="ALL4" s="17"/>
      <c r="ALM4" s="17"/>
      <c r="ALN4" s="17"/>
      <c r="ALO4" s="17"/>
      <c r="ALP4" s="17"/>
      <c r="ALQ4" s="17"/>
      <c r="ALR4" s="17"/>
      <c r="ALS4" s="17"/>
      <c r="ALT4" s="17"/>
      <c r="ALU4" s="17"/>
      <c r="ALV4" s="17"/>
      <c r="ALW4" s="17"/>
      <c r="ALX4" s="17"/>
      <c r="ALY4" s="17"/>
      <c r="ALZ4" s="17"/>
      <c r="AMA4" s="17"/>
      <c r="AMB4" s="17"/>
      <c r="AMC4" s="17"/>
      <c r="AMD4" s="17"/>
      <c r="AME4" s="17"/>
      <c r="AMF4" s="17"/>
      <c r="AMG4" s="17"/>
      <c r="AMH4" s="17"/>
      <c r="AMI4" s="17"/>
      <c r="AMJ4" s="17"/>
      <c r="AMK4" s="17"/>
      <c r="AML4" s="17"/>
      <c r="AMM4" s="17"/>
      <c r="AMN4" s="17"/>
      <c r="AMO4" s="17"/>
      <c r="AMP4" s="17"/>
      <c r="AMQ4" s="17"/>
      <c r="AMR4" s="17"/>
      <c r="AMS4" s="17"/>
      <c r="AMT4" s="17"/>
      <c r="AMU4" s="17"/>
      <c r="AMV4" s="17"/>
      <c r="AMW4" s="17"/>
      <c r="AMX4" s="17"/>
      <c r="AMY4" s="17"/>
      <c r="AMZ4" s="17"/>
      <c r="ANA4" s="17"/>
      <c r="ANB4" s="17"/>
      <c r="ANC4" s="17"/>
      <c r="AND4" s="17"/>
      <c r="ANE4" s="17"/>
      <c r="ANF4" s="17"/>
      <c r="ANG4" s="17"/>
      <c r="ANH4" s="17"/>
      <c r="ANI4" s="17"/>
      <c r="ANJ4" s="17"/>
      <c r="ANK4" s="17"/>
      <c r="ANL4" s="17"/>
      <c r="ANM4" s="17"/>
      <c r="ANN4" s="17"/>
      <c r="ANO4" s="17"/>
      <c r="ANP4" s="17"/>
      <c r="ANQ4" s="17"/>
      <c r="ANR4" s="17"/>
      <c r="ANS4" s="17"/>
      <c r="ANT4" s="17"/>
      <c r="ANU4" s="17"/>
      <c r="ANV4" s="17"/>
      <c r="ANW4" s="17"/>
      <c r="ANX4" s="17"/>
      <c r="ANY4" s="17"/>
      <c r="ANZ4" s="17"/>
      <c r="AOA4" s="17"/>
      <c r="AOB4" s="17"/>
      <c r="AOC4" s="17"/>
      <c r="AOD4" s="17"/>
      <c r="AOE4" s="17"/>
      <c r="AOF4" s="17"/>
      <c r="AOG4" s="17"/>
      <c r="AOH4" s="17"/>
      <c r="AOI4" s="17"/>
      <c r="AOJ4" s="17"/>
      <c r="AOK4" s="17"/>
      <c r="AOL4" s="17"/>
      <c r="AOM4" s="17"/>
      <c r="AON4" s="17"/>
      <c r="AOO4" s="17"/>
      <c r="AOP4" s="17"/>
      <c r="AOQ4" s="17"/>
      <c r="AOR4" s="17"/>
      <c r="AOS4" s="17"/>
      <c r="AOT4" s="17"/>
      <c r="AOU4" s="17"/>
      <c r="AOV4" s="17"/>
      <c r="AOW4" s="17"/>
      <c r="AOX4" s="17"/>
      <c r="AOY4" s="17"/>
      <c r="AOZ4" s="17"/>
      <c r="APA4" s="17"/>
      <c r="APB4" s="17"/>
      <c r="APC4" s="17"/>
      <c r="APD4" s="17"/>
      <c r="APE4" s="17"/>
      <c r="APF4" s="17"/>
      <c r="APG4" s="17"/>
      <c r="APH4" s="17"/>
      <c r="API4" s="17"/>
      <c r="APJ4" s="17"/>
      <c r="APK4" s="17"/>
      <c r="APL4" s="17"/>
      <c r="APM4" s="17"/>
      <c r="APN4" s="17"/>
      <c r="APO4" s="17"/>
      <c r="APP4" s="17"/>
      <c r="APQ4" s="17"/>
      <c r="APR4" s="17"/>
      <c r="APS4" s="17"/>
      <c r="APT4" s="17"/>
      <c r="APU4" s="17"/>
      <c r="APV4" s="17"/>
      <c r="APW4" s="17"/>
      <c r="APX4" s="17"/>
      <c r="APY4" s="17"/>
      <c r="APZ4" s="17"/>
      <c r="AQA4" s="17"/>
      <c r="AQB4" s="17"/>
      <c r="AQC4" s="17"/>
      <c r="AQD4" s="17"/>
      <c r="AQE4" s="17"/>
      <c r="AQF4" s="17"/>
      <c r="AQG4" s="17"/>
      <c r="AQH4" s="17"/>
      <c r="AQI4" s="17"/>
      <c r="AQJ4" s="17"/>
      <c r="AQK4" s="17"/>
      <c r="AQL4" s="17"/>
      <c r="AQM4" s="17"/>
      <c r="AQN4" s="17"/>
      <c r="AQO4" s="17"/>
      <c r="AQP4" s="17"/>
      <c r="AQQ4" s="17"/>
      <c r="AQR4" s="17"/>
      <c r="AQS4" s="17"/>
      <c r="AQT4" s="17"/>
      <c r="AQU4" s="17"/>
      <c r="AQV4" s="17"/>
      <c r="AQW4" s="17"/>
      <c r="AQX4" s="17"/>
      <c r="AQY4" s="17"/>
      <c r="AQZ4" s="17"/>
      <c r="ARA4" s="17"/>
      <c r="ARB4" s="17"/>
      <c r="ARC4" s="17"/>
      <c r="ARD4" s="17"/>
      <c r="ARE4" s="17"/>
      <c r="ARF4" s="17"/>
      <c r="ARG4" s="17"/>
      <c r="ARH4" s="17"/>
      <c r="ARI4" s="17"/>
      <c r="ARJ4" s="17"/>
      <c r="ARK4" s="17"/>
      <c r="ARL4" s="17"/>
      <c r="ARM4" s="17"/>
      <c r="ARN4" s="17"/>
      <c r="ARO4" s="17"/>
      <c r="ARP4" s="17"/>
      <c r="ARQ4" s="17"/>
      <c r="ARR4" s="17"/>
      <c r="ARS4" s="17"/>
      <c r="ART4" s="17"/>
      <c r="ARU4" s="17"/>
      <c r="ARV4" s="17"/>
      <c r="ARW4" s="17"/>
      <c r="ARX4" s="17"/>
      <c r="ARY4" s="17"/>
      <c r="ARZ4" s="17"/>
      <c r="ASA4" s="17"/>
      <c r="ASB4" s="17"/>
      <c r="ASC4" s="17"/>
      <c r="ASD4" s="17"/>
      <c r="ASE4" s="17"/>
      <c r="ASF4" s="17"/>
      <c r="ASG4" s="17"/>
      <c r="ASH4" s="17"/>
      <c r="ASI4" s="17"/>
      <c r="ASJ4" s="17"/>
      <c r="ASK4" s="17"/>
      <c r="ASL4" s="17"/>
      <c r="ASM4" s="17"/>
      <c r="ASN4" s="17"/>
      <c r="ASO4" s="17"/>
      <c r="ASP4" s="17"/>
      <c r="ASQ4" s="17"/>
      <c r="ASR4" s="17"/>
      <c r="ASS4" s="17"/>
      <c r="AST4" s="17"/>
      <c r="ASU4" s="17"/>
      <c r="ASV4" s="17"/>
      <c r="ASW4" s="17"/>
      <c r="ASX4" s="17"/>
      <c r="ASY4" s="17"/>
      <c r="ASZ4" s="17"/>
      <c r="ATA4" s="17"/>
      <c r="ATB4" s="17"/>
      <c r="ATC4" s="17"/>
      <c r="ATD4" s="17"/>
      <c r="ATE4" s="17"/>
      <c r="ATF4" s="17"/>
      <c r="ATG4" s="17"/>
      <c r="ATH4" s="17"/>
      <c r="ATI4" s="17"/>
      <c r="ATJ4" s="17"/>
      <c r="ATK4" s="17"/>
      <c r="ATL4" s="17"/>
      <c r="ATM4" s="17"/>
      <c r="ATN4" s="17"/>
      <c r="ATO4" s="17"/>
      <c r="ATP4" s="17"/>
      <c r="ATQ4" s="17"/>
      <c r="ATR4" s="17"/>
      <c r="ATS4" s="17"/>
      <c r="ATT4" s="17"/>
      <c r="ATU4" s="17"/>
      <c r="ATV4" s="17"/>
      <c r="ATW4" s="17"/>
      <c r="ATX4" s="17"/>
      <c r="ATY4" s="17"/>
      <c r="ATZ4" s="17"/>
      <c r="AUA4" s="17"/>
      <c r="AUB4" s="17"/>
      <c r="AUC4" s="17"/>
      <c r="AUD4" s="17"/>
      <c r="AUE4" s="17"/>
      <c r="AUF4" s="17"/>
      <c r="AUG4" s="17"/>
      <c r="AUH4" s="17"/>
      <c r="AUI4" s="17"/>
      <c r="AUJ4" s="17"/>
      <c r="AUK4" s="17"/>
      <c r="AUL4" s="17"/>
      <c r="AUM4" s="17"/>
      <c r="AUN4" s="17"/>
      <c r="AUO4" s="17"/>
      <c r="AUP4" s="17"/>
      <c r="AUQ4" s="17"/>
      <c r="AUR4" s="17"/>
      <c r="AUS4" s="17"/>
      <c r="AUT4" s="17"/>
      <c r="AUU4" s="17"/>
      <c r="AUV4" s="17"/>
      <c r="AUW4" s="17"/>
      <c r="AUX4" s="17"/>
      <c r="AUY4" s="17"/>
      <c r="AUZ4" s="17"/>
      <c r="AVA4" s="17"/>
      <c r="AVB4" s="17"/>
      <c r="AVC4" s="17"/>
      <c r="AVD4" s="17"/>
      <c r="AVE4" s="17"/>
      <c r="AVF4" s="17"/>
      <c r="AVG4" s="17"/>
      <c r="AVH4" s="17"/>
      <c r="AVI4" s="17"/>
      <c r="AVJ4" s="17"/>
      <c r="AVK4" s="17"/>
      <c r="AVL4" s="17"/>
      <c r="AVM4" s="17"/>
      <c r="AVN4" s="17"/>
      <c r="AVO4" s="17"/>
      <c r="AVP4" s="17"/>
      <c r="AVQ4" s="17"/>
      <c r="AVR4" s="17"/>
      <c r="AVS4" s="17"/>
      <c r="AVT4" s="17"/>
      <c r="AVU4" s="17"/>
      <c r="AVV4" s="17"/>
      <c r="AVW4" s="17"/>
      <c r="AVX4" s="17"/>
      <c r="AVY4" s="17"/>
      <c r="AVZ4" s="17"/>
      <c r="AWA4" s="17"/>
      <c r="AWB4" s="17"/>
      <c r="AWC4" s="17"/>
      <c r="AWD4" s="17"/>
      <c r="AWE4" s="17"/>
      <c r="AWF4" s="17"/>
      <c r="AWG4" s="17"/>
      <c r="AWH4" s="17"/>
      <c r="AWI4" s="17"/>
      <c r="AWJ4" s="17"/>
      <c r="AWK4" s="17"/>
      <c r="AWL4" s="17"/>
      <c r="AWM4" s="17"/>
      <c r="AWN4" s="17"/>
      <c r="AWO4" s="17"/>
      <c r="AWP4" s="17"/>
      <c r="AWQ4" s="17"/>
      <c r="AWR4" s="17"/>
      <c r="AWS4" s="17"/>
      <c r="AWT4" s="17"/>
      <c r="AWU4" s="17"/>
      <c r="AWV4" s="17"/>
      <c r="AWW4" s="17"/>
      <c r="AWX4" s="17"/>
      <c r="AWY4" s="17"/>
      <c r="AWZ4" s="17"/>
      <c r="AXA4" s="17"/>
      <c r="AXB4" s="17"/>
      <c r="AXC4" s="17"/>
      <c r="AXD4" s="17"/>
      <c r="AXE4" s="17"/>
      <c r="AXF4" s="17"/>
      <c r="AXG4" s="17"/>
      <c r="AXH4" s="17"/>
      <c r="AXI4" s="17"/>
      <c r="AXJ4" s="17"/>
      <c r="AXK4" s="17"/>
      <c r="AXL4" s="17"/>
      <c r="AXM4" s="17"/>
      <c r="AXN4" s="17"/>
      <c r="AXO4" s="17"/>
      <c r="AXP4" s="17"/>
      <c r="AXQ4" s="17"/>
      <c r="AXR4" s="17"/>
      <c r="AXS4" s="17"/>
      <c r="AXT4" s="17"/>
      <c r="AXU4" s="17"/>
      <c r="AXV4" s="17"/>
      <c r="AXW4" s="17"/>
      <c r="AXX4" s="17"/>
      <c r="AXY4" s="17"/>
      <c r="AXZ4" s="17"/>
      <c r="AYA4" s="17"/>
      <c r="AYB4" s="17"/>
      <c r="AYC4" s="17"/>
      <c r="AYD4" s="17"/>
      <c r="AYE4" s="17"/>
      <c r="AYF4" s="17"/>
      <c r="AYG4" s="17"/>
      <c r="AYH4" s="17"/>
      <c r="AYI4" s="17"/>
      <c r="AYJ4" s="17"/>
      <c r="AYK4" s="17"/>
      <c r="AYL4" s="17"/>
      <c r="AYM4" s="17"/>
      <c r="AYN4" s="17"/>
      <c r="AYO4" s="17"/>
      <c r="AYP4" s="17"/>
      <c r="AYQ4" s="17"/>
      <c r="AYR4" s="17"/>
      <c r="AYS4" s="17"/>
      <c r="AYT4" s="17"/>
      <c r="AYU4" s="17"/>
      <c r="AYV4" s="17"/>
      <c r="AYW4" s="17"/>
      <c r="AYX4" s="17"/>
      <c r="AYY4" s="17"/>
      <c r="AYZ4" s="17"/>
      <c r="AZA4" s="17"/>
      <c r="AZB4" s="17"/>
      <c r="AZC4" s="17"/>
      <c r="AZD4" s="17"/>
      <c r="AZE4" s="17"/>
      <c r="AZF4" s="17"/>
      <c r="AZG4" s="17"/>
      <c r="AZH4" s="17"/>
      <c r="AZI4" s="17"/>
      <c r="AZJ4" s="17"/>
      <c r="AZK4" s="17"/>
      <c r="AZL4" s="17"/>
      <c r="AZM4" s="17"/>
      <c r="AZN4" s="17"/>
      <c r="AZO4" s="17"/>
      <c r="AZP4" s="17"/>
      <c r="AZQ4" s="17"/>
      <c r="AZR4" s="17"/>
      <c r="AZS4" s="17"/>
      <c r="AZT4" s="17"/>
      <c r="AZU4" s="17"/>
      <c r="AZV4" s="17"/>
      <c r="AZW4" s="17"/>
      <c r="AZX4" s="17"/>
      <c r="AZY4" s="17"/>
      <c r="AZZ4" s="17"/>
      <c r="BAA4" s="17"/>
      <c r="BAB4" s="17"/>
      <c r="BAC4" s="17"/>
      <c r="BAD4" s="17"/>
      <c r="BAE4" s="17"/>
      <c r="BAF4" s="17"/>
      <c r="BAG4" s="17"/>
      <c r="BAH4" s="17"/>
      <c r="BAI4" s="17"/>
      <c r="BAJ4" s="17"/>
      <c r="BAK4" s="17"/>
      <c r="BAL4" s="17"/>
      <c r="BAM4" s="17"/>
      <c r="BAN4" s="17"/>
      <c r="BAO4" s="17"/>
      <c r="BAP4" s="17"/>
      <c r="BAQ4" s="17"/>
      <c r="BAR4" s="17"/>
      <c r="BAS4" s="17"/>
      <c r="BAT4" s="17"/>
      <c r="BAU4" s="17"/>
      <c r="BAV4" s="17"/>
      <c r="BAW4" s="17"/>
      <c r="BAX4" s="17"/>
      <c r="BAY4" s="17"/>
      <c r="BAZ4" s="17"/>
      <c r="BBA4" s="17"/>
      <c r="BBB4" s="17"/>
      <c r="BBC4" s="17"/>
      <c r="BBD4" s="17"/>
      <c r="BBE4" s="17"/>
      <c r="BBF4" s="17"/>
      <c r="BBG4" s="17"/>
      <c r="BBH4" s="17"/>
      <c r="BBI4" s="17"/>
      <c r="BBJ4" s="17"/>
      <c r="BBK4" s="17"/>
      <c r="BBL4" s="17"/>
      <c r="BBM4" s="17"/>
      <c r="BBN4" s="17"/>
      <c r="BBO4" s="17"/>
      <c r="BBP4" s="17"/>
      <c r="BBQ4" s="17"/>
      <c r="BBR4" s="17"/>
      <c r="BBS4" s="17"/>
      <c r="BBT4" s="17"/>
      <c r="BBU4" s="17"/>
      <c r="BBV4" s="17"/>
      <c r="BBW4" s="17"/>
      <c r="BBX4" s="17"/>
      <c r="BBY4" s="17"/>
      <c r="BBZ4" s="17"/>
      <c r="BCA4" s="17"/>
      <c r="BCB4" s="17"/>
      <c r="BCC4" s="17"/>
      <c r="BCD4" s="17"/>
      <c r="BCE4" s="17"/>
      <c r="BCF4" s="17"/>
      <c r="BCG4" s="17"/>
      <c r="BCH4" s="17"/>
      <c r="BCI4" s="17"/>
      <c r="BCJ4" s="17"/>
      <c r="BCK4" s="17"/>
      <c r="BCL4" s="17"/>
      <c r="BCM4" s="17"/>
      <c r="BCN4" s="17"/>
      <c r="BCO4" s="17"/>
      <c r="BCP4" s="17"/>
      <c r="BCQ4" s="17"/>
      <c r="BCR4" s="17"/>
      <c r="BCS4" s="17"/>
      <c r="BCT4" s="17"/>
      <c r="BCU4" s="17"/>
      <c r="BCV4" s="17"/>
      <c r="BCW4" s="17"/>
      <c r="BCX4" s="17"/>
      <c r="BCY4" s="17"/>
      <c r="BCZ4" s="17"/>
      <c r="BDA4" s="17"/>
      <c r="BDB4" s="17"/>
      <c r="BDC4" s="17"/>
      <c r="BDD4" s="17"/>
      <c r="BDE4" s="17"/>
      <c r="BDF4" s="17"/>
      <c r="BDG4" s="17"/>
      <c r="BDH4" s="17"/>
      <c r="BDI4" s="17"/>
      <c r="BDJ4" s="17"/>
      <c r="BDK4" s="17"/>
      <c r="BDL4" s="17"/>
      <c r="BDM4" s="17"/>
      <c r="BDN4" s="17"/>
      <c r="BDO4" s="17"/>
      <c r="BDP4" s="17"/>
      <c r="BDQ4" s="17"/>
      <c r="BDR4" s="17"/>
      <c r="BDS4" s="17"/>
      <c r="BDT4" s="17"/>
      <c r="BDU4" s="17"/>
      <c r="BDV4" s="17"/>
      <c r="BDW4" s="17"/>
      <c r="BDX4" s="17"/>
      <c r="BDY4" s="17"/>
      <c r="BDZ4" s="17"/>
      <c r="BEA4" s="17"/>
      <c r="BEB4" s="17"/>
      <c r="BEC4" s="17"/>
      <c r="BED4" s="17"/>
      <c r="BEE4" s="17"/>
      <c r="BEF4" s="17"/>
      <c r="BEG4" s="17"/>
      <c r="BEH4" s="17"/>
      <c r="BEI4" s="17"/>
      <c r="BEJ4" s="17"/>
      <c r="BEK4" s="17"/>
      <c r="BEL4" s="17"/>
      <c r="BEM4" s="17"/>
      <c r="BEN4" s="17"/>
      <c r="BEO4" s="17"/>
      <c r="BEP4" s="17"/>
      <c r="BEQ4" s="17"/>
      <c r="BER4" s="17"/>
      <c r="BES4" s="17"/>
      <c r="BET4" s="17"/>
      <c r="BEU4" s="17"/>
      <c r="BEV4" s="17"/>
      <c r="BEW4" s="17"/>
      <c r="BEX4" s="17"/>
      <c r="BEY4" s="17"/>
      <c r="BEZ4" s="17"/>
      <c r="BFA4" s="17"/>
      <c r="BFB4" s="17"/>
      <c r="BFC4" s="17"/>
      <c r="BFD4" s="17"/>
      <c r="BFE4" s="17"/>
      <c r="BFF4" s="17"/>
      <c r="BFG4" s="17"/>
      <c r="BFH4" s="17"/>
      <c r="BFI4" s="17"/>
      <c r="BFJ4" s="17"/>
      <c r="BFK4" s="17"/>
      <c r="BFL4" s="17"/>
      <c r="BFM4" s="17"/>
      <c r="BFN4" s="17"/>
      <c r="BFO4" s="17"/>
      <c r="BFP4" s="17"/>
      <c r="BFQ4" s="17"/>
      <c r="BFR4" s="17"/>
      <c r="BFS4" s="17"/>
      <c r="BFT4" s="17"/>
      <c r="BFU4" s="17"/>
      <c r="BFV4" s="17"/>
      <c r="BFW4" s="17"/>
      <c r="BFX4" s="17"/>
      <c r="BFY4" s="17"/>
      <c r="BFZ4" s="17"/>
      <c r="BGA4" s="17"/>
      <c r="BGB4" s="17"/>
      <c r="BGC4" s="17"/>
      <c r="BGD4" s="17"/>
      <c r="BGE4" s="17"/>
      <c r="BGF4" s="17"/>
      <c r="BGG4" s="17"/>
      <c r="BGH4" s="17"/>
      <c r="BGI4" s="17"/>
      <c r="BGJ4" s="17"/>
      <c r="BGK4" s="17"/>
      <c r="BGL4" s="17"/>
      <c r="BGM4" s="17"/>
      <c r="BGN4" s="17"/>
      <c r="BGO4" s="17"/>
      <c r="BGP4" s="17"/>
      <c r="BGQ4" s="17"/>
      <c r="BGR4" s="17"/>
      <c r="BGS4" s="17"/>
      <c r="BGT4" s="17"/>
      <c r="BGU4" s="17"/>
      <c r="BGV4" s="17"/>
      <c r="BGW4" s="17"/>
      <c r="BGX4" s="17"/>
      <c r="BGY4" s="17"/>
      <c r="BGZ4" s="17"/>
      <c r="BHA4" s="17"/>
      <c r="BHB4" s="17"/>
      <c r="BHC4" s="17"/>
      <c r="BHD4" s="17"/>
      <c r="BHE4" s="17"/>
      <c r="BHF4" s="17"/>
      <c r="BHG4" s="17"/>
      <c r="BHH4" s="17"/>
      <c r="BHI4" s="17"/>
      <c r="BHJ4" s="17"/>
      <c r="BHK4" s="17"/>
      <c r="BHL4" s="17"/>
      <c r="BHM4" s="17"/>
      <c r="BHN4" s="17"/>
      <c r="BHO4" s="17"/>
      <c r="BHP4" s="17"/>
      <c r="BHQ4" s="17"/>
      <c r="BHR4" s="17"/>
      <c r="BHS4" s="17"/>
      <c r="BHT4" s="17"/>
      <c r="BHU4" s="17"/>
      <c r="BHV4" s="17"/>
      <c r="BHW4" s="17"/>
      <c r="BHX4" s="17"/>
      <c r="BHY4" s="17"/>
      <c r="BHZ4" s="17"/>
      <c r="BIA4" s="17"/>
      <c r="BIB4" s="17"/>
      <c r="BIC4" s="17"/>
      <c r="BID4" s="17"/>
      <c r="BIE4" s="17"/>
      <c r="BIF4" s="17"/>
      <c r="BIG4" s="17"/>
      <c r="BIH4" s="17"/>
      <c r="BII4" s="17"/>
      <c r="BIJ4" s="17"/>
      <c r="BIK4" s="17"/>
      <c r="BIL4" s="17"/>
      <c r="BIM4" s="17"/>
      <c r="BIN4" s="17"/>
      <c r="BIO4" s="17"/>
      <c r="BIP4" s="17"/>
      <c r="BIQ4" s="17"/>
      <c r="BIR4" s="17"/>
      <c r="BIS4" s="17"/>
      <c r="BIT4" s="17"/>
      <c r="BIU4" s="17"/>
      <c r="BIV4" s="17"/>
      <c r="BIW4" s="17"/>
      <c r="BIX4" s="17"/>
      <c r="BIY4" s="17"/>
      <c r="BIZ4" s="17"/>
      <c r="BJA4" s="17"/>
      <c r="BJB4" s="17"/>
      <c r="BJC4" s="17"/>
      <c r="BJD4" s="17"/>
      <c r="BJE4" s="17"/>
      <c r="BJF4" s="17"/>
      <c r="BJG4" s="17"/>
      <c r="BJH4" s="17"/>
      <c r="BJI4" s="17"/>
      <c r="BJJ4" s="17"/>
      <c r="BJK4" s="17"/>
      <c r="BJL4" s="17"/>
      <c r="BJM4" s="17"/>
      <c r="BJN4" s="17"/>
      <c r="BJO4" s="17"/>
      <c r="BJP4" s="17"/>
      <c r="BJQ4" s="17"/>
      <c r="BJR4" s="17"/>
      <c r="BJS4" s="17"/>
      <c r="BJT4" s="17"/>
      <c r="BJU4" s="17"/>
      <c r="BJV4" s="17"/>
      <c r="BJW4" s="17"/>
      <c r="BJX4" s="17"/>
      <c r="BJY4" s="17"/>
      <c r="BJZ4" s="17"/>
      <c r="BKA4" s="17"/>
      <c r="BKB4" s="17"/>
      <c r="BKC4" s="17"/>
      <c r="BKD4" s="17"/>
      <c r="BKE4" s="17"/>
      <c r="BKF4" s="17"/>
      <c r="BKG4" s="17"/>
      <c r="BKH4" s="17"/>
      <c r="BKI4" s="17"/>
      <c r="BKJ4" s="17"/>
      <c r="BKK4" s="17"/>
      <c r="BKL4" s="17"/>
      <c r="BKM4" s="17"/>
      <c r="BKN4" s="17"/>
      <c r="BKO4" s="17"/>
      <c r="BKP4" s="17"/>
      <c r="BKQ4" s="17"/>
      <c r="BKR4" s="17"/>
      <c r="BKS4" s="17"/>
      <c r="BKT4" s="17"/>
      <c r="BKU4" s="17"/>
      <c r="BKV4" s="17"/>
      <c r="BKW4" s="17"/>
      <c r="BKX4" s="17"/>
      <c r="BKY4" s="17"/>
      <c r="BKZ4" s="17"/>
      <c r="BLA4" s="17"/>
      <c r="BLB4" s="17"/>
      <c r="BLC4" s="17"/>
      <c r="BLD4" s="17"/>
      <c r="BLE4" s="17"/>
      <c r="BLF4" s="17"/>
      <c r="BLG4" s="17"/>
      <c r="BLH4" s="17"/>
      <c r="BLI4" s="17"/>
      <c r="BLJ4" s="17"/>
      <c r="BLK4" s="17"/>
      <c r="BLL4" s="17"/>
      <c r="BLM4" s="17"/>
      <c r="BLN4" s="17"/>
      <c r="BLO4" s="17"/>
      <c r="BLP4" s="17"/>
      <c r="BLQ4" s="17"/>
      <c r="BLR4" s="17"/>
      <c r="BLS4" s="17"/>
      <c r="BLT4" s="17"/>
      <c r="BLU4" s="17"/>
      <c r="BLV4" s="17"/>
      <c r="BLW4" s="17"/>
      <c r="BLX4" s="17"/>
      <c r="BLY4" s="17"/>
      <c r="BLZ4" s="17"/>
      <c r="BMA4" s="17"/>
      <c r="BMB4" s="17"/>
      <c r="BMC4" s="17"/>
      <c r="BMD4" s="17"/>
      <c r="BME4" s="17"/>
      <c r="BMF4" s="17"/>
      <c r="BMG4" s="17"/>
      <c r="BMH4" s="17"/>
      <c r="BMI4" s="17"/>
      <c r="BMJ4" s="17"/>
      <c r="BMK4" s="17"/>
      <c r="BML4" s="17"/>
      <c r="BMM4" s="17"/>
      <c r="BMN4" s="17"/>
      <c r="BMO4" s="17"/>
      <c r="BMP4" s="17"/>
      <c r="BMQ4" s="17"/>
      <c r="BMR4" s="17"/>
      <c r="BMS4" s="17"/>
      <c r="BMT4" s="17"/>
      <c r="BMU4" s="17"/>
      <c r="BMV4" s="17"/>
      <c r="BMW4" s="17"/>
      <c r="BMX4" s="17"/>
      <c r="BMY4" s="17"/>
      <c r="BMZ4" s="17"/>
      <c r="BNA4" s="17"/>
      <c r="BNB4" s="17"/>
      <c r="BNC4" s="17"/>
      <c r="BND4" s="17"/>
      <c r="BNE4" s="17"/>
      <c r="BNF4" s="17"/>
      <c r="BNG4" s="17"/>
      <c r="BNH4" s="17"/>
      <c r="BNI4" s="17"/>
      <c r="BNJ4" s="17"/>
      <c r="BNK4" s="17"/>
      <c r="BNL4" s="17"/>
      <c r="BNM4" s="17"/>
      <c r="BNN4" s="17"/>
      <c r="BNO4" s="17"/>
      <c r="BNP4" s="17"/>
      <c r="BNQ4" s="17"/>
      <c r="BNR4" s="17"/>
      <c r="BNS4" s="17"/>
      <c r="BNT4" s="17"/>
      <c r="BNU4" s="17"/>
      <c r="BNV4" s="17"/>
      <c r="BNW4" s="17"/>
      <c r="BNX4" s="17"/>
      <c r="BNY4" s="17"/>
      <c r="BNZ4" s="17"/>
      <c r="BOA4" s="17"/>
      <c r="BOB4" s="17"/>
      <c r="BOC4" s="17"/>
      <c r="BOD4" s="17"/>
      <c r="BOE4" s="17"/>
      <c r="BOF4" s="17"/>
      <c r="BOG4" s="17"/>
      <c r="BOH4" s="17"/>
      <c r="BOI4" s="17"/>
      <c r="BOJ4" s="17"/>
      <c r="BOK4" s="17"/>
      <c r="BOL4" s="17"/>
      <c r="BOM4" s="17"/>
      <c r="BON4" s="17"/>
      <c r="BOO4" s="17"/>
      <c r="BOP4" s="17"/>
      <c r="BOQ4" s="17"/>
      <c r="BOR4" s="17"/>
      <c r="BOS4" s="17"/>
      <c r="BOT4" s="17"/>
      <c r="BOU4" s="17"/>
      <c r="BOV4" s="17"/>
      <c r="BOW4" s="17"/>
      <c r="BOX4" s="17"/>
      <c r="BOY4" s="17"/>
      <c r="BOZ4" s="17"/>
      <c r="BPA4" s="17"/>
      <c r="BPB4" s="17"/>
      <c r="BPC4" s="17"/>
      <c r="BPD4" s="17"/>
      <c r="BPE4" s="17"/>
      <c r="BPF4" s="17"/>
      <c r="BPG4" s="17"/>
      <c r="BPH4" s="17"/>
      <c r="BPI4" s="17"/>
      <c r="BPJ4" s="17"/>
      <c r="BPK4" s="17"/>
      <c r="BPL4" s="17"/>
      <c r="BPM4" s="17"/>
      <c r="BPN4" s="17"/>
      <c r="BPO4" s="17"/>
      <c r="BPP4" s="17"/>
      <c r="BPQ4" s="17"/>
      <c r="BPR4" s="17"/>
      <c r="BPS4" s="17"/>
      <c r="BPT4" s="17"/>
      <c r="BPU4" s="17"/>
      <c r="BPV4" s="17"/>
      <c r="BPW4" s="17"/>
      <c r="BPX4" s="17"/>
      <c r="BPY4" s="17"/>
      <c r="BPZ4" s="17"/>
      <c r="BQA4" s="17"/>
      <c r="BQB4" s="17"/>
      <c r="BQC4" s="17"/>
      <c r="BQD4" s="17"/>
      <c r="BQE4" s="17"/>
      <c r="BQF4" s="17"/>
      <c r="BQG4" s="17"/>
      <c r="BQH4" s="17"/>
      <c r="BQI4" s="17"/>
      <c r="BQJ4" s="17"/>
      <c r="BQK4" s="17"/>
      <c r="BQL4" s="17"/>
      <c r="BQM4" s="17"/>
      <c r="BQN4" s="17"/>
      <c r="BQO4" s="17"/>
      <c r="BQP4" s="17"/>
      <c r="BQQ4" s="17"/>
      <c r="BQR4" s="17"/>
      <c r="BQS4" s="17"/>
      <c r="BQT4" s="17"/>
      <c r="BQU4" s="17"/>
      <c r="BQV4" s="17"/>
      <c r="BQW4" s="17"/>
      <c r="BQX4" s="17"/>
      <c r="BQY4" s="17"/>
      <c r="BQZ4" s="17"/>
      <c r="BRA4" s="17"/>
      <c r="BRB4" s="17"/>
      <c r="BRC4" s="17"/>
      <c r="BRD4" s="17"/>
      <c r="BRE4" s="17"/>
      <c r="BRF4" s="17"/>
      <c r="BRG4" s="17"/>
      <c r="BRH4" s="17"/>
      <c r="BRI4" s="17"/>
      <c r="BRJ4" s="17"/>
      <c r="BRK4" s="17"/>
      <c r="BRL4" s="17"/>
      <c r="BRM4" s="17"/>
      <c r="BRN4" s="17"/>
      <c r="BRO4" s="17"/>
      <c r="BRP4" s="17"/>
      <c r="BRQ4" s="17"/>
      <c r="BRR4" s="17"/>
      <c r="BRS4" s="17"/>
      <c r="BRT4" s="17"/>
      <c r="BRU4" s="17"/>
      <c r="BRV4" s="17"/>
      <c r="BRW4" s="17"/>
      <c r="BRX4" s="17"/>
      <c r="BRY4" s="17"/>
      <c r="BRZ4" s="17"/>
      <c r="BSA4" s="17"/>
      <c r="BSB4" s="17"/>
      <c r="BSC4" s="17"/>
      <c r="BSD4" s="17"/>
      <c r="BSE4" s="17"/>
      <c r="BSF4" s="17"/>
      <c r="BSG4" s="17"/>
      <c r="BSH4" s="17"/>
      <c r="BSI4" s="17"/>
      <c r="BSJ4" s="17"/>
      <c r="BSK4" s="17"/>
      <c r="BSL4" s="17"/>
      <c r="BSM4" s="17"/>
      <c r="BSN4" s="17"/>
      <c r="BSO4" s="17"/>
      <c r="BSP4" s="17"/>
      <c r="BSQ4" s="17"/>
      <c r="BSR4" s="17"/>
      <c r="BSS4" s="17"/>
      <c r="BST4" s="17"/>
      <c r="BSU4" s="17"/>
      <c r="BSV4" s="17"/>
      <c r="BSW4" s="17"/>
      <c r="BSX4" s="17"/>
      <c r="BSY4" s="17"/>
      <c r="BSZ4" s="17"/>
      <c r="BTA4" s="17"/>
      <c r="BTB4" s="17"/>
      <c r="BTC4" s="17"/>
      <c r="BTD4" s="17"/>
      <c r="BTE4" s="17"/>
      <c r="BTF4" s="17"/>
      <c r="BTG4" s="17"/>
      <c r="BTH4" s="17"/>
      <c r="BTI4" s="17"/>
      <c r="BTJ4" s="17"/>
      <c r="BTK4" s="17"/>
      <c r="BTL4" s="17"/>
      <c r="BTM4" s="17"/>
      <c r="BTN4" s="17"/>
      <c r="BTO4" s="17"/>
      <c r="BTP4" s="17"/>
      <c r="BTQ4" s="17"/>
      <c r="BTR4" s="17"/>
      <c r="BTS4" s="17"/>
      <c r="BTT4" s="17"/>
      <c r="BTU4" s="17"/>
      <c r="BTV4" s="17"/>
      <c r="BTW4" s="17"/>
      <c r="BTX4" s="17"/>
      <c r="BTY4" s="17"/>
      <c r="BTZ4" s="17"/>
      <c r="BUA4" s="17"/>
      <c r="BUB4" s="17"/>
      <c r="BUC4" s="17"/>
      <c r="BUD4" s="17"/>
      <c r="BUE4" s="17"/>
      <c r="BUF4" s="17"/>
      <c r="BUG4" s="17"/>
      <c r="BUH4" s="17"/>
      <c r="BUI4" s="17"/>
      <c r="BUJ4" s="17"/>
      <c r="BUK4" s="17"/>
      <c r="BUL4" s="17"/>
      <c r="BUM4" s="17"/>
      <c r="BUN4" s="17"/>
      <c r="BUO4" s="17"/>
      <c r="BUP4" s="17"/>
      <c r="BUQ4" s="17"/>
      <c r="BUR4" s="17"/>
      <c r="BUS4" s="17"/>
      <c r="BUT4" s="17"/>
      <c r="BUU4" s="17"/>
      <c r="BUV4" s="17"/>
      <c r="BUW4" s="17"/>
      <c r="BUX4" s="17"/>
      <c r="BUY4" s="17"/>
      <c r="BUZ4" s="17"/>
      <c r="BVA4" s="17"/>
      <c r="BVB4" s="17"/>
      <c r="BVC4" s="17"/>
      <c r="BVD4" s="17"/>
      <c r="BVE4" s="17"/>
      <c r="BVF4" s="17"/>
      <c r="BVG4" s="17"/>
      <c r="BVH4" s="17"/>
      <c r="BVI4" s="17"/>
      <c r="BVJ4" s="17"/>
      <c r="BVK4" s="17"/>
      <c r="BVL4" s="17"/>
      <c r="BVM4" s="17"/>
      <c r="BVN4" s="17"/>
      <c r="BVO4" s="17"/>
      <c r="BVP4" s="17"/>
      <c r="BVQ4" s="17"/>
      <c r="BVR4" s="17"/>
      <c r="BVS4" s="17"/>
      <c r="BVT4" s="17"/>
      <c r="BVU4" s="17"/>
      <c r="BVV4" s="17"/>
      <c r="BVW4" s="17"/>
      <c r="BVX4" s="17"/>
      <c r="BVY4" s="17"/>
      <c r="BVZ4" s="17"/>
      <c r="BWA4" s="17"/>
      <c r="BWB4" s="17"/>
      <c r="BWC4" s="17"/>
      <c r="BWD4" s="17"/>
      <c r="BWE4" s="17"/>
      <c r="BWF4" s="17"/>
      <c r="BWG4" s="17"/>
      <c r="BWH4" s="17"/>
      <c r="BWI4" s="17"/>
      <c r="BWJ4" s="17"/>
      <c r="BWK4" s="17"/>
      <c r="BWL4" s="17"/>
      <c r="BWM4" s="17"/>
      <c r="BWN4" s="17"/>
      <c r="BWO4" s="17"/>
      <c r="BWP4" s="17"/>
      <c r="BWQ4" s="17"/>
      <c r="BWR4" s="17"/>
      <c r="BWS4" s="17"/>
      <c r="BWT4" s="17"/>
      <c r="BWU4" s="17"/>
      <c r="BWV4" s="17"/>
      <c r="BWW4" s="17"/>
      <c r="BWX4" s="17"/>
      <c r="BWY4" s="17"/>
      <c r="BWZ4" s="17"/>
      <c r="BXA4" s="17"/>
      <c r="BXB4" s="17"/>
      <c r="BXC4" s="17"/>
      <c r="BXD4" s="17"/>
      <c r="BXE4" s="17"/>
      <c r="BXF4" s="17"/>
      <c r="BXG4" s="17"/>
      <c r="BXH4" s="17"/>
      <c r="BXI4" s="17"/>
      <c r="BXJ4" s="17"/>
      <c r="BXK4" s="17"/>
      <c r="BXL4" s="17"/>
      <c r="BXM4" s="17"/>
      <c r="BXN4" s="17"/>
      <c r="BXO4" s="17"/>
      <c r="BXP4" s="17"/>
      <c r="BXQ4" s="17"/>
      <c r="BXR4" s="17"/>
      <c r="BXS4" s="17"/>
      <c r="BXT4" s="17"/>
      <c r="BXU4" s="17"/>
      <c r="BXV4" s="17"/>
      <c r="BXW4" s="17"/>
      <c r="BXX4" s="17"/>
      <c r="BXY4" s="17"/>
      <c r="BXZ4" s="17"/>
      <c r="BYA4" s="17"/>
      <c r="BYB4" s="17"/>
      <c r="BYC4" s="17"/>
      <c r="BYD4" s="17"/>
      <c r="BYE4" s="17"/>
      <c r="BYF4" s="17"/>
      <c r="BYG4" s="17"/>
      <c r="BYH4" s="17"/>
      <c r="BYI4" s="17"/>
      <c r="BYJ4" s="17"/>
      <c r="BYK4" s="17"/>
      <c r="BYL4" s="17"/>
      <c r="BYM4" s="17"/>
      <c r="BYN4" s="17"/>
      <c r="BYO4" s="17"/>
      <c r="BYP4" s="17"/>
      <c r="BYQ4" s="17"/>
      <c r="BYR4" s="17"/>
      <c r="BYS4" s="17"/>
      <c r="BYT4" s="17"/>
      <c r="BYU4" s="17"/>
      <c r="BYV4" s="17"/>
      <c r="BYW4" s="17"/>
      <c r="BYX4" s="17"/>
      <c r="BYY4" s="17"/>
      <c r="BYZ4" s="17"/>
      <c r="BZA4" s="17"/>
      <c r="BZB4" s="17"/>
      <c r="BZC4" s="17"/>
      <c r="BZD4" s="17"/>
      <c r="BZE4" s="17"/>
      <c r="BZF4" s="17"/>
      <c r="BZG4" s="17"/>
      <c r="BZH4" s="17"/>
      <c r="BZI4" s="17"/>
      <c r="BZJ4" s="17"/>
      <c r="BZK4" s="17"/>
      <c r="BZL4" s="17"/>
      <c r="BZM4" s="17"/>
      <c r="BZN4" s="17"/>
      <c r="BZO4" s="17"/>
      <c r="BZP4" s="17"/>
      <c r="BZQ4" s="17"/>
      <c r="BZR4" s="17"/>
      <c r="BZS4" s="17"/>
      <c r="BZT4" s="17"/>
      <c r="BZU4" s="17"/>
      <c r="BZV4" s="17"/>
      <c r="BZW4" s="17"/>
      <c r="BZX4" s="17"/>
      <c r="BZY4" s="17"/>
      <c r="BZZ4" s="17"/>
      <c r="CAA4" s="17"/>
      <c r="CAB4" s="17"/>
      <c r="CAC4" s="17"/>
      <c r="CAD4" s="17"/>
      <c r="CAE4" s="17"/>
      <c r="CAF4" s="17"/>
      <c r="CAG4" s="17"/>
      <c r="CAH4" s="17"/>
      <c r="CAI4" s="17"/>
      <c r="CAJ4" s="17"/>
      <c r="CAK4" s="17"/>
      <c r="CAL4" s="17"/>
      <c r="CAM4" s="17"/>
      <c r="CAN4" s="17"/>
      <c r="CAO4" s="17"/>
      <c r="CAP4" s="17"/>
      <c r="CAQ4" s="17"/>
      <c r="CAR4" s="17"/>
      <c r="CAS4" s="17"/>
      <c r="CAT4" s="17"/>
      <c r="CAU4" s="17"/>
      <c r="CAV4" s="17"/>
      <c r="CAW4" s="17"/>
      <c r="CAX4" s="17"/>
      <c r="CAY4" s="17"/>
      <c r="CAZ4" s="17"/>
      <c r="CBA4" s="17"/>
      <c r="CBB4" s="17"/>
      <c r="CBC4" s="17"/>
      <c r="CBD4" s="17"/>
      <c r="CBE4" s="17"/>
      <c r="CBF4" s="17"/>
      <c r="CBG4" s="17"/>
      <c r="CBH4" s="17"/>
      <c r="CBI4" s="17"/>
      <c r="CBJ4" s="17"/>
      <c r="CBK4" s="17"/>
      <c r="CBL4" s="17"/>
      <c r="CBM4" s="17"/>
      <c r="CBN4" s="17"/>
      <c r="CBO4" s="17"/>
      <c r="CBP4" s="17"/>
      <c r="CBQ4" s="17"/>
      <c r="CBR4" s="17"/>
      <c r="CBS4" s="17"/>
      <c r="CBT4" s="17"/>
      <c r="CBU4" s="17"/>
      <c r="CBV4" s="17"/>
      <c r="CBW4" s="17"/>
      <c r="CBX4" s="17"/>
      <c r="CBY4" s="17"/>
      <c r="CBZ4" s="17"/>
      <c r="CCA4" s="17"/>
      <c r="CCB4" s="17"/>
      <c r="CCC4" s="17"/>
      <c r="CCD4" s="17"/>
      <c r="CCE4" s="17"/>
      <c r="CCF4" s="17"/>
      <c r="CCG4" s="17"/>
      <c r="CCH4" s="17"/>
      <c r="CCI4" s="17"/>
      <c r="CCJ4" s="17"/>
      <c r="CCK4" s="17"/>
      <c r="CCL4" s="17"/>
      <c r="CCM4" s="17"/>
      <c r="CCN4" s="17"/>
      <c r="CCO4" s="17"/>
      <c r="CCP4" s="17"/>
      <c r="CCQ4" s="17"/>
      <c r="CCR4" s="17"/>
      <c r="CCS4" s="17"/>
      <c r="CCT4" s="17"/>
      <c r="CCU4" s="17"/>
      <c r="CCV4" s="17"/>
      <c r="CCW4" s="17"/>
      <c r="CCX4" s="17"/>
      <c r="CCY4" s="17"/>
      <c r="CCZ4" s="17"/>
      <c r="CDA4" s="17"/>
      <c r="CDB4" s="17"/>
      <c r="CDC4" s="17"/>
      <c r="CDD4" s="17"/>
      <c r="CDE4" s="17"/>
      <c r="CDF4" s="17"/>
      <c r="CDG4" s="17"/>
      <c r="CDH4" s="17"/>
      <c r="CDI4" s="17"/>
      <c r="CDJ4" s="17"/>
      <c r="CDK4" s="17"/>
      <c r="CDL4" s="17"/>
      <c r="CDM4" s="17"/>
      <c r="CDN4" s="17"/>
      <c r="CDO4" s="17"/>
      <c r="CDP4" s="17"/>
      <c r="CDQ4" s="17"/>
      <c r="CDR4" s="17"/>
      <c r="CDS4" s="17"/>
      <c r="CDT4" s="17"/>
      <c r="CDU4" s="17"/>
      <c r="CDV4" s="17"/>
      <c r="CDW4" s="17"/>
      <c r="CDX4" s="17"/>
      <c r="CDY4" s="17"/>
      <c r="CDZ4" s="17"/>
      <c r="CEA4" s="17"/>
      <c r="CEB4" s="17"/>
      <c r="CEC4" s="17"/>
      <c r="CED4" s="17"/>
      <c r="CEE4" s="17"/>
      <c r="CEF4" s="17"/>
      <c r="CEG4" s="17"/>
      <c r="CEH4" s="17"/>
      <c r="CEI4" s="17"/>
      <c r="CEJ4" s="17"/>
      <c r="CEK4" s="17"/>
      <c r="CEL4" s="17"/>
      <c r="CEM4" s="17"/>
      <c r="CEN4" s="17"/>
      <c r="CEO4" s="17"/>
      <c r="CEP4" s="17"/>
      <c r="CEQ4" s="17"/>
      <c r="CER4" s="17"/>
      <c r="CES4" s="17"/>
      <c r="CET4" s="17"/>
      <c r="CEU4" s="17"/>
      <c r="CEV4" s="17"/>
      <c r="CEW4" s="17"/>
      <c r="CEX4" s="17"/>
      <c r="CEY4" s="17"/>
      <c r="CEZ4" s="17"/>
      <c r="CFA4" s="17"/>
      <c r="CFB4" s="17"/>
      <c r="CFC4" s="17"/>
      <c r="CFD4" s="17"/>
      <c r="CFE4" s="17"/>
      <c r="CFF4" s="17"/>
      <c r="CFG4" s="17"/>
      <c r="CFH4" s="17"/>
      <c r="CFI4" s="17"/>
      <c r="CFJ4" s="17"/>
      <c r="CFK4" s="17"/>
      <c r="CFL4" s="17"/>
      <c r="CFM4" s="17"/>
      <c r="CFN4" s="17"/>
      <c r="CFO4" s="17"/>
      <c r="CFP4" s="17"/>
      <c r="CFQ4" s="17"/>
      <c r="CFR4" s="17"/>
      <c r="CFS4" s="17"/>
      <c r="CFT4" s="17"/>
      <c r="CFU4" s="17"/>
      <c r="CFV4" s="17"/>
      <c r="CFW4" s="17"/>
      <c r="CFX4" s="17"/>
      <c r="CFY4" s="17"/>
      <c r="CFZ4" s="17"/>
      <c r="CGA4" s="17"/>
      <c r="CGB4" s="17"/>
      <c r="CGC4" s="17"/>
      <c r="CGD4" s="17"/>
      <c r="CGE4" s="17"/>
      <c r="CGF4" s="17"/>
      <c r="CGG4" s="17"/>
      <c r="CGH4" s="17"/>
      <c r="CGI4" s="17"/>
      <c r="CGJ4" s="17"/>
      <c r="CGK4" s="17"/>
      <c r="CGL4" s="17"/>
      <c r="CGM4" s="17"/>
      <c r="CGN4" s="17"/>
      <c r="CGO4" s="17"/>
      <c r="CGP4" s="17"/>
      <c r="CGQ4" s="17"/>
      <c r="CGR4" s="17"/>
      <c r="CGS4" s="17"/>
      <c r="CGT4" s="17"/>
      <c r="CGU4" s="17"/>
      <c r="CGV4" s="17"/>
      <c r="CGW4" s="17"/>
      <c r="CGX4" s="17"/>
      <c r="CGY4" s="17"/>
      <c r="CGZ4" s="17"/>
      <c r="CHA4" s="17"/>
      <c r="CHB4" s="17"/>
      <c r="CHC4" s="17"/>
      <c r="CHD4" s="17"/>
      <c r="CHE4" s="17"/>
      <c r="CHF4" s="17"/>
      <c r="CHG4" s="17"/>
      <c r="CHH4" s="17"/>
      <c r="CHI4" s="17"/>
      <c r="CHJ4" s="17"/>
      <c r="CHK4" s="17"/>
      <c r="CHL4" s="17"/>
      <c r="CHM4" s="17"/>
      <c r="CHN4" s="17"/>
      <c r="CHO4" s="17"/>
      <c r="CHP4" s="17"/>
      <c r="CHQ4" s="17"/>
      <c r="CHR4" s="17"/>
      <c r="CHS4" s="17"/>
      <c r="CHT4" s="17"/>
      <c r="CHU4" s="17"/>
      <c r="CHV4" s="17"/>
      <c r="CHW4" s="17"/>
      <c r="CHX4" s="17"/>
      <c r="CHY4" s="17"/>
      <c r="CHZ4" s="17"/>
      <c r="CIA4" s="17"/>
      <c r="CIB4" s="17"/>
      <c r="CIC4" s="17"/>
      <c r="CID4" s="17"/>
      <c r="CIE4" s="17"/>
      <c r="CIF4" s="17"/>
      <c r="CIG4" s="17"/>
      <c r="CIH4" s="17"/>
      <c r="CII4" s="17"/>
      <c r="CIJ4" s="17"/>
      <c r="CIK4" s="17"/>
      <c r="CIL4" s="17"/>
      <c r="CIM4" s="17"/>
      <c r="CIN4" s="17"/>
      <c r="CIO4" s="17"/>
      <c r="CIP4" s="17"/>
      <c r="CIQ4" s="17"/>
      <c r="CIR4" s="17"/>
      <c r="CIS4" s="17"/>
      <c r="CIT4" s="17"/>
      <c r="CIU4" s="17"/>
      <c r="CIV4" s="17"/>
      <c r="CIW4" s="17"/>
      <c r="CIX4" s="17"/>
      <c r="CIY4" s="17"/>
      <c r="CIZ4" s="17"/>
      <c r="CJA4" s="17"/>
      <c r="CJB4" s="17"/>
      <c r="CJC4" s="17"/>
      <c r="CJD4" s="17"/>
      <c r="CJE4" s="17"/>
      <c r="CJF4" s="17"/>
      <c r="CJG4" s="17"/>
      <c r="CJH4" s="17"/>
      <c r="CJI4" s="17"/>
      <c r="CJJ4" s="17"/>
      <c r="CJK4" s="17"/>
      <c r="CJL4" s="17"/>
      <c r="CJM4" s="17"/>
      <c r="CJN4" s="17"/>
      <c r="CJO4" s="17"/>
      <c r="CJP4" s="17"/>
      <c r="CJQ4" s="17"/>
      <c r="CJR4" s="17"/>
      <c r="CJS4" s="17"/>
      <c r="CJT4" s="17"/>
      <c r="CJU4" s="17"/>
      <c r="CJV4" s="17"/>
      <c r="CJW4" s="17"/>
      <c r="CJX4" s="17"/>
      <c r="CJY4" s="17"/>
      <c r="CJZ4" s="17"/>
      <c r="CKA4" s="17"/>
      <c r="CKB4" s="17"/>
      <c r="CKC4" s="17"/>
      <c r="CKD4" s="17"/>
      <c r="CKE4" s="17"/>
      <c r="CKF4" s="17"/>
      <c r="CKG4" s="17"/>
      <c r="CKH4" s="17"/>
      <c r="CKI4" s="17"/>
      <c r="CKJ4" s="17"/>
      <c r="CKK4" s="17"/>
      <c r="CKL4" s="17"/>
      <c r="CKM4" s="17"/>
      <c r="CKN4" s="17"/>
      <c r="CKO4" s="17"/>
      <c r="CKP4" s="17"/>
      <c r="CKQ4" s="17"/>
      <c r="CKR4" s="17"/>
      <c r="CKS4" s="17"/>
      <c r="CKT4" s="17"/>
      <c r="CKU4" s="17"/>
      <c r="CKV4" s="17"/>
      <c r="CKW4" s="17"/>
      <c r="CKX4" s="17"/>
      <c r="CKY4" s="17"/>
      <c r="CKZ4" s="17"/>
      <c r="CLA4" s="17"/>
      <c r="CLB4" s="17"/>
      <c r="CLC4" s="17"/>
      <c r="CLD4" s="17"/>
      <c r="CLE4" s="17"/>
      <c r="CLF4" s="17"/>
      <c r="CLG4" s="17"/>
      <c r="CLH4" s="17"/>
      <c r="CLI4" s="17"/>
      <c r="CLJ4" s="17"/>
      <c r="CLK4" s="17"/>
      <c r="CLL4" s="17"/>
      <c r="CLM4" s="17"/>
      <c r="CLN4" s="17"/>
      <c r="CLO4" s="17"/>
      <c r="CLP4" s="17"/>
      <c r="CLQ4" s="17"/>
      <c r="CLR4" s="17"/>
      <c r="CLS4" s="17"/>
      <c r="CLT4" s="17"/>
      <c r="CLU4" s="17"/>
      <c r="CLV4" s="17"/>
      <c r="CLW4" s="17"/>
      <c r="CLX4" s="17"/>
      <c r="CLY4" s="17"/>
      <c r="CLZ4" s="17"/>
      <c r="CMA4" s="17"/>
      <c r="CMB4" s="17"/>
      <c r="CMC4" s="17"/>
      <c r="CMD4" s="17"/>
      <c r="CME4" s="17"/>
      <c r="CMF4" s="17"/>
      <c r="CMG4" s="17"/>
      <c r="CMH4" s="17"/>
      <c r="CMI4" s="17"/>
      <c r="CMJ4" s="17"/>
      <c r="CMK4" s="17"/>
      <c r="CML4" s="17"/>
      <c r="CMM4" s="17"/>
      <c r="CMN4" s="17"/>
      <c r="CMO4" s="17"/>
      <c r="CMP4" s="17"/>
      <c r="CMQ4" s="17"/>
      <c r="CMR4" s="17"/>
      <c r="CMS4" s="17"/>
      <c r="CMT4" s="17"/>
      <c r="CMU4" s="17"/>
      <c r="CMV4" s="17"/>
      <c r="CMW4" s="17"/>
      <c r="CMX4" s="17"/>
      <c r="CMY4" s="17"/>
      <c r="CMZ4" s="17"/>
      <c r="CNA4" s="17"/>
      <c r="CNB4" s="17"/>
      <c r="CNC4" s="17"/>
      <c r="CND4" s="17"/>
      <c r="CNE4" s="17"/>
      <c r="CNF4" s="17"/>
      <c r="CNG4" s="17"/>
      <c r="CNH4" s="17"/>
      <c r="CNI4" s="17"/>
      <c r="CNJ4" s="17"/>
      <c r="CNK4" s="17"/>
      <c r="CNL4" s="17"/>
      <c r="CNM4" s="17"/>
      <c r="CNN4" s="17"/>
      <c r="CNO4" s="17"/>
      <c r="CNP4" s="17"/>
      <c r="CNQ4" s="17"/>
      <c r="CNR4" s="17"/>
      <c r="CNS4" s="17"/>
      <c r="CNT4" s="17"/>
      <c r="CNU4" s="17"/>
      <c r="CNV4" s="17"/>
      <c r="CNW4" s="17"/>
      <c r="CNX4" s="17"/>
      <c r="CNY4" s="17"/>
      <c r="CNZ4" s="17"/>
      <c r="COA4" s="17"/>
      <c r="COB4" s="17"/>
      <c r="COC4" s="17"/>
      <c r="COD4" s="17"/>
      <c r="COE4" s="17"/>
      <c r="COF4" s="17"/>
      <c r="COG4" s="17"/>
      <c r="COH4" s="17"/>
      <c r="COI4" s="17"/>
      <c r="COJ4" s="17"/>
      <c r="COK4" s="17"/>
      <c r="COL4" s="17"/>
      <c r="COM4" s="17"/>
      <c r="CON4" s="17"/>
      <c r="COO4" s="17"/>
      <c r="COP4" s="17"/>
      <c r="COQ4" s="17"/>
      <c r="COR4" s="17"/>
      <c r="COS4" s="17"/>
      <c r="COT4" s="17"/>
      <c r="COU4" s="17"/>
      <c r="COV4" s="17"/>
      <c r="COW4" s="17"/>
      <c r="COX4" s="17"/>
      <c r="COY4" s="17"/>
      <c r="COZ4" s="17"/>
      <c r="CPA4" s="17"/>
      <c r="CPB4" s="17"/>
      <c r="CPC4" s="17"/>
      <c r="CPD4" s="17"/>
      <c r="CPE4" s="17"/>
      <c r="CPF4" s="17"/>
      <c r="CPG4" s="17"/>
      <c r="CPH4" s="17"/>
      <c r="CPI4" s="17"/>
      <c r="CPJ4" s="17"/>
      <c r="CPK4" s="17"/>
      <c r="CPL4" s="17"/>
      <c r="CPM4" s="17"/>
      <c r="CPN4" s="17"/>
      <c r="CPO4" s="17"/>
      <c r="CPP4" s="17"/>
      <c r="CPQ4" s="17"/>
      <c r="CPR4" s="17"/>
      <c r="CPS4" s="17"/>
      <c r="CPT4" s="17"/>
      <c r="CPU4" s="17"/>
      <c r="CPV4" s="17"/>
      <c r="CPW4" s="17"/>
      <c r="CPX4" s="17"/>
      <c r="CPY4" s="17"/>
      <c r="CPZ4" s="17"/>
      <c r="CQA4" s="17"/>
      <c r="CQB4" s="17"/>
      <c r="CQC4" s="17"/>
      <c r="CQD4" s="17"/>
      <c r="CQE4" s="17"/>
      <c r="CQF4" s="17"/>
      <c r="CQG4" s="17"/>
      <c r="CQH4" s="17"/>
      <c r="CQI4" s="17"/>
      <c r="CQJ4" s="17"/>
      <c r="CQK4" s="17"/>
      <c r="CQL4" s="17"/>
      <c r="CQM4" s="17"/>
      <c r="CQN4" s="17"/>
      <c r="CQO4" s="17"/>
      <c r="CQP4" s="17"/>
      <c r="CQQ4" s="17"/>
      <c r="CQR4" s="17"/>
      <c r="CQS4" s="17"/>
      <c r="CQT4" s="17"/>
      <c r="CQU4" s="17"/>
      <c r="CQV4" s="17"/>
      <c r="CQW4" s="17"/>
      <c r="CQX4" s="17"/>
      <c r="CQY4" s="17"/>
      <c r="CQZ4" s="17"/>
      <c r="CRA4" s="17"/>
      <c r="CRB4" s="17"/>
      <c r="CRC4" s="17"/>
      <c r="CRD4" s="17"/>
      <c r="CRE4" s="17"/>
      <c r="CRF4" s="17"/>
      <c r="CRG4" s="17"/>
      <c r="CRH4" s="17"/>
      <c r="CRI4" s="17"/>
      <c r="CRJ4" s="17"/>
      <c r="CRK4" s="17"/>
      <c r="CRL4" s="17"/>
      <c r="CRM4" s="17"/>
      <c r="CRN4" s="17"/>
      <c r="CRO4" s="17"/>
      <c r="CRP4" s="17"/>
      <c r="CRQ4" s="17"/>
      <c r="CRR4" s="17"/>
      <c r="CRS4" s="17"/>
      <c r="CRT4" s="17"/>
      <c r="CRU4" s="17"/>
      <c r="CRV4" s="17"/>
      <c r="CRW4" s="17"/>
      <c r="CRX4" s="17"/>
      <c r="CRY4" s="17"/>
      <c r="CRZ4" s="17"/>
      <c r="CSA4" s="17"/>
      <c r="CSB4" s="17"/>
      <c r="CSC4" s="17"/>
      <c r="CSD4" s="17"/>
      <c r="CSE4" s="17"/>
      <c r="CSF4" s="17"/>
      <c r="CSG4" s="17"/>
      <c r="CSH4" s="17"/>
      <c r="CSI4" s="17"/>
      <c r="CSJ4" s="17"/>
      <c r="CSK4" s="17"/>
      <c r="CSL4" s="17"/>
      <c r="CSM4" s="17"/>
      <c r="CSN4" s="17"/>
      <c r="CSO4" s="17"/>
      <c r="CSP4" s="17"/>
      <c r="CSQ4" s="17"/>
      <c r="CSR4" s="17"/>
      <c r="CSS4" s="17"/>
      <c r="CST4" s="17"/>
      <c r="CSU4" s="17"/>
      <c r="CSV4" s="17"/>
      <c r="CSW4" s="17"/>
      <c r="CSX4" s="17"/>
      <c r="CSY4" s="17"/>
      <c r="CSZ4" s="17"/>
      <c r="CTA4" s="17"/>
      <c r="CTB4" s="17"/>
      <c r="CTC4" s="17"/>
      <c r="CTD4" s="17"/>
      <c r="CTE4" s="17"/>
      <c r="CTF4" s="17"/>
      <c r="CTG4" s="17"/>
      <c r="CTH4" s="17"/>
      <c r="CTI4" s="17"/>
      <c r="CTJ4" s="17"/>
      <c r="CTK4" s="17"/>
      <c r="CTL4" s="17"/>
      <c r="CTM4" s="17"/>
      <c r="CTN4" s="17"/>
      <c r="CTO4" s="17"/>
      <c r="CTP4" s="17"/>
      <c r="CTQ4" s="17"/>
      <c r="CTR4" s="17"/>
      <c r="CTS4" s="17"/>
      <c r="CTT4" s="17"/>
      <c r="CTU4" s="17"/>
      <c r="CTV4" s="17"/>
      <c r="CTW4" s="17"/>
      <c r="CTX4" s="17"/>
      <c r="CTY4" s="17"/>
      <c r="CTZ4" s="17"/>
      <c r="CUA4" s="17"/>
      <c r="CUB4" s="17"/>
      <c r="CUC4" s="17"/>
      <c r="CUD4" s="17"/>
      <c r="CUE4" s="17"/>
      <c r="CUF4" s="17"/>
      <c r="CUG4" s="17"/>
      <c r="CUH4" s="17"/>
      <c r="CUI4" s="17"/>
      <c r="CUJ4" s="17"/>
      <c r="CUK4" s="17"/>
      <c r="CUL4" s="17"/>
      <c r="CUM4" s="17"/>
      <c r="CUN4" s="17"/>
      <c r="CUO4" s="17"/>
      <c r="CUP4" s="17"/>
      <c r="CUQ4" s="17"/>
      <c r="CUR4" s="17"/>
      <c r="CUS4" s="17"/>
      <c r="CUT4" s="17"/>
      <c r="CUU4" s="17"/>
      <c r="CUV4" s="17"/>
      <c r="CUW4" s="17"/>
      <c r="CUX4" s="17"/>
      <c r="CUY4" s="17"/>
      <c r="CUZ4" s="17"/>
      <c r="CVA4" s="17"/>
      <c r="CVB4" s="17"/>
      <c r="CVC4" s="17"/>
      <c r="CVD4" s="17"/>
      <c r="CVE4" s="17"/>
      <c r="CVF4" s="17"/>
      <c r="CVG4" s="17"/>
      <c r="CVH4" s="17"/>
      <c r="CVI4" s="17"/>
      <c r="CVJ4" s="17"/>
      <c r="CVK4" s="17"/>
      <c r="CVL4" s="17"/>
      <c r="CVM4" s="17"/>
      <c r="CVN4" s="17"/>
      <c r="CVO4" s="17"/>
      <c r="CVP4" s="17"/>
      <c r="CVQ4" s="17"/>
      <c r="CVR4" s="17"/>
      <c r="CVS4" s="17"/>
      <c r="CVT4" s="17"/>
      <c r="CVU4" s="17"/>
      <c r="CVV4" s="17"/>
      <c r="CVW4" s="17"/>
      <c r="CVX4" s="17"/>
      <c r="CVY4" s="17"/>
      <c r="CVZ4" s="17"/>
      <c r="CWA4" s="17"/>
      <c r="CWB4" s="17"/>
      <c r="CWC4" s="17"/>
      <c r="CWD4" s="17"/>
      <c r="CWE4" s="17"/>
      <c r="CWF4" s="17"/>
      <c r="CWG4" s="17"/>
      <c r="CWH4" s="17"/>
      <c r="CWI4" s="17"/>
      <c r="CWJ4" s="17"/>
      <c r="CWK4" s="17"/>
      <c r="CWL4" s="17"/>
      <c r="CWM4" s="17"/>
      <c r="CWN4" s="17"/>
      <c r="CWO4" s="17"/>
      <c r="CWP4" s="17"/>
      <c r="CWQ4" s="17"/>
      <c r="CWR4" s="17"/>
      <c r="CWS4" s="17"/>
      <c r="CWT4" s="17"/>
      <c r="CWU4" s="17"/>
      <c r="CWV4" s="17"/>
      <c r="CWW4" s="17"/>
      <c r="CWX4" s="17"/>
      <c r="CWY4" s="17"/>
      <c r="CWZ4" s="17"/>
      <c r="CXA4" s="17"/>
      <c r="CXB4" s="17"/>
      <c r="CXC4" s="17"/>
      <c r="CXD4" s="17"/>
      <c r="CXE4" s="17"/>
      <c r="CXF4" s="17"/>
      <c r="CXG4" s="17"/>
      <c r="CXH4" s="17"/>
      <c r="CXI4" s="17"/>
      <c r="CXJ4" s="17"/>
      <c r="CXK4" s="17"/>
      <c r="CXL4" s="17"/>
      <c r="CXM4" s="17"/>
      <c r="CXN4" s="17"/>
      <c r="CXO4" s="17"/>
      <c r="CXP4" s="17"/>
      <c r="CXQ4" s="17"/>
      <c r="CXR4" s="17"/>
      <c r="CXS4" s="17"/>
      <c r="CXT4" s="17"/>
      <c r="CXU4" s="17"/>
      <c r="CXV4" s="17"/>
      <c r="CXW4" s="17"/>
      <c r="CXX4" s="17"/>
      <c r="CXY4" s="17"/>
      <c r="CXZ4" s="17"/>
      <c r="CYA4" s="17"/>
      <c r="CYB4" s="17"/>
      <c r="CYC4" s="17"/>
      <c r="CYD4" s="17"/>
      <c r="CYE4" s="17"/>
      <c r="CYF4" s="17"/>
      <c r="CYG4" s="17"/>
      <c r="CYH4" s="17"/>
      <c r="CYI4" s="17"/>
      <c r="CYJ4" s="17"/>
      <c r="CYK4" s="17"/>
      <c r="CYL4" s="17"/>
      <c r="CYM4" s="17"/>
      <c r="CYN4" s="17"/>
      <c r="CYO4" s="17"/>
      <c r="CYP4" s="17"/>
      <c r="CYQ4" s="17"/>
      <c r="CYR4" s="17"/>
      <c r="CYS4" s="17"/>
      <c r="CYT4" s="17"/>
      <c r="CYU4" s="17"/>
      <c r="CYV4" s="17"/>
      <c r="CYW4" s="17"/>
      <c r="CYX4" s="17"/>
      <c r="CYY4" s="17"/>
      <c r="CYZ4" s="17"/>
      <c r="CZA4" s="17"/>
      <c r="CZB4" s="17"/>
      <c r="CZC4" s="17"/>
      <c r="CZD4" s="17"/>
      <c r="CZE4" s="17"/>
      <c r="CZF4" s="17"/>
      <c r="CZG4" s="17"/>
      <c r="CZH4" s="17"/>
      <c r="CZI4" s="17"/>
      <c r="CZJ4" s="17"/>
      <c r="CZK4" s="17"/>
      <c r="CZL4" s="17"/>
      <c r="CZM4" s="17"/>
      <c r="CZN4" s="17"/>
      <c r="CZO4" s="17"/>
      <c r="CZP4" s="17"/>
      <c r="CZQ4" s="17"/>
      <c r="CZR4" s="17"/>
      <c r="CZS4" s="17"/>
      <c r="CZT4" s="17"/>
      <c r="CZU4" s="17"/>
      <c r="CZV4" s="17"/>
      <c r="CZW4" s="17"/>
      <c r="CZX4" s="17"/>
      <c r="CZY4" s="17"/>
      <c r="CZZ4" s="17"/>
      <c r="DAA4" s="17"/>
      <c r="DAB4" s="17"/>
      <c r="DAC4" s="17"/>
      <c r="DAD4" s="17"/>
      <c r="DAE4" s="17"/>
      <c r="DAF4" s="17"/>
      <c r="DAG4" s="17"/>
      <c r="DAH4" s="17"/>
      <c r="DAI4" s="17"/>
      <c r="DAJ4" s="17"/>
      <c r="DAK4" s="17"/>
      <c r="DAL4" s="17"/>
      <c r="DAM4" s="17"/>
      <c r="DAN4" s="17"/>
      <c r="DAO4" s="17"/>
      <c r="DAP4" s="17"/>
      <c r="DAQ4" s="17"/>
      <c r="DAR4" s="17"/>
      <c r="DAS4" s="17"/>
      <c r="DAT4" s="17"/>
      <c r="DAU4" s="17"/>
      <c r="DAV4" s="17"/>
      <c r="DAW4" s="17"/>
      <c r="DAX4" s="17"/>
      <c r="DAY4" s="17"/>
      <c r="DAZ4" s="17"/>
      <c r="DBA4" s="17"/>
      <c r="DBB4" s="17"/>
      <c r="DBC4" s="17"/>
      <c r="DBD4" s="17"/>
      <c r="DBE4" s="17"/>
      <c r="DBF4" s="17"/>
      <c r="DBG4" s="17"/>
      <c r="DBH4" s="17"/>
      <c r="DBI4" s="17"/>
      <c r="DBJ4" s="17"/>
      <c r="DBK4" s="17"/>
      <c r="DBL4" s="17"/>
      <c r="DBM4" s="17"/>
      <c r="DBN4" s="17"/>
      <c r="DBO4" s="17"/>
      <c r="DBP4" s="17"/>
      <c r="DBQ4" s="17"/>
      <c r="DBR4" s="17"/>
      <c r="DBS4" s="17"/>
      <c r="DBT4" s="17"/>
      <c r="DBU4" s="17"/>
      <c r="DBV4" s="17"/>
      <c r="DBW4" s="17"/>
      <c r="DBX4" s="17"/>
      <c r="DBY4" s="17"/>
      <c r="DBZ4" s="17"/>
      <c r="DCA4" s="17"/>
      <c r="DCB4" s="17"/>
      <c r="DCC4" s="17"/>
      <c r="DCD4" s="17"/>
      <c r="DCE4" s="17"/>
      <c r="DCF4" s="17"/>
      <c r="DCG4" s="17"/>
      <c r="DCH4" s="17"/>
      <c r="DCI4" s="17"/>
      <c r="DCJ4" s="17"/>
      <c r="DCK4" s="17"/>
      <c r="DCL4" s="17"/>
      <c r="DCM4" s="17"/>
      <c r="DCN4" s="17"/>
      <c r="DCO4" s="17"/>
      <c r="DCP4" s="17"/>
      <c r="DCQ4" s="17"/>
      <c r="DCR4" s="17"/>
      <c r="DCS4" s="17"/>
      <c r="DCT4" s="17"/>
      <c r="DCU4" s="17"/>
      <c r="DCV4" s="17"/>
      <c r="DCW4" s="17"/>
      <c r="DCX4" s="17"/>
      <c r="DCY4" s="17"/>
      <c r="DCZ4" s="17"/>
      <c r="DDA4" s="17"/>
      <c r="DDB4" s="17"/>
      <c r="DDC4" s="17"/>
      <c r="DDD4" s="17"/>
      <c r="DDE4" s="17"/>
      <c r="DDF4" s="17"/>
      <c r="DDG4" s="17"/>
      <c r="DDH4" s="17"/>
      <c r="DDI4" s="17"/>
      <c r="DDJ4" s="17"/>
      <c r="DDK4" s="17"/>
      <c r="DDL4" s="17"/>
      <c r="DDM4" s="17"/>
      <c r="DDN4" s="17"/>
      <c r="DDO4" s="17"/>
      <c r="DDP4" s="17"/>
      <c r="DDQ4" s="17"/>
      <c r="DDR4" s="17"/>
      <c r="DDS4" s="17"/>
      <c r="DDT4" s="17"/>
      <c r="DDU4" s="17"/>
      <c r="DDV4" s="17"/>
      <c r="DDW4" s="17"/>
      <c r="DDX4" s="17"/>
      <c r="DDY4" s="17"/>
      <c r="DDZ4" s="17"/>
      <c r="DEA4" s="17"/>
      <c r="DEB4" s="17"/>
      <c r="DEC4" s="17"/>
      <c r="DED4" s="17"/>
      <c r="DEE4" s="17"/>
      <c r="DEF4" s="17"/>
      <c r="DEG4" s="17"/>
      <c r="DEH4" s="17"/>
      <c r="DEI4" s="17"/>
      <c r="DEJ4" s="17"/>
      <c r="DEK4" s="17"/>
      <c r="DEL4" s="17"/>
      <c r="DEM4" s="17"/>
      <c r="DEN4" s="17"/>
      <c r="DEO4" s="17"/>
      <c r="DEP4" s="17"/>
      <c r="DEQ4" s="17"/>
      <c r="DER4" s="17"/>
      <c r="DES4" s="17"/>
      <c r="DET4" s="17"/>
      <c r="DEU4" s="17"/>
      <c r="DEV4" s="17"/>
      <c r="DEW4" s="17"/>
      <c r="DEX4" s="17"/>
      <c r="DEY4" s="17"/>
      <c r="DEZ4" s="17"/>
      <c r="DFA4" s="17"/>
      <c r="DFB4" s="17"/>
      <c r="DFC4" s="17"/>
      <c r="DFD4" s="17"/>
      <c r="DFE4" s="17"/>
      <c r="DFF4" s="17"/>
      <c r="DFG4" s="17"/>
      <c r="DFH4" s="17"/>
      <c r="DFI4" s="17"/>
      <c r="DFJ4" s="17"/>
      <c r="DFK4" s="17"/>
      <c r="DFL4" s="17"/>
      <c r="DFM4" s="17"/>
      <c r="DFN4" s="17"/>
      <c r="DFO4" s="17"/>
      <c r="DFP4" s="17"/>
      <c r="DFQ4" s="17"/>
      <c r="DFR4" s="17"/>
      <c r="DFS4" s="17"/>
      <c r="DFT4" s="17"/>
      <c r="DFU4" s="17"/>
      <c r="DFV4" s="17"/>
      <c r="DFW4" s="17"/>
      <c r="DFX4" s="17"/>
      <c r="DFY4" s="17"/>
      <c r="DFZ4" s="17"/>
      <c r="DGA4" s="17"/>
      <c r="DGB4" s="17"/>
      <c r="DGC4" s="17"/>
      <c r="DGD4" s="17"/>
      <c r="DGE4" s="17"/>
      <c r="DGF4" s="17"/>
      <c r="DGG4" s="17"/>
      <c r="DGH4" s="17"/>
      <c r="DGI4" s="17"/>
      <c r="DGJ4" s="17"/>
      <c r="DGK4" s="17"/>
      <c r="DGL4" s="17"/>
      <c r="DGM4" s="17"/>
      <c r="DGN4" s="17"/>
      <c r="DGO4" s="17"/>
      <c r="DGP4" s="17"/>
      <c r="DGQ4" s="17"/>
      <c r="DGR4" s="17"/>
      <c r="DGS4" s="17"/>
      <c r="DGT4" s="17"/>
      <c r="DGU4" s="17"/>
      <c r="DGV4" s="17"/>
      <c r="DGW4" s="17"/>
      <c r="DGX4" s="17"/>
      <c r="DGY4" s="17"/>
      <c r="DGZ4" s="17"/>
      <c r="DHA4" s="17"/>
      <c r="DHB4" s="17"/>
      <c r="DHC4" s="17"/>
      <c r="DHD4" s="17"/>
      <c r="DHE4" s="17"/>
      <c r="DHF4" s="17"/>
      <c r="DHG4" s="17"/>
      <c r="DHH4" s="17"/>
      <c r="DHI4" s="17"/>
      <c r="DHJ4" s="17"/>
      <c r="DHK4" s="17"/>
      <c r="DHL4" s="17"/>
      <c r="DHM4" s="17"/>
      <c r="DHN4" s="17"/>
      <c r="DHO4" s="17"/>
      <c r="DHP4" s="17"/>
      <c r="DHQ4" s="17"/>
      <c r="DHR4" s="17"/>
      <c r="DHS4" s="17"/>
      <c r="DHT4" s="17"/>
      <c r="DHU4" s="17"/>
      <c r="DHV4" s="17"/>
      <c r="DHW4" s="17"/>
      <c r="DHX4" s="17"/>
      <c r="DHY4" s="17"/>
      <c r="DHZ4" s="17"/>
      <c r="DIA4" s="17"/>
      <c r="DIB4" s="17"/>
      <c r="DIC4" s="17"/>
      <c r="DID4" s="17"/>
      <c r="DIE4" s="17"/>
      <c r="DIF4" s="17"/>
      <c r="DIG4" s="17"/>
      <c r="DIH4" s="17"/>
      <c r="DII4" s="17"/>
      <c r="DIJ4" s="17"/>
      <c r="DIK4" s="17"/>
      <c r="DIL4" s="17"/>
      <c r="DIM4" s="17"/>
      <c r="DIN4" s="17"/>
      <c r="DIO4" s="17"/>
      <c r="DIP4" s="17"/>
      <c r="DIQ4" s="17"/>
      <c r="DIR4" s="17"/>
      <c r="DIS4" s="17"/>
      <c r="DIT4" s="17"/>
      <c r="DIU4" s="17"/>
      <c r="DIV4" s="17"/>
      <c r="DIW4" s="17"/>
      <c r="DIX4" s="17"/>
      <c r="DIY4" s="17"/>
      <c r="DIZ4" s="17"/>
      <c r="DJA4" s="17"/>
      <c r="DJB4" s="17"/>
      <c r="DJC4" s="17"/>
      <c r="DJD4" s="17"/>
      <c r="DJE4" s="17"/>
      <c r="DJF4" s="17"/>
      <c r="DJG4" s="17"/>
      <c r="DJH4" s="17"/>
      <c r="DJI4" s="17"/>
      <c r="DJJ4" s="17"/>
      <c r="DJK4" s="17"/>
      <c r="DJL4" s="17"/>
      <c r="DJM4" s="17"/>
      <c r="DJN4" s="17"/>
      <c r="DJO4" s="17"/>
      <c r="DJP4" s="17"/>
      <c r="DJQ4" s="17"/>
      <c r="DJR4" s="17"/>
      <c r="DJS4" s="17"/>
      <c r="DJT4" s="17"/>
      <c r="DJU4" s="17"/>
      <c r="DJV4" s="17"/>
      <c r="DJW4" s="17"/>
      <c r="DJX4" s="17"/>
      <c r="DJY4" s="17"/>
      <c r="DJZ4" s="17"/>
      <c r="DKA4" s="17"/>
      <c r="DKB4" s="17"/>
      <c r="DKC4" s="17"/>
      <c r="DKD4" s="17"/>
      <c r="DKE4" s="17"/>
      <c r="DKF4" s="17"/>
      <c r="DKG4" s="17"/>
      <c r="DKH4" s="17"/>
      <c r="DKI4" s="17"/>
      <c r="DKJ4" s="17"/>
      <c r="DKK4" s="17"/>
      <c r="DKL4" s="17"/>
      <c r="DKM4" s="17"/>
      <c r="DKN4" s="17"/>
      <c r="DKO4" s="17"/>
      <c r="DKP4" s="17"/>
      <c r="DKQ4" s="17"/>
      <c r="DKR4" s="17"/>
      <c r="DKS4" s="17"/>
      <c r="DKT4" s="17"/>
      <c r="DKU4" s="17"/>
      <c r="DKV4" s="17"/>
      <c r="DKW4" s="17"/>
      <c r="DKX4" s="17"/>
      <c r="DKY4" s="17"/>
      <c r="DKZ4" s="17"/>
      <c r="DLA4" s="17"/>
      <c r="DLB4" s="17"/>
      <c r="DLC4" s="17"/>
      <c r="DLD4" s="17"/>
      <c r="DLE4" s="17"/>
      <c r="DLF4" s="17"/>
      <c r="DLG4" s="17"/>
      <c r="DLH4" s="17"/>
      <c r="DLI4" s="17"/>
      <c r="DLJ4" s="17"/>
      <c r="DLK4" s="17"/>
      <c r="DLL4" s="17"/>
      <c r="DLM4" s="17"/>
      <c r="DLN4" s="17"/>
      <c r="DLO4" s="17"/>
      <c r="DLP4" s="17"/>
      <c r="DLQ4" s="17"/>
      <c r="DLR4" s="17"/>
      <c r="DLS4" s="17"/>
      <c r="DLT4" s="17"/>
      <c r="DLU4" s="17"/>
      <c r="DLV4" s="17"/>
      <c r="DLW4" s="17"/>
      <c r="DLX4" s="17"/>
      <c r="DLY4" s="17"/>
      <c r="DLZ4" s="17"/>
      <c r="DMA4" s="17"/>
      <c r="DMB4" s="17"/>
      <c r="DMC4" s="17"/>
      <c r="DMD4" s="17"/>
      <c r="DME4" s="17"/>
      <c r="DMF4" s="17"/>
      <c r="DMG4" s="17"/>
      <c r="DMH4" s="17"/>
      <c r="DMI4" s="17"/>
      <c r="DMJ4" s="17"/>
      <c r="DMK4" s="17"/>
      <c r="DML4" s="17"/>
      <c r="DMM4" s="17"/>
      <c r="DMN4" s="17"/>
      <c r="DMO4" s="17"/>
      <c r="DMP4" s="17"/>
      <c r="DMQ4" s="17"/>
      <c r="DMR4" s="17"/>
      <c r="DMS4" s="17"/>
      <c r="DMT4" s="17"/>
      <c r="DMU4" s="17"/>
      <c r="DMV4" s="17"/>
      <c r="DMW4" s="17"/>
      <c r="DMX4" s="17"/>
      <c r="DMY4" s="17"/>
      <c r="DMZ4" s="17"/>
      <c r="DNA4" s="17"/>
      <c r="DNB4" s="17"/>
      <c r="DNC4" s="17"/>
      <c r="DND4" s="17"/>
      <c r="DNE4" s="17"/>
      <c r="DNF4" s="17"/>
      <c r="DNG4" s="17"/>
      <c r="DNH4" s="17"/>
      <c r="DNI4" s="17"/>
      <c r="DNJ4" s="17"/>
      <c r="DNK4" s="17"/>
      <c r="DNL4" s="17"/>
      <c r="DNM4" s="17"/>
      <c r="DNN4" s="17"/>
      <c r="DNO4" s="17"/>
      <c r="DNP4" s="17"/>
      <c r="DNQ4" s="17"/>
      <c r="DNR4" s="17"/>
      <c r="DNS4" s="17"/>
      <c r="DNT4" s="17"/>
      <c r="DNU4" s="17"/>
      <c r="DNV4" s="17"/>
      <c r="DNW4" s="17"/>
      <c r="DNX4" s="17"/>
      <c r="DNY4" s="17"/>
      <c r="DNZ4" s="17"/>
      <c r="DOA4" s="17"/>
      <c r="DOB4" s="17"/>
      <c r="DOC4" s="17"/>
      <c r="DOD4" s="17"/>
      <c r="DOE4" s="17"/>
      <c r="DOF4" s="17"/>
      <c r="DOG4" s="17"/>
      <c r="DOH4" s="17"/>
      <c r="DOI4" s="17"/>
      <c r="DOJ4" s="17"/>
      <c r="DOK4" s="17"/>
      <c r="DOL4" s="17"/>
      <c r="DOM4" s="17"/>
      <c r="DON4" s="17"/>
      <c r="DOO4" s="17"/>
      <c r="DOP4" s="17"/>
      <c r="DOQ4" s="17"/>
      <c r="DOR4" s="17"/>
      <c r="DOS4" s="17"/>
      <c r="DOT4" s="17"/>
      <c r="DOU4" s="17"/>
      <c r="DOV4" s="17"/>
      <c r="DOW4" s="17"/>
      <c r="DOX4" s="17"/>
      <c r="DOY4" s="17"/>
      <c r="DOZ4" s="17"/>
      <c r="DPA4" s="17"/>
      <c r="DPB4" s="17"/>
      <c r="DPC4" s="17"/>
      <c r="DPD4" s="17"/>
      <c r="DPE4" s="17"/>
      <c r="DPF4" s="17"/>
      <c r="DPG4" s="17"/>
      <c r="DPH4" s="17"/>
      <c r="DPI4" s="17"/>
      <c r="DPJ4" s="17"/>
      <c r="DPK4" s="17"/>
      <c r="DPL4" s="17"/>
      <c r="DPM4" s="17"/>
      <c r="DPN4" s="17"/>
      <c r="DPO4" s="17"/>
      <c r="DPP4" s="17"/>
      <c r="DPQ4" s="17"/>
      <c r="DPR4" s="17"/>
      <c r="DPS4" s="17"/>
      <c r="DPT4" s="17"/>
      <c r="DPU4" s="17"/>
      <c r="DPV4" s="17"/>
      <c r="DPW4" s="17"/>
      <c r="DPX4" s="17"/>
      <c r="DPY4" s="17"/>
      <c r="DPZ4" s="17"/>
      <c r="DQA4" s="17"/>
      <c r="DQB4" s="17"/>
      <c r="DQC4" s="17"/>
      <c r="DQD4" s="17"/>
      <c r="DQE4" s="17"/>
      <c r="DQF4" s="17"/>
      <c r="DQG4" s="17"/>
      <c r="DQH4" s="17"/>
      <c r="DQI4" s="17"/>
      <c r="DQJ4" s="17"/>
      <c r="DQK4" s="17"/>
      <c r="DQL4" s="17"/>
      <c r="DQM4" s="17"/>
      <c r="DQN4" s="17"/>
      <c r="DQO4" s="17"/>
      <c r="DQP4" s="17"/>
      <c r="DQQ4" s="17"/>
      <c r="DQR4" s="17"/>
      <c r="DQS4" s="17"/>
      <c r="DQT4" s="17"/>
      <c r="DQU4" s="17"/>
      <c r="DQV4" s="17"/>
      <c r="DQW4" s="17"/>
      <c r="DQX4" s="17"/>
      <c r="DQY4" s="17"/>
      <c r="DQZ4" s="17"/>
      <c r="DRA4" s="17"/>
      <c r="DRB4" s="17"/>
      <c r="DRC4" s="17"/>
      <c r="DRD4" s="17"/>
      <c r="DRE4" s="17"/>
      <c r="DRF4" s="17"/>
      <c r="DRG4" s="17"/>
      <c r="DRH4" s="17"/>
      <c r="DRI4" s="17"/>
      <c r="DRJ4" s="17"/>
      <c r="DRK4" s="17"/>
      <c r="DRL4" s="17"/>
      <c r="DRM4" s="17"/>
      <c r="DRN4" s="17"/>
      <c r="DRO4" s="17"/>
      <c r="DRP4" s="17"/>
      <c r="DRQ4" s="17"/>
      <c r="DRR4" s="17"/>
      <c r="DRS4" s="17"/>
      <c r="DRT4" s="17"/>
      <c r="DRU4" s="17"/>
      <c r="DRV4" s="17"/>
      <c r="DRW4" s="17"/>
      <c r="DRX4" s="17"/>
      <c r="DRY4" s="17"/>
      <c r="DRZ4" s="17"/>
      <c r="DSA4" s="17"/>
      <c r="DSB4" s="17"/>
      <c r="DSC4" s="17"/>
      <c r="DSD4" s="17"/>
      <c r="DSE4" s="17"/>
      <c r="DSF4" s="17"/>
      <c r="DSG4" s="17"/>
      <c r="DSH4" s="17"/>
      <c r="DSI4" s="17"/>
      <c r="DSJ4" s="17"/>
      <c r="DSK4" s="17"/>
      <c r="DSL4" s="17"/>
      <c r="DSM4" s="17"/>
      <c r="DSN4" s="17"/>
      <c r="DSO4" s="17"/>
      <c r="DSP4" s="17"/>
      <c r="DSQ4" s="17"/>
      <c r="DSR4" s="17"/>
      <c r="DSS4" s="17"/>
      <c r="DST4" s="17"/>
      <c r="DSU4" s="17"/>
      <c r="DSV4" s="17"/>
      <c r="DSW4" s="17"/>
      <c r="DSX4" s="17"/>
      <c r="DSY4" s="17"/>
      <c r="DSZ4" s="17"/>
      <c r="DTA4" s="17"/>
      <c r="DTB4" s="17"/>
      <c r="DTC4" s="17"/>
      <c r="DTD4" s="17"/>
      <c r="DTE4" s="17"/>
      <c r="DTF4" s="17"/>
      <c r="DTG4" s="17"/>
      <c r="DTH4" s="17"/>
      <c r="DTI4" s="17"/>
      <c r="DTJ4" s="17"/>
      <c r="DTK4" s="17"/>
      <c r="DTL4" s="17"/>
      <c r="DTM4" s="17"/>
      <c r="DTN4" s="17"/>
      <c r="DTO4" s="17"/>
      <c r="DTP4" s="17"/>
      <c r="DTQ4" s="17"/>
      <c r="DTR4" s="17"/>
      <c r="DTS4" s="17"/>
      <c r="DTT4" s="17"/>
      <c r="DTU4" s="17"/>
      <c r="DTV4" s="17"/>
      <c r="DTW4" s="17"/>
      <c r="DTX4" s="17"/>
      <c r="DTY4" s="17"/>
      <c r="DTZ4" s="17"/>
      <c r="DUA4" s="17"/>
      <c r="DUB4" s="17"/>
      <c r="DUC4" s="17"/>
      <c r="DUD4" s="17"/>
      <c r="DUE4" s="17"/>
      <c r="DUF4" s="17"/>
      <c r="DUG4" s="17"/>
      <c r="DUH4" s="17"/>
      <c r="DUI4" s="17"/>
      <c r="DUJ4" s="17"/>
      <c r="DUK4" s="17"/>
      <c r="DUL4" s="17"/>
      <c r="DUM4" s="17"/>
      <c r="DUN4" s="17"/>
      <c r="DUO4" s="17"/>
      <c r="DUP4" s="17"/>
      <c r="DUQ4" s="17"/>
      <c r="DUR4" s="17"/>
      <c r="DUS4" s="17"/>
      <c r="DUT4" s="17"/>
      <c r="DUU4" s="17"/>
      <c r="DUV4" s="17"/>
      <c r="DUW4" s="17"/>
      <c r="DUX4" s="17"/>
      <c r="DUY4" s="17"/>
      <c r="DUZ4" s="17"/>
      <c r="DVA4" s="17"/>
      <c r="DVB4" s="17"/>
      <c r="DVC4" s="17"/>
      <c r="DVD4" s="17"/>
      <c r="DVE4" s="17"/>
      <c r="DVF4" s="17"/>
      <c r="DVG4" s="17"/>
      <c r="DVH4" s="17"/>
      <c r="DVI4" s="17"/>
      <c r="DVJ4" s="17"/>
      <c r="DVK4" s="17"/>
      <c r="DVL4" s="17"/>
      <c r="DVM4" s="17"/>
      <c r="DVN4" s="17"/>
      <c r="DVO4" s="17"/>
      <c r="DVP4" s="17"/>
      <c r="DVQ4" s="17"/>
      <c r="DVR4" s="17"/>
      <c r="DVS4" s="17"/>
      <c r="DVT4" s="17"/>
      <c r="DVU4" s="17"/>
      <c r="DVV4" s="17"/>
      <c r="DVW4" s="17"/>
      <c r="DVX4" s="17"/>
      <c r="DVY4" s="17"/>
      <c r="DVZ4" s="17"/>
      <c r="DWA4" s="17"/>
      <c r="DWB4" s="17"/>
      <c r="DWC4" s="17"/>
      <c r="DWD4" s="17"/>
      <c r="DWE4" s="17"/>
      <c r="DWF4" s="17"/>
      <c r="DWG4" s="17"/>
      <c r="DWH4" s="17"/>
      <c r="DWI4" s="17"/>
      <c r="DWJ4" s="17"/>
      <c r="DWK4" s="17"/>
      <c r="DWL4" s="17"/>
      <c r="DWM4" s="17"/>
      <c r="DWN4" s="17"/>
      <c r="DWO4" s="17"/>
      <c r="DWP4" s="17"/>
      <c r="DWQ4" s="17"/>
      <c r="DWR4" s="17"/>
      <c r="DWS4" s="17"/>
      <c r="DWT4" s="17"/>
      <c r="DWU4" s="17"/>
      <c r="DWV4" s="17"/>
      <c r="DWW4" s="17"/>
      <c r="DWX4" s="17"/>
      <c r="DWY4" s="17"/>
      <c r="DWZ4" s="17"/>
      <c r="DXA4" s="17"/>
      <c r="DXB4" s="17"/>
      <c r="DXC4" s="17"/>
      <c r="DXD4" s="17"/>
      <c r="DXE4" s="17"/>
      <c r="DXF4" s="17"/>
      <c r="DXG4" s="17"/>
      <c r="DXH4" s="17"/>
      <c r="DXI4" s="17"/>
      <c r="DXJ4" s="17"/>
      <c r="DXK4" s="17"/>
      <c r="DXL4" s="17"/>
      <c r="DXM4" s="17"/>
      <c r="DXN4" s="17"/>
      <c r="DXO4" s="17"/>
      <c r="DXP4" s="17"/>
      <c r="DXQ4" s="17"/>
      <c r="DXR4" s="17"/>
      <c r="DXS4" s="17"/>
      <c r="DXT4" s="17"/>
      <c r="DXU4" s="17"/>
      <c r="DXV4" s="17"/>
      <c r="DXW4" s="17"/>
      <c r="DXX4" s="17"/>
      <c r="DXY4" s="17"/>
      <c r="DXZ4" s="17"/>
      <c r="DYA4" s="17"/>
      <c r="DYB4" s="17"/>
      <c r="DYC4" s="17"/>
      <c r="DYD4" s="17"/>
      <c r="DYE4" s="17"/>
      <c r="DYF4" s="17"/>
      <c r="DYG4" s="17"/>
      <c r="DYH4" s="17"/>
      <c r="DYI4" s="17"/>
      <c r="DYJ4" s="17"/>
      <c r="DYK4" s="17"/>
      <c r="DYL4" s="17"/>
      <c r="DYM4" s="17"/>
      <c r="DYN4" s="17"/>
      <c r="DYO4" s="17"/>
      <c r="DYP4" s="17"/>
      <c r="DYQ4" s="17"/>
      <c r="DYR4" s="17"/>
      <c r="DYS4" s="17"/>
      <c r="DYT4" s="17"/>
      <c r="DYU4" s="17"/>
      <c r="DYV4" s="17"/>
      <c r="DYW4" s="17"/>
      <c r="DYX4" s="17"/>
      <c r="DYY4" s="17"/>
      <c r="DYZ4" s="17"/>
      <c r="DZA4" s="17"/>
      <c r="DZB4" s="17"/>
      <c r="DZC4" s="17"/>
      <c r="DZD4" s="17"/>
      <c r="DZE4" s="17"/>
      <c r="DZF4" s="17"/>
      <c r="DZG4" s="17"/>
      <c r="DZH4" s="17"/>
      <c r="DZI4" s="17"/>
      <c r="DZJ4" s="17"/>
      <c r="DZK4" s="17"/>
      <c r="DZL4" s="17"/>
      <c r="DZM4" s="17"/>
      <c r="DZN4" s="17"/>
      <c r="DZO4" s="17"/>
      <c r="DZP4" s="17"/>
      <c r="DZQ4" s="17"/>
      <c r="DZR4" s="17"/>
      <c r="DZS4" s="17"/>
      <c r="DZT4" s="17"/>
      <c r="DZU4" s="17"/>
      <c r="DZV4" s="17"/>
      <c r="DZW4" s="17"/>
      <c r="DZX4" s="17"/>
      <c r="DZY4" s="17"/>
      <c r="DZZ4" s="17"/>
      <c r="EAA4" s="17"/>
      <c r="EAB4" s="17"/>
      <c r="EAC4" s="17"/>
      <c r="EAD4" s="17"/>
      <c r="EAE4" s="17"/>
      <c r="EAF4" s="17"/>
      <c r="EAG4" s="17"/>
      <c r="EAH4" s="17"/>
      <c r="EAI4" s="17"/>
      <c r="EAJ4" s="17"/>
      <c r="EAK4" s="17"/>
      <c r="EAL4" s="17"/>
      <c r="EAM4" s="17"/>
      <c r="EAN4" s="17"/>
      <c r="EAO4" s="17"/>
      <c r="EAP4" s="17"/>
      <c r="EAQ4" s="17"/>
      <c r="EAR4" s="17"/>
      <c r="EAS4" s="17"/>
      <c r="EAT4" s="17"/>
      <c r="EAU4" s="17"/>
      <c r="EAV4" s="17"/>
      <c r="EAW4" s="17"/>
      <c r="EAX4" s="17"/>
      <c r="EAY4" s="17"/>
      <c r="EAZ4" s="17"/>
      <c r="EBA4" s="17"/>
      <c r="EBB4" s="17"/>
      <c r="EBC4" s="17"/>
      <c r="EBD4" s="17"/>
      <c r="EBE4" s="17"/>
      <c r="EBF4" s="17"/>
      <c r="EBG4" s="17"/>
      <c r="EBH4" s="17"/>
      <c r="EBI4" s="17"/>
      <c r="EBJ4" s="17"/>
      <c r="EBK4" s="17"/>
      <c r="EBL4" s="17"/>
      <c r="EBM4" s="17"/>
      <c r="EBN4" s="17"/>
      <c r="EBO4" s="17"/>
      <c r="EBP4" s="17"/>
      <c r="EBQ4" s="17"/>
      <c r="EBR4" s="17"/>
      <c r="EBS4" s="17"/>
      <c r="EBT4" s="17"/>
      <c r="EBU4" s="17"/>
      <c r="EBV4" s="17"/>
      <c r="EBW4" s="17"/>
      <c r="EBX4" s="17"/>
      <c r="EBY4" s="17"/>
      <c r="EBZ4" s="17"/>
      <c r="ECA4" s="17"/>
      <c r="ECB4" s="17"/>
      <c r="ECC4" s="17"/>
      <c r="ECD4" s="17"/>
      <c r="ECE4" s="17"/>
      <c r="ECF4" s="17"/>
      <c r="ECG4" s="17"/>
      <c r="ECH4" s="17"/>
      <c r="ECI4" s="17"/>
      <c r="ECJ4" s="17"/>
      <c r="ECK4" s="17"/>
      <c r="ECL4" s="17"/>
      <c r="ECM4" s="17"/>
      <c r="ECN4" s="17"/>
      <c r="ECO4" s="17"/>
      <c r="ECP4" s="17"/>
      <c r="ECQ4" s="17"/>
      <c r="ECR4" s="17"/>
      <c r="ECS4" s="17"/>
      <c r="ECT4" s="17"/>
      <c r="ECU4" s="17"/>
      <c r="ECV4" s="17"/>
      <c r="ECW4" s="17"/>
      <c r="ECX4" s="17"/>
      <c r="ECY4" s="17"/>
      <c r="ECZ4" s="17"/>
      <c r="EDA4" s="17"/>
      <c r="EDB4" s="17"/>
      <c r="EDC4" s="17"/>
      <c r="EDD4" s="17"/>
      <c r="EDE4" s="17"/>
      <c r="EDF4" s="17"/>
      <c r="EDG4" s="17"/>
      <c r="EDH4" s="17"/>
      <c r="EDI4" s="17"/>
      <c r="EDJ4" s="17"/>
      <c r="EDK4" s="17"/>
      <c r="EDL4" s="17"/>
      <c r="EDM4" s="17"/>
      <c r="EDN4" s="17"/>
      <c r="EDO4" s="17"/>
      <c r="EDP4" s="17"/>
      <c r="EDQ4" s="17"/>
      <c r="EDR4" s="17"/>
      <c r="EDS4" s="17"/>
      <c r="EDT4" s="17"/>
      <c r="EDU4" s="17"/>
      <c r="EDV4" s="17"/>
      <c r="EDW4" s="17"/>
      <c r="EDX4" s="17"/>
      <c r="EDY4" s="17"/>
      <c r="EDZ4" s="17"/>
      <c r="EEA4" s="17"/>
      <c r="EEB4" s="17"/>
      <c r="EEC4" s="17"/>
      <c r="EED4" s="17"/>
      <c r="EEE4" s="17"/>
      <c r="EEF4" s="17"/>
      <c r="EEG4" s="17"/>
      <c r="EEH4" s="17"/>
      <c r="EEI4" s="17"/>
      <c r="EEJ4" s="17"/>
      <c r="EEK4" s="17"/>
      <c r="EEL4" s="17"/>
      <c r="EEM4" s="17"/>
      <c r="EEN4" s="17"/>
      <c r="EEO4" s="17"/>
      <c r="EEP4" s="17"/>
      <c r="EEQ4" s="17"/>
      <c r="EER4" s="17"/>
      <c r="EES4" s="17"/>
      <c r="EET4" s="17"/>
      <c r="EEU4" s="17"/>
      <c r="EEV4" s="17"/>
      <c r="EEW4" s="17"/>
      <c r="EEX4" s="17"/>
      <c r="EEY4" s="17"/>
      <c r="EEZ4" s="17"/>
      <c r="EFA4" s="17"/>
      <c r="EFB4" s="17"/>
      <c r="EFC4" s="17"/>
      <c r="EFD4" s="17"/>
      <c r="EFE4" s="17"/>
      <c r="EFF4" s="17"/>
      <c r="EFG4" s="17"/>
      <c r="EFH4" s="17"/>
      <c r="EFI4" s="17"/>
      <c r="EFJ4" s="17"/>
      <c r="EFK4" s="17"/>
      <c r="EFL4" s="17"/>
      <c r="EFM4" s="17"/>
      <c r="EFN4" s="17"/>
      <c r="EFO4" s="17"/>
      <c r="EFP4" s="17"/>
      <c r="EFQ4" s="17"/>
      <c r="EFR4" s="17"/>
      <c r="EFS4" s="17"/>
      <c r="EFT4" s="17"/>
      <c r="EFU4" s="17"/>
      <c r="EFV4" s="17"/>
      <c r="EFW4" s="17"/>
      <c r="EFX4" s="17"/>
      <c r="EFY4" s="17"/>
      <c r="EFZ4" s="17"/>
      <c r="EGA4" s="17"/>
      <c r="EGB4" s="17"/>
      <c r="EGC4" s="17"/>
      <c r="EGD4" s="17"/>
      <c r="EGE4" s="17"/>
      <c r="EGF4" s="17"/>
      <c r="EGG4" s="17"/>
      <c r="EGH4" s="17"/>
      <c r="EGI4" s="17"/>
      <c r="EGJ4" s="17"/>
      <c r="EGK4" s="17"/>
      <c r="EGL4" s="17"/>
      <c r="EGM4" s="17"/>
      <c r="EGN4" s="17"/>
      <c r="EGO4" s="17"/>
      <c r="EGP4" s="17"/>
      <c r="EGQ4" s="17"/>
      <c r="EGR4" s="17"/>
      <c r="EGS4" s="17"/>
      <c r="EGT4" s="17"/>
      <c r="EGU4" s="17"/>
      <c r="EGV4" s="17"/>
      <c r="EGW4" s="17"/>
      <c r="EGX4" s="17"/>
      <c r="EGY4" s="17"/>
      <c r="EGZ4" s="17"/>
      <c r="EHA4" s="17"/>
      <c r="EHB4" s="17"/>
      <c r="EHC4" s="17"/>
      <c r="EHD4" s="17"/>
      <c r="EHE4" s="17"/>
      <c r="EHF4" s="17"/>
      <c r="EHG4" s="17"/>
      <c r="EHH4" s="17"/>
      <c r="EHI4" s="17"/>
      <c r="EHJ4" s="17"/>
      <c r="EHK4" s="17"/>
      <c r="EHL4" s="17"/>
      <c r="EHM4" s="17"/>
      <c r="EHN4" s="17"/>
      <c r="EHO4" s="17"/>
      <c r="EHP4" s="17"/>
      <c r="EHQ4" s="17"/>
      <c r="EHR4" s="17"/>
      <c r="EHS4" s="17"/>
      <c r="EHT4" s="17"/>
      <c r="EHU4" s="17"/>
      <c r="EHV4" s="17"/>
      <c r="EHW4" s="17"/>
      <c r="EHX4" s="17"/>
      <c r="EHY4" s="17"/>
      <c r="EHZ4" s="17"/>
      <c r="EIA4" s="17"/>
      <c r="EIB4" s="17"/>
      <c r="EIC4" s="17"/>
      <c r="EID4" s="17"/>
      <c r="EIE4" s="17"/>
      <c r="EIF4" s="17"/>
      <c r="EIG4" s="17"/>
      <c r="EIH4" s="17"/>
      <c r="EII4" s="17"/>
      <c r="EIJ4" s="17"/>
      <c r="EIK4" s="17"/>
      <c r="EIL4" s="17"/>
      <c r="EIM4" s="17"/>
      <c r="EIN4" s="17"/>
      <c r="EIO4" s="17"/>
      <c r="EIP4" s="17"/>
      <c r="EIQ4" s="17"/>
      <c r="EIR4" s="17"/>
      <c r="EIS4" s="17"/>
      <c r="EIT4" s="17"/>
      <c r="EIU4" s="17"/>
      <c r="EIV4" s="17"/>
      <c r="EIW4" s="17"/>
      <c r="EIX4" s="17"/>
      <c r="EIY4" s="17"/>
      <c r="EIZ4" s="17"/>
      <c r="EJA4" s="17"/>
      <c r="EJB4" s="17"/>
      <c r="EJC4" s="17"/>
      <c r="EJD4" s="17"/>
      <c r="EJE4" s="17"/>
      <c r="EJF4" s="17"/>
      <c r="EJG4" s="17"/>
      <c r="EJH4" s="17"/>
      <c r="EJI4" s="17"/>
      <c r="EJJ4" s="17"/>
      <c r="EJK4" s="17"/>
      <c r="EJL4" s="17"/>
      <c r="EJM4" s="17"/>
      <c r="EJN4" s="17"/>
      <c r="EJO4" s="17"/>
      <c r="EJP4" s="17"/>
      <c r="EJQ4" s="17"/>
      <c r="EJR4" s="17"/>
      <c r="EJS4" s="17"/>
      <c r="EJT4" s="17"/>
      <c r="EJU4" s="17"/>
      <c r="EJV4" s="17"/>
      <c r="EJW4" s="17"/>
      <c r="EJX4" s="17"/>
      <c r="EJY4" s="17"/>
      <c r="EJZ4" s="17"/>
      <c r="EKA4" s="17"/>
      <c r="EKB4" s="17"/>
      <c r="EKC4" s="17"/>
      <c r="EKD4" s="17"/>
      <c r="EKE4" s="17"/>
      <c r="EKF4" s="17"/>
      <c r="EKG4" s="17"/>
      <c r="EKH4" s="17"/>
      <c r="EKI4" s="17"/>
      <c r="EKJ4" s="17"/>
      <c r="EKK4" s="17"/>
      <c r="EKL4" s="17"/>
      <c r="EKM4" s="17"/>
      <c r="EKN4" s="17"/>
      <c r="EKO4" s="17"/>
      <c r="EKP4" s="17"/>
      <c r="EKQ4" s="17"/>
      <c r="EKR4" s="17"/>
      <c r="EKS4" s="17"/>
      <c r="EKT4" s="17"/>
      <c r="EKU4" s="17"/>
      <c r="EKV4" s="17"/>
      <c r="EKW4" s="17"/>
      <c r="EKX4" s="17"/>
      <c r="EKY4" s="17"/>
      <c r="EKZ4" s="17"/>
      <c r="ELA4" s="17"/>
      <c r="ELB4" s="17"/>
      <c r="ELC4" s="17"/>
      <c r="ELD4" s="17"/>
      <c r="ELE4" s="17"/>
      <c r="ELF4" s="17"/>
      <c r="ELG4" s="17"/>
      <c r="ELH4" s="17"/>
      <c r="ELI4" s="17"/>
      <c r="ELJ4" s="17"/>
      <c r="ELK4" s="17"/>
      <c r="ELL4" s="17"/>
      <c r="ELM4" s="17"/>
      <c r="ELN4" s="17"/>
      <c r="ELO4" s="17"/>
      <c r="ELP4" s="17"/>
      <c r="ELQ4" s="17"/>
      <c r="ELR4" s="17"/>
      <c r="ELS4" s="17"/>
      <c r="ELT4" s="17"/>
      <c r="ELU4" s="17"/>
      <c r="ELV4" s="17"/>
      <c r="ELW4" s="17"/>
      <c r="ELX4" s="17"/>
      <c r="ELY4" s="17"/>
      <c r="ELZ4" s="17"/>
      <c r="EMA4" s="17"/>
      <c r="EMB4" s="17"/>
      <c r="EMC4" s="17"/>
      <c r="EMD4" s="17"/>
      <c r="EME4" s="17"/>
      <c r="EMF4" s="17"/>
      <c r="EMG4" s="17"/>
      <c r="EMH4" s="17"/>
      <c r="EMI4" s="17"/>
      <c r="EMJ4" s="17"/>
      <c r="EMK4" s="17"/>
      <c r="EML4" s="17"/>
      <c r="EMM4" s="17"/>
      <c r="EMN4" s="17"/>
      <c r="EMO4" s="17"/>
      <c r="EMP4" s="17"/>
      <c r="EMQ4" s="17"/>
      <c r="EMR4" s="17"/>
      <c r="EMS4" s="17"/>
      <c r="EMT4" s="17"/>
      <c r="EMU4" s="17"/>
      <c r="EMV4" s="17"/>
      <c r="EMW4" s="17"/>
      <c r="EMX4" s="17"/>
      <c r="EMY4" s="17"/>
      <c r="EMZ4" s="17"/>
      <c r="ENA4" s="17"/>
      <c r="ENB4" s="17"/>
      <c r="ENC4" s="17"/>
      <c r="END4" s="17"/>
      <c r="ENE4" s="17"/>
      <c r="ENF4" s="17"/>
      <c r="ENG4" s="17"/>
      <c r="ENH4" s="17"/>
      <c r="ENI4" s="17"/>
      <c r="ENJ4" s="17"/>
      <c r="ENK4" s="17"/>
      <c r="ENL4" s="17"/>
      <c r="ENM4" s="17"/>
      <c r="ENN4" s="17"/>
      <c r="ENO4" s="17"/>
      <c r="ENP4" s="17"/>
      <c r="ENQ4" s="17"/>
      <c r="ENR4" s="17"/>
      <c r="ENS4" s="17"/>
      <c r="ENT4" s="17"/>
      <c r="ENU4" s="17"/>
      <c r="ENV4" s="17"/>
      <c r="ENW4" s="17"/>
      <c r="ENX4" s="17"/>
      <c r="ENY4" s="17"/>
      <c r="ENZ4" s="17"/>
      <c r="EOA4" s="17"/>
      <c r="EOB4" s="17"/>
      <c r="EOC4" s="17"/>
      <c r="EOD4" s="17"/>
      <c r="EOE4" s="17"/>
      <c r="EOF4" s="17"/>
      <c r="EOG4" s="17"/>
      <c r="EOH4" s="17"/>
      <c r="EOI4" s="17"/>
      <c r="EOJ4" s="17"/>
      <c r="EOK4" s="17"/>
      <c r="EOL4" s="17"/>
      <c r="EOM4" s="17"/>
      <c r="EON4" s="17"/>
      <c r="EOO4" s="17"/>
      <c r="EOP4" s="17"/>
      <c r="EOQ4" s="17"/>
      <c r="EOR4" s="17"/>
      <c r="EOS4" s="17"/>
      <c r="EOT4" s="17"/>
      <c r="EOU4" s="17"/>
      <c r="EOV4" s="17"/>
      <c r="EOW4" s="17"/>
      <c r="EOX4" s="17"/>
      <c r="EOY4" s="17"/>
      <c r="EOZ4" s="17"/>
      <c r="EPA4" s="17"/>
      <c r="EPB4" s="17"/>
      <c r="EPC4" s="17"/>
      <c r="EPD4" s="17"/>
      <c r="EPE4" s="17"/>
      <c r="EPF4" s="17"/>
      <c r="EPG4" s="17"/>
      <c r="EPH4" s="17"/>
      <c r="EPI4" s="17"/>
      <c r="EPJ4" s="17"/>
      <c r="EPK4" s="17"/>
      <c r="EPL4" s="17"/>
      <c r="EPM4" s="17"/>
      <c r="EPN4" s="17"/>
      <c r="EPO4" s="17"/>
      <c r="EPP4" s="17"/>
      <c r="EPQ4" s="17"/>
      <c r="EPR4" s="17"/>
      <c r="EPS4" s="17"/>
      <c r="EPT4" s="17"/>
      <c r="EPU4" s="17"/>
      <c r="EPV4" s="17"/>
      <c r="EPW4" s="17"/>
      <c r="EPX4" s="17"/>
      <c r="EPY4" s="17"/>
      <c r="EPZ4" s="17"/>
      <c r="EQA4" s="17"/>
      <c r="EQB4" s="17"/>
      <c r="EQC4" s="17"/>
      <c r="EQD4" s="17"/>
      <c r="EQE4" s="17"/>
      <c r="EQF4" s="17"/>
      <c r="EQG4" s="17"/>
      <c r="EQH4" s="17"/>
      <c r="EQI4" s="17"/>
      <c r="EQJ4" s="17"/>
      <c r="EQK4" s="17"/>
      <c r="EQL4" s="17"/>
      <c r="EQM4" s="17"/>
      <c r="EQN4" s="17"/>
      <c r="EQO4" s="17"/>
      <c r="EQP4" s="17"/>
      <c r="EQQ4" s="17"/>
      <c r="EQR4" s="17"/>
      <c r="EQS4" s="17"/>
      <c r="EQT4" s="17"/>
      <c r="EQU4" s="17"/>
      <c r="EQV4" s="17"/>
      <c r="EQW4" s="17"/>
      <c r="EQX4" s="17"/>
      <c r="EQY4" s="17"/>
      <c r="EQZ4" s="17"/>
      <c r="ERA4" s="17"/>
      <c r="ERB4" s="17"/>
      <c r="ERC4" s="17"/>
      <c r="ERD4" s="17"/>
      <c r="ERE4" s="17"/>
      <c r="ERF4" s="17"/>
      <c r="ERG4" s="17"/>
      <c r="ERH4" s="17"/>
      <c r="ERI4" s="17"/>
      <c r="ERJ4" s="17"/>
      <c r="ERK4" s="17"/>
      <c r="ERL4" s="17"/>
      <c r="ERM4" s="17"/>
      <c r="ERN4" s="17"/>
      <c r="ERO4" s="17"/>
      <c r="ERP4" s="17"/>
      <c r="ERQ4" s="17"/>
      <c r="ERR4" s="17"/>
      <c r="ERS4" s="17"/>
      <c r="ERT4" s="17"/>
      <c r="ERU4" s="17"/>
      <c r="ERV4" s="17"/>
      <c r="ERW4" s="17"/>
      <c r="ERX4" s="17"/>
      <c r="ERY4" s="17"/>
      <c r="ERZ4" s="17"/>
      <c r="ESA4" s="17"/>
      <c r="ESB4" s="17"/>
      <c r="ESC4" s="17"/>
      <c r="ESD4" s="17"/>
      <c r="ESE4" s="17"/>
      <c r="ESF4" s="17"/>
      <c r="ESG4" s="17"/>
      <c r="ESH4" s="17"/>
      <c r="ESI4" s="17"/>
      <c r="ESJ4" s="17"/>
      <c r="ESK4" s="17"/>
      <c r="ESL4" s="17"/>
      <c r="ESM4" s="17"/>
      <c r="ESN4" s="17"/>
      <c r="ESO4" s="17"/>
      <c r="ESP4" s="17"/>
      <c r="ESQ4" s="17"/>
      <c r="ESR4" s="17"/>
      <c r="ESS4" s="17"/>
      <c r="EST4" s="17"/>
      <c r="ESU4" s="17"/>
      <c r="ESV4" s="17"/>
      <c r="ESW4" s="17"/>
      <c r="ESX4" s="17"/>
      <c r="ESY4" s="17"/>
      <c r="ESZ4" s="17"/>
      <c r="ETA4" s="17"/>
      <c r="ETB4" s="17"/>
      <c r="ETC4" s="17"/>
      <c r="ETD4" s="17"/>
      <c r="ETE4" s="17"/>
      <c r="ETF4" s="17"/>
      <c r="ETG4" s="17"/>
      <c r="ETH4" s="17"/>
      <c r="ETI4" s="17"/>
      <c r="ETJ4" s="17"/>
      <c r="ETK4" s="17"/>
      <c r="ETL4" s="17"/>
      <c r="ETM4" s="17"/>
      <c r="ETN4" s="17"/>
      <c r="ETO4" s="17"/>
      <c r="ETP4" s="17"/>
      <c r="ETQ4" s="17"/>
      <c r="ETR4" s="17"/>
      <c r="ETS4" s="17"/>
      <c r="ETT4" s="17"/>
      <c r="ETU4" s="17"/>
      <c r="ETV4" s="17"/>
      <c r="ETW4" s="17"/>
      <c r="ETX4" s="17"/>
      <c r="ETY4" s="17"/>
      <c r="ETZ4" s="17"/>
      <c r="EUA4" s="17"/>
      <c r="EUB4" s="17"/>
      <c r="EUC4" s="17"/>
      <c r="EUD4" s="17"/>
      <c r="EUE4" s="17"/>
      <c r="EUF4" s="17"/>
      <c r="EUG4" s="17"/>
      <c r="EUH4" s="17"/>
      <c r="EUI4" s="17"/>
      <c r="EUJ4" s="17"/>
      <c r="EUK4" s="17"/>
      <c r="EUL4" s="17"/>
      <c r="EUM4" s="17"/>
      <c r="EUN4" s="17"/>
      <c r="EUO4" s="17"/>
      <c r="EUP4" s="17"/>
      <c r="EUQ4" s="17"/>
      <c r="EUR4" s="17"/>
      <c r="EUS4" s="17"/>
      <c r="EUT4" s="17"/>
      <c r="EUU4" s="17"/>
      <c r="EUV4" s="17"/>
      <c r="EUW4" s="17"/>
      <c r="EUX4" s="17"/>
      <c r="EUY4" s="17"/>
      <c r="EUZ4" s="17"/>
      <c r="EVA4" s="17"/>
      <c r="EVB4" s="17"/>
      <c r="EVC4" s="17"/>
      <c r="EVD4" s="17"/>
      <c r="EVE4" s="17"/>
      <c r="EVF4" s="17"/>
      <c r="EVG4" s="17"/>
      <c r="EVH4" s="17"/>
      <c r="EVI4" s="17"/>
      <c r="EVJ4" s="17"/>
      <c r="EVK4" s="17"/>
      <c r="EVL4" s="17"/>
      <c r="EVM4" s="17"/>
      <c r="EVN4" s="17"/>
      <c r="EVO4" s="17"/>
      <c r="EVP4" s="17"/>
      <c r="EVQ4" s="17"/>
      <c r="EVR4" s="17"/>
      <c r="EVS4" s="17"/>
      <c r="EVT4" s="17"/>
      <c r="EVU4" s="17"/>
      <c r="EVV4" s="17"/>
      <c r="EVW4" s="17"/>
      <c r="EVX4" s="17"/>
      <c r="EVY4" s="17"/>
      <c r="EVZ4" s="17"/>
      <c r="EWA4" s="17"/>
      <c r="EWB4" s="17"/>
      <c r="EWC4" s="17"/>
      <c r="EWD4" s="17"/>
      <c r="EWE4" s="17"/>
      <c r="EWF4" s="17"/>
      <c r="EWG4" s="17"/>
      <c r="EWH4" s="17"/>
      <c r="EWI4" s="17"/>
      <c r="EWJ4" s="17"/>
      <c r="EWK4" s="17"/>
      <c r="EWL4" s="17"/>
      <c r="EWM4" s="17"/>
      <c r="EWN4" s="17"/>
      <c r="EWO4" s="17"/>
      <c r="EWP4" s="17"/>
      <c r="EWQ4" s="17"/>
      <c r="EWR4" s="17"/>
      <c r="EWS4" s="17"/>
      <c r="EWT4" s="17"/>
      <c r="EWU4" s="17"/>
      <c r="EWV4" s="17"/>
      <c r="EWW4" s="17"/>
      <c r="EWX4" s="17"/>
      <c r="EWY4" s="17"/>
      <c r="EWZ4" s="17"/>
      <c r="EXA4" s="17"/>
      <c r="EXB4" s="17"/>
      <c r="EXC4" s="17"/>
      <c r="EXD4" s="17"/>
      <c r="EXE4" s="17"/>
      <c r="EXF4" s="17"/>
      <c r="EXG4" s="17"/>
      <c r="EXH4" s="17"/>
      <c r="EXI4" s="17"/>
      <c r="EXJ4" s="17"/>
      <c r="EXK4" s="17"/>
      <c r="EXL4" s="17"/>
      <c r="EXM4" s="17"/>
      <c r="EXN4" s="17"/>
      <c r="EXO4" s="17"/>
      <c r="EXP4" s="17"/>
      <c r="EXQ4" s="17"/>
      <c r="EXR4" s="17"/>
      <c r="EXS4" s="17"/>
      <c r="EXT4" s="17"/>
      <c r="EXU4" s="17"/>
      <c r="EXV4" s="17"/>
      <c r="EXW4" s="17"/>
      <c r="EXX4" s="17"/>
      <c r="EXY4" s="17"/>
      <c r="EXZ4" s="17"/>
      <c r="EYA4" s="17"/>
      <c r="EYB4" s="17"/>
      <c r="EYC4" s="17"/>
      <c r="EYD4" s="17"/>
      <c r="EYE4" s="17"/>
      <c r="EYF4" s="17"/>
      <c r="EYG4" s="17"/>
      <c r="EYH4" s="17"/>
      <c r="EYI4" s="17"/>
      <c r="EYJ4" s="17"/>
      <c r="EYK4" s="17"/>
      <c r="EYL4" s="17"/>
      <c r="EYM4" s="17"/>
      <c r="EYN4" s="17"/>
      <c r="EYO4" s="17"/>
      <c r="EYP4" s="17"/>
      <c r="EYQ4" s="17"/>
      <c r="EYR4" s="17"/>
      <c r="EYS4" s="17"/>
      <c r="EYT4" s="17"/>
      <c r="EYU4" s="17"/>
      <c r="EYV4" s="17"/>
      <c r="EYW4" s="17"/>
      <c r="EYX4" s="17"/>
      <c r="EYY4" s="17"/>
      <c r="EYZ4" s="17"/>
      <c r="EZA4" s="17"/>
      <c r="EZB4" s="17"/>
      <c r="EZC4" s="17"/>
      <c r="EZD4" s="17"/>
      <c r="EZE4" s="17"/>
      <c r="EZF4" s="17"/>
      <c r="EZG4" s="17"/>
      <c r="EZH4" s="17"/>
      <c r="EZI4" s="17"/>
      <c r="EZJ4" s="17"/>
      <c r="EZK4" s="17"/>
      <c r="EZL4" s="17"/>
      <c r="EZM4" s="17"/>
      <c r="EZN4" s="17"/>
      <c r="EZO4" s="17"/>
      <c r="EZP4" s="17"/>
      <c r="EZQ4" s="17"/>
      <c r="EZR4" s="17"/>
      <c r="EZS4" s="17"/>
      <c r="EZT4" s="17"/>
      <c r="EZU4" s="17"/>
      <c r="EZV4" s="17"/>
      <c r="EZW4" s="17"/>
      <c r="EZX4" s="17"/>
      <c r="EZY4" s="17"/>
      <c r="EZZ4" s="17"/>
      <c r="FAA4" s="17"/>
      <c r="FAB4" s="17"/>
      <c r="FAC4" s="17"/>
      <c r="FAD4" s="17"/>
      <c r="FAE4" s="17"/>
      <c r="FAF4" s="17"/>
      <c r="FAG4" s="17"/>
      <c r="FAH4" s="17"/>
      <c r="FAI4" s="17"/>
      <c r="FAJ4" s="17"/>
      <c r="FAK4" s="17"/>
      <c r="FAL4" s="17"/>
      <c r="FAM4" s="17"/>
      <c r="FAN4" s="17"/>
      <c r="FAO4" s="17"/>
      <c r="FAP4" s="17"/>
      <c r="FAQ4" s="17"/>
      <c r="FAR4" s="17"/>
      <c r="FAS4" s="17"/>
      <c r="FAT4" s="17"/>
      <c r="FAU4" s="17"/>
      <c r="FAV4" s="17"/>
      <c r="FAW4" s="17"/>
      <c r="FAX4" s="17"/>
      <c r="FAY4" s="17"/>
      <c r="FAZ4" s="17"/>
      <c r="FBA4" s="17"/>
      <c r="FBB4" s="17"/>
      <c r="FBC4" s="17"/>
      <c r="FBD4" s="17"/>
      <c r="FBE4" s="17"/>
      <c r="FBF4" s="17"/>
      <c r="FBG4" s="17"/>
      <c r="FBH4" s="17"/>
      <c r="FBI4" s="17"/>
      <c r="FBJ4" s="17"/>
      <c r="FBK4" s="17"/>
      <c r="FBL4" s="17"/>
      <c r="FBM4" s="17"/>
      <c r="FBN4" s="17"/>
      <c r="FBO4" s="17"/>
      <c r="FBP4" s="17"/>
      <c r="FBQ4" s="17"/>
      <c r="FBR4" s="17"/>
      <c r="FBS4" s="17"/>
      <c r="FBT4" s="17"/>
      <c r="FBU4" s="17"/>
      <c r="FBV4" s="17"/>
      <c r="FBW4" s="17"/>
      <c r="FBX4" s="17"/>
      <c r="FBY4" s="17"/>
      <c r="FBZ4" s="17"/>
      <c r="FCA4" s="17"/>
      <c r="FCB4" s="17"/>
      <c r="FCC4" s="17"/>
      <c r="FCD4" s="17"/>
      <c r="FCE4" s="17"/>
      <c r="FCF4" s="17"/>
      <c r="FCG4" s="17"/>
      <c r="FCH4" s="17"/>
      <c r="FCI4" s="17"/>
      <c r="FCJ4" s="17"/>
      <c r="FCK4" s="17"/>
      <c r="FCL4" s="17"/>
      <c r="FCM4" s="17"/>
      <c r="FCN4" s="17"/>
      <c r="FCO4" s="17"/>
      <c r="FCP4" s="17"/>
      <c r="FCQ4" s="17"/>
      <c r="FCR4" s="17"/>
      <c r="FCS4" s="17"/>
      <c r="FCT4" s="17"/>
      <c r="FCU4" s="17"/>
      <c r="FCV4" s="17"/>
      <c r="FCW4" s="17"/>
      <c r="FCX4" s="17"/>
      <c r="FCY4" s="17"/>
      <c r="FCZ4" s="17"/>
      <c r="FDA4" s="17"/>
      <c r="FDB4" s="17"/>
      <c r="FDC4" s="17"/>
      <c r="FDD4" s="17"/>
      <c r="FDE4" s="17"/>
      <c r="FDF4" s="17"/>
      <c r="FDG4" s="17"/>
      <c r="FDH4" s="17"/>
      <c r="FDI4" s="17"/>
      <c r="FDJ4" s="17"/>
      <c r="FDK4" s="17"/>
      <c r="FDL4" s="17"/>
      <c r="FDM4" s="17"/>
      <c r="FDN4" s="17"/>
      <c r="FDO4" s="17"/>
      <c r="FDP4" s="17"/>
      <c r="FDQ4" s="17"/>
      <c r="FDR4" s="17"/>
      <c r="FDS4" s="17"/>
      <c r="FDT4" s="17"/>
      <c r="FDU4" s="17"/>
      <c r="FDV4" s="17"/>
      <c r="FDW4" s="17"/>
      <c r="FDX4" s="17"/>
      <c r="FDY4" s="17"/>
      <c r="FDZ4" s="17"/>
      <c r="FEA4" s="17"/>
      <c r="FEB4" s="17"/>
      <c r="FEC4" s="17"/>
      <c r="FED4" s="17"/>
      <c r="FEE4" s="17"/>
      <c r="FEF4" s="17"/>
      <c r="FEG4" s="17"/>
      <c r="FEH4" s="17"/>
      <c r="FEI4" s="17"/>
      <c r="FEJ4" s="17"/>
      <c r="FEK4" s="17"/>
      <c r="FEL4" s="17"/>
      <c r="FEM4" s="17"/>
      <c r="FEN4" s="17"/>
      <c r="FEO4" s="17"/>
      <c r="FEP4" s="17"/>
      <c r="FEQ4" s="17"/>
      <c r="FER4" s="17"/>
      <c r="FES4" s="17"/>
      <c r="FET4" s="17"/>
      <c r="FEU4" s="17"/>
      <c r="FEV4" s="17"/>
      <c r="FEW4" s="17"/>
      <c r="FEX4" s="17"/>
      <c r="FEY4" s="17"/>
      <c r="FEZ4" s="17"/>
      <c r="FFA4" s="17"/>
      <c r="FFB4" s="17"/>
      <c r="FFC4" s="17"/>
      <c r="FFD4" s="17"/>
      <c r="FFE4" s="17"/>
      <c r="FFF4" s="17"/>
      <c r="FFG4" s="17"/>
      <c r="FFH4" s="17"/>
      <c r="FFI4" s="17"/>
      <c r="FFJ4" s="17"/>
      <c r="FFK4" s="17"/>
      <c r="FFL4" s="17"/>
      <c r="FFM4" s="17"/>
      <c r="FFN4" s="17"/>
      <c r="FFO4" s="17"/>
      <c r="FFP4" s="17"/>
      <c r="FFQ4" s="17"/>
      <c r="FFR4" s="17"/>
      <c r="FFS4" s="17"/>
      <c r="FFT4" s="17"/>
      <c r="FFU4" s="17"/>
      <c r="FFV4" s="17"/>
      <c r="FFW4" s="17"/>
      <c r="FFX4" s="17"/>
      <c r="FFY4" s="17"/>
      <c r="FFZ4" s="17"/>
      <c r="FGA4" s="17"/>
      <c r="FGB4" s="17"/>
      <c r="FGC4" s="17"/>
      <c r="FGD4" s="17"/>
      <c r="FGE4" s="17"/>
      <c r="FGF4" s="17"/>
      <c r="FGG4" s="17"/>
      <c r="FGH4" s="17"/>
      <c r="FGI4" s="17"/>
      <c r="FGJ4" s="17"/>
      <c r="FGK4" s="17"/>
      <c r="FGL4" s="17"/>
      <c r="FGM4" s="17"/>
      <c r="FGN4" s="17"/>
      <c r="FGO4" s="17"/>
      <c r="FGP4" s="17"/>
      <c r="FGQ4" s="17"/>
      <c r="FGR4" s="17"/>
      <c r="FGS4" s="17"/>
      <c r="FGT4" s="17"/>
      <c r="FGU4" s="17"/>
      <c r="FGV4" s="17"/>
      <c r="FGW4" s="17"/>
      <c r="FGX4" s="17"/>
      <c r="FGY4" s="17"/>
      <c r="FGZ4" s="17"/>
      <c r="FHA4" s="17"/>
      <c r="FHB4" s="17"/>
      <c r="FHC4" s="17"/>
      <c r="FHD4" s="17"/>
      <c r="FHE4" s="17"/>
      <c r="FHF4" s="17"/>
      <c r="FHG4" s="17"/>
      <c r="FHH4" s="17"/>
      <c r="FHI4" s="17"/>
      <c r="FHJ4" s="17"/>
      <c r="FHK4" s="17"/>
      <c r="FHL4" s="17"/>
      <c r="FHM4" s="17"/>
      <c r="FHN4" s="17"/>
      <c r="FHO4" s="17"/>
      <c r="FHP4" s="17"/>
      <c r="FHQ4" s="17"/>
      <c r="FHR4" s="17"/>
      <c r="FHS4" s="17"/>
      <c r="FHT4" s="17"/>
      <c r="FHU4" s="17"/>
      <c r="FHV4" s="17"/>
      <c r="FHW4" s="17"/>
      <c r="FHX4" s="17"/>
      <c r="FHY4" s="17"/>
      <c r="FHZ4" s="17"/>
      <c r="FIA4" s="17"/>
      <c r="FIB4" s="17"/>
      <c r="FIC4" s="17"/>
      <c r="FID4" s="17"/>
      <c r="FIE4" s="17"/>
      <c r="FIF4" s="17"/>
      <c r="FIG4" s="17"/>
      <c r="FIH4" s="17"/>
      <c r="FII4" s="17"/>
      <c r="FIJ4" s="17"/>
      <c r="FIK4" s="17"/>
      <c r="FIL4" s="17"/>
      <c r="FIM4" s="17"/>
      <c r="FIN4" s="17"/>
      <c r="FIO4" s="17"/>
      <c r="FIP4" s="17"/>
      <c r="FIQ4" s="17"/>
      <c r="FIR4" s="17"/>
      <c r="FIS4" s="17"/>
      <c r="FIT4" s="17"/>
      <c r="FIU4" s="17"/>
      <c r="FIV4" s="17"/>
      <c r="FIW4" s="17"/>
      <c r="FIX4" s="17"/>
      <c r="FIY4" s="17"/>
      <c r="FIZ4" s="17"/>
      <c r="FJA4" s="17"/>
      <c r="FJB4" s="17"/>
      <c r="FJC4" s="17"/>
      <c r="FJD4" s="17"/>
      <c r="FJE4" s="17"/>
      <c r="FJF4" s="17"/>
      <c r="FJG4" s="17"/>
      <c r="FJH4" s="17"/>
      <c r="FJI4" s="17"/>
      <c r="FJJ4" s="17"/>
      <c r="FJK4" s="17"/>
      <c r="FJL4" s="17"/>
      <c r="FJM4" s="17"/>
      <c r="FJN4" s="17"/>
      <c r="FJO4" s="17"/>
      <c r="FJP4" s="17"/>
      <c r="FJQ4" s="17"/>
      <c r="FJR4" s="17"/>
      <c r="FJS4" s="17"/>
      <c r="FJT4" s="17"/>
      <c r="FJU4" s="17"/>
      <c r="FJV4" s="17"/>
      <c r="FJW4" s="17"/>
      <c r="FJX4" s="17"/>
      <c r="FJY4" s="17"/>
      <c r="FJZ4" s="17"/>
      <c r="FKA4" s="17"/>
      <c r="FKB4" s="17"/>
      <c r="FKC4" s="17"/>
      <c r="FKD4" s="17"/>
      <c r="FKE4" s="17"/>
      <c r="FKF4" s="17"/>
      <c r="FKG4" s="17"/>
      <c r="FKH4" s="17"/>
      <c r="FKI4" s="17"/>
      <c r="FKJ4" s="17"/>
      <c r="FKK4" s="17"/>
      <c r="FKL4" s="17"/>
      <c r="FKM4" s="17"/>
      <c r="FKN4" s="17"/>
      <c r="FKO4" s="17"/>
      <c r="FKP4" s="17"/>
      <c r="FKQ4" s="17"/>
      <c r="FKR4" s="17"/>
      <c r="FKS4" s="17"/>
      <c r="FKT4" s="17"/>
      <c r="FKU4" s="17"/>
      <c r="FKV4" s="17"/>
      <c r="FKW4" s="17"/>
      <c r="FKX4" s="17"/>
      <c r="FKY4" s="17"/>
      <c r="FKZ4" s="17"/>
      <c r="FLA4" s="17"/>
      <c r="FLB4" s="17"/>
      <c r="FLC4" s="17"/>
      <c r="FLD4" s="17"/>
      <c r="FLE4" s="17"/>
      <c r="FLF4" s="17"/>
      <c r="FLG4" s="17"/>
      <c r="FLH4" s="17"/>
      <c r="FLI4" s="17"/>
      <c r="FLJ4" s="17"/>
      <c r="FLK4" s="17"/>
      <c r="FLL4" s="17"/>
      <c r="FLM4" s="17"/>
      <c r="FLN4" s="17"/>
      <c r="FLO4" s="17"/>
      <c r="FLP4" s="17"/>
      <c r="FLQ4" s="17"/>
      <c r="FLR4" s="17"/>
      <c r="FLS4" s="17"/>
      <c r="FLT4" s="17"/>
      <c r="FLU4" s="17"/>
      <c r="FLV4" s="17"/>
      <c r="FLW4" s="17"/>
      <c r="FLX4" s="17"/>
      <c r="FLY4" s="17"/>
      <c r="FLZ4" s="17"/>
      <c r="FMA4" s="17"/>
      <c r="FMB4" s="17"/>
      <c r="FMC4" s="17"/>
      <c r="FMD4" s="17"/>
      <c r="FME4" s="17"/>
      <c r="FMF4" s="17"/>
      <c r="FMG4" s="17"/>
      <c r="FMH4" s="17"/>
      <c r="FMI4" s="17"/>
      <c r="FMJ4" s="17"/>
      <c r="FMK4" s="17"/>
      <c r="FML4" s="17"/>
      <c r="FMM4" s="17"/>
      <c r="FMN4" s="17"/>
      <c r="FMO4" s="17"/>
      <c r="FMP4" s="17"/>
      <c r="FMQ4" s="17"/>
      <c r="FMR4" s="17"/>
      <c r="FMS4" s="17"/>
      <c r="FMT4" s="17"/>
      <c r="FMU4" s="17"/>
      <c r="FMV4" s="17"/>
      <c r="FMW4" s="17"/>
      <c r="FMX4" s="17"/>
      <c r="FMY4" s="17"/>
      <c r="FMZ4" s="17"/>
      <c r="FNA4" s="17"/>
      <c r="FNB4" s="17"/>
      <c r="FNC4" s="17"/>
      <c r="FND4" s="17"/>
      <c r="FNE4" s="17"/>
      <c r="FNF4" s="17"/>
      <c r="FNG4" s="17"/>
      <c r="FNH4" s="17"/>
      <c r="FNI4" s="17"/>
      <c r="FNJ4" s="17"/>
      <c r="FNK4" s="17"/>
      <c r="FNL4" s="17"/>
      <c r="FNM4" s="17"/>
      <c r="FNN4" s="17"/>
      <c r="FNO4" s="17"/>
      <c r="FNP4" s="17"/>
      <c r="FNQ4" s="17"/>
      <c r="FNR4" s="17"/>
      <c r="FNS4" s="17"/>
      <c r="FNT4" s="17"/>
      <c r="FNU4" s="17"/>
      <c r="FNV4" s="17"/>
      <c r="FNW4" s="17"/>
      <c r="FNX4" s="17"/>
      <c r="FNY4" s="17"/>
      <c r="FNZ4" s="17"/>
      <c r="FOA4" s="17"/>
      <c r="FOB4" s="17"/>
      <c r="FOC4" s="17"/>
      <c r="FOD4" s="17"/>
      <c r="FOE4" s="17"/>
      <c r="FOF4" s="17"/>
      <c r="FOG4" s="17"/>
      <c r="FOH4" s="17"/>
      <c r="FOI4" s="17"/>
      <c r="FOJ4" s="17"/>
      <c r="FOK4" s="17"/>
      <c r="FOL4" s="17"/>
      <c r="FOM4" s="17"/>
      <c r="FON4" s="17"/>
      <c r="FOO4" s="17"/>
      <c r="FOP4" s="17"/>
      <c r="FOQ4" s="17"/>
      <c r="FOR4" s="17"/>
      <c r="FOS4" s="17"/>
      <c r="FOT4" s="17"/>
      <c r="FOU4" s="17"/>
      <c r="FOV4" s="17"/>
      <c r="FOW4" s="17"/>
      <c r="FOX4" s="17"/>
      <c r="FOY4" s="17"/>
      <c r="FOZ4" s="17"/>
      <c r="FPA4" s="17"/>
      <c r="FPB4" s="17"/>
      <c r="FPC4" s="17"/>
      <c r="FPD4" s="17"/>
      <c r="FPE4" s="17"/>
      <c r="FPF4" s="17"/>
      <c r="FPG4" s="17"/>
      <c r="FPH4" s="17"/>
      <c r="FPI4" s="17"/>
      <c r="FPJ4" s="17"/>
      <c r="FPK4" s="17"/>
      <c r="FPL4" s="17"/>
      <c r="FPM4" s="17"/>
      <c r="FPN4" s="17"/>
      <c r="FPO4" s="17"/>
      <c r="FPP4" s="17"/>
      <c r="FPQ4" s="17"/>
      <c r="FPR4" s="17"/>
      <c r="FPS4" s="17"/>
      <c r="FPT4" s="17"/>
      <c r="FPU4" s="17"/>
      <c r="FPV4" s="17"/>
      <c r="FPW4" s="17"/>
      <c r="FPX4" s="17"/>
      <c r="FPY4" s="17"/>
      <c r="FPZ4" s="17"/>
      <c r="FQA4" s="17"/>
      <c r="FQB4" s="17"/>
      <c r="FQC4" s="17"/>
      <c r="FQD4" s="17"/>
      <c r="FQE4" s="17"/>
      <c r="FQF4" s="17"/>
      <c r="FQG4" s="17"/>
      <c r="FQH4" s="17"/>
      <c r="FQI4" s="17"/>
      <c r="FQJ4" s="17"/>
      <c r="FQK4" s="17"/>
      <c r="FQL4" s="17"/>
      <c r="FQM4" s="17"/>
      <c r="FQN4" s="17"/>
      <c r="FQO4" s="17"/>
      <c r="FQP4" s="17"/>
      <c r="FQQ4" s="17"/>
      <c r="FQR4" s="17"/>
      <c r="FQS4" s="17"/>
      <c r="FQT4" s="17"/>
      <c r="FQU4" s="17"/>
      <c r="FQV4" s="17"/>
      <c r="FQW4" s="17"/>
      <c r="FQX4" s="17"/>
      <c r="FQY4" s="17"/>
      <c r="FQZ4" s="17"/>
      <c r="FRA4" s="17"/>
      <c r="FRB4" s="17"/>
      <c r="FRC4" s="17"/>
      <c r="FRD4" s="17"/>
      <c r="FRE4" s="17"/>
      <c r="FRF4" s="17"/>
      <c r="FRG4" s="17"/>
      <c r="FRH4" s="17"/>
      <c r="FRI4" s="17"/>
      <c r="FRJ4" s="17"/>
      <c r="FRK4" s="17"/>
      <c r="FRL4" s="17"/>
      <c r="FRM4" s="17"/>
      <c r="FRN4" s="17"/>
      <c r="FRO4" s="17"/>
      <c r="FRP4" s="17"/>
      <c r="FRQ4" s="17"/>
      <c r="FRR4" s="17"/>
      <c r="FRS4" s="17"/>
      <c r="FRT4" s="17"/>
      <c r="FRU4" s="17"/>
      <c r="FRV4" s="17"/>
      <c r="FRW4" s="17"/>
      <c r="FRX4" s="17"/>
      <c r="FRY4" s="17"/>
      <c r="FRZ4" s="17"/>
      <c r="FSA4" s="17"/>
      <c r="FSB4" s="17"/>
      <c r="FSC4" s="17"/>
      <c r="FSD4" s="17"/>
      <c r="FSE4" s="17"/>
      <c r="FSF4" s="17"/>
      <c r="FSG4" s="17"/>
      <c r="FSH4" s="17"/>
      <c r="FSI4" s="17"/>
      <c r="FSJ4" s="17"/>
      <c r="FSK4" s="17"/>
      <c r="FSL4" s="17"/>
      <c r="FSM4" s="17"/>
      <c r="FSN4" s="17"/>
      <c r="FSO4" s="17"/>
      <c r="FSP4" s="17"/>
      <c r="FSQ4" s="17"/>
      <c r="FSR4" s="17"/>
      <c r="FSS4" s="17"/>
      <c r="FST4" s="17"/>
      <c r="FSU4" s="17"/>
      <c r="FSV4" s="17"/>
      <c r="FSW4" s="17"/>
      <c r="FSX4" s="17"/>
      <c r="FSY4" s="17"/>
      <c r="FSZ4" s="17"/>
      <c r="FTA4" s="17"/>
      <c r="FTB4" s="17"/>
      <c r="FTC4" s="17"/>
      <c r="FTD4" s="17"/>
      <c r="FTE4" s="17"/>
      <c r="FTF4" s="17"/>
      <c r="FTG4" s="17"/>
      <c r="FTH4" s="17"/>
      <c r="FTI4" s="17"/>
      <c r="FTJ4" s="17"/>
      <c r="FTK4" s="17"/>
      <c r="FTL4" s="17"/>
      <c r="FTM4" s="17"/>
      <c r="FTN4" s="17"/>
      <c r="FTO4" s="17"/>
      <c r="FTP4" s="17"/>
      <c r="FTQ4" s="17"/>
      <c r="FTR4" s="17"/>
      <c r="FTS4" s="17"/>
      <c r="FTT4" s="17"/>
      <c r="FTU4" s="17"/>
      <c r="FTV4" s="17"/>
      <c r="FTW4" s="17"/>
      <c r="FTX4" s="17"/>
      <c r="FTY4" s="17"/>
      <c r="FTZ4" s="17"/>
      <c r="FUA4" s="17"/>
      <c r="FUB4" s="17"/>
      <c r="FUC4" s="17"/>
      <c r="FUD4" s="17"/>
      <c r="FUE4" s="17"/>
      <c r="FUF4" s="17"/>
      <c r="FUG4" s="17"/>
      <c r="FUH4" s="17"/>
      <c r="FUI4" s="17"/>
      <c r="FUJ4" s="17"/>
      <c r="FUK4" s="17"/>
      <c r="FUL4" s="17"/>
      <c r="FUM4" s="17"/>
      <c r="FUN4" s="17"/>
      <c r="FUO4" s="17"/>
      <c r="FUP4" s="17"/>
      <c r="FUQ4" s="17"/>
      <c r="FUR4" s="17"/>
      <c r="FUS4" s="17"/>
      <c r="FUT4" s="17"/>
      <c r="FUU4" s="17"/>
      <c r="FUV4" s="17"/>
      <c r="FUW4" s="17"/>
      <c r="FUX4" s="17"/>
      <c r="FUY4" s="17"/>
      <c r="FUZ4" s="17"/>
      <c r="FVA4" s="17"/>
      <c r="FVB4" s="17"/>
      <c r="FVC4" s="17"/>
      <c r="FVD4" s="17"/>
      <c r="FVE4" s="17"/>
      <c r="FVF4" s="17"/>
      <c r="FVG4" s="17"/>
      <c r="FVH4" s="17"/>
      <c r="FVI4" s="17"/>
      <c r="FVJ4" s="17"/>
      <c r="FVK4" s="17"/>
      <c r="FVL4" s="17"/>
      <c r="FVM4" s="17"/>
      <c r="FVN4" s="17"/>
      <c r="FVO4" s="17"/>
      <c r="FVP4" s="17"/>
      <c r="FVQ4" s="17"/>
      <c r="FVR4" s="17"/>
      <c r="FVS4" s="17"/>
      <c r="FVT4" s="17"/>
      <c r="FVU4" s="17"/>
      <c r="FVV4" s="17"/>
      <c r="FVW4" s="17"/>
      <c r="FVX4" s="17"/>
      <c r="FVY4" s="17"/>
      <c r="FVZ4" s="17"/>
      <c r="FWA4" s="17"/>
      <c r="FWB4" s="17"/>
      <c r="FWC4" s="17"/>
      <c r="FWD4" s="17"/>
      <c r="FWE4" s="17"/>
      <c r="FWF4" s="17"/>
      <c r="FWG4" s="17"/>
      <c r="FWH4" s="17"/>
      <c r="FWI4" s="17"/>
      <c r="FWJ4" s="17"/>
      <c r="FWK4" s="17"/>
      <c r="FWL4" s="17"/>
      <c r="FWM4" s="17"/>
      <c r="FWN4" s="17"/>
      <c r="FWO4" s="17"/>
      <c r="FWP4" s="17"/>
      <c r="FWQ4" s="17"/>
      <c r="FWR4" s="17"/>
      <c r="FWS4" s="17"/>
      <c r="FWT4" s="17"/>
      <c r="FWU4" s="17"/>
      <c r="FWV4" s="17"/>
      <c r="FWW4" s="17"/>
      <c r="FWX4" s="17"/>
      <c r="FWY4" s="17"/>
      <c r="FWZ4" s="17"/>
      <c r="FXA4" s="17"/>
      <c r="FXB4" s="17"/>
      <c r="FXC4" s="17"/>
      <c r="FXD4" s="17"/>
      <c r="FXE4" s="17"/>
      <c r="FXF4" s="17"/>
      <c r="FXG4" s="17"/>
      <c r="FXH4" s="17"/>
      <c r="FXI4" s="17"/>
      <c r="FXJ4" s="17"/>
      <c r="FXK4" s="17"/>
      <c r="FXL4" s="17"/>
      <c r="FXM4" s="17"/>
      <c r="FXN4" s="17"/>
      <c r="FXO4" s="17"/>
      <c r="FXP4" s="17"/>
      <c r="FXQ4" s="17"/>
      <c r="FXR4" s="17"/>
      <c r="FXS4" s="17"/>
      <c r="FXT4" s="17"/>
      <c r="FXU4" s="17"/>
      <c r="FXV4" s="17"/>
      <c r="FXW4" s="17"/>
      <c r="FXX4" s="17"/>
      <c r="FXY4" s="17"/>
      <c r="FXZ4" s="17"/>
      <c r="FYA4" s="17"/>
      <c r="FYB4" s="17"/>
      <c r="FYC4" s="17"/>
      <c r="FYD4" s="17"/>
      <c r="FYE4" s="17"/>
      <c r="FYF4" s="17"/>
      <c r="FYG4" s="17"/>
      <c r="FYH4" s="17"/>
      <c r="FYI4" s="17"/>
      <c r="FYJ4" s="17"/>
      <c r="FYK4" s="17"/>
      <c r="FYL4" s="17"/>
      <c r="FYM4" s="17"/>
      <c r="FYN4" s="17"/>
      <c r="FYO4" s="17"/>
      <c r="FYP4" s="17"/>
      <c r="FYQ4" s="17"/>
      <c r="FYR4" s="17"/>
      <c r="FYS4" s="17"/>
      <c r="FYT4" s="17"/>
      <c r="FYU4" s="17"/>
      <c r="FYV4" s="17"/>
      <c r="FYW4" s="17"/>
      <c r="FYX4" s="17"/>
      <c r="FYY4" s="17"/>
      <c r="FYZ4" s="17"/>
      <c r="FZA4" s="17"/>
      <c r="FZB4" s="17"/>
      <c r="FZC4" s="17"/>
      <c r="FZD4" s="17"/>
      <c r="FZE4" s="17"/>
      <c r="FZF4" s="17"/>
      <c r="FZG4" s="17"/>
      <c r="FZH4" s="17"/>
      <c r="FZI4" s="17"/>
      <c r="FZJ4" s="17"/>
      <c r="FZK4" s="17"/>
      <c r="FZL4" s="17"/>
      <c r="FZM4" s="17"/>
      <c r="FZN4" s="17"/>
      <c r="FZO4" s="17"/>
      <c r="FZP4" s="17"/>
      <c r="FZQ4" s="17"/>
      <c r="FZR4" s="17"/>
      <c r="FZS4" s="17"/>
      <c r="FZT4" s="17"/>
      <c r="FZU4" s="17"/>
      <c r="FZV4" s="17"/>
      <c r="FZW4" s="17"/>
      <c r="FZX4" s="17"/>
      <c r="FZY4" s="17"/>
      <c r="FZZ4" s="17"/>
      <c r="GAA4" s="17"/>
      <c r="GAB4" s="17"/>
      <c r="GAC4" s="17"/>
      <c r="GAD4" s="17"/>
      <c r="GAE4" s="17"/>
      <c r="GAF4" s="17"/>
      <c r="GAG4" s="17"/>
      <c r="GAH4" s="17"/>
      <c r="GAI4" s="17"/>
      <c r="GAJ4" s="17"/>
      <c r="GAK4" s="17"/>
      <c r="GAL4" s="17"/>
      <c r="GAM4" s="17"/>
      <c r="GAN4" s="17"/>
      <c r="GAO4" s="17"/>
      <c r="GAP4" s="17"/>
      <c r="GAQ4" s="17"/>
      <c r="GAR4" s="17"/>
      <c r="GAS4" s="17"/>
      <c r="GAT4" s="17"/>
      <c r="GAU4" s="17"/>
      <c r="GAV4" s="17"/>
      <c r="GAW4" s="17"/>
      <c r="GAX4" s="17"/>
      <c r="GAY4" s="17"/>
      <c r="GAZ4" s="17"/>
      <c r="GBA4" s="17"/>
      <c r="GBB4" s="17"/>
      <c r="GBC4" s="17"/>
      <c r="GBD4" s="17"/>
      <c r="GBE4" s="17"/>
      <c r="GBF4" s="17"/>
      <c r="GBG4" s="17"/>
      <c r="GBH4" s="17"/>
      <c r="GBI4" s="17"/>
      <c r="GBJ4" s="17"/>
      <c r="GBK4" s="17"/>
      <c r="GBL4" s="17"/>
      <c r="GBM4" s="17"/>
      <c r="GBN4" s="17"/>
      <c r="GBO4" s="17"/>
      <c r="GBP4" s="17"/>
      <c r="GBQ4" s="17"/>
      <c r="GBR4" s="17"/>
      <c r="GBS4" s="17"/>
      <c r="GBT4" s="17"/>
      <c r="GBU4" s="17"/>
      <c r="GBV4" s="17"/>
      <c r="GBW4" s="17"/>
      <c r="GBX4" s="17"/>
      <c r="GBY4" s="17"/>
      <c r="GBZ4" s="17"/>
      <c r="GCA4" s="17"/>
      <c r="GCB4" s="17"/>
      <c r="GCC4" s="17"/>
      <c r="GCD4" s="17"/>
      <c r="GCE4" s="17"/>
      <c r="GCF4" s="17"/>
      <c r="GCG4" s="17"/>
      <c r="GCH4" s="17"/>
      <c r="GCI4" s="17"/>
      <c r="GCJ4" s="17"/>
      <c r="GCK4" s="17"/>
      <c r="GCL4" s="17"/>
      <c r="GCM4" s="17"/>
      <c r="GCN4" s="17"/>
      <c r="GCO4" s="17"/>
      <c r="GCP4" s="17"/>
      <c r="GCQ4" s="17"/>
      <c r="GCR4" s="17"/>
      <c r="GCS4" s="17"/>
      <c r="GCT4" s="17"/>
      <c r="GCU4" s="17"/>
      <c r="GCV4" s="17"/>
      <c r="GCW4" s="17"/>
      <c r="GCX4" s="17"/>
      <c r="GCY4" s="17"/>
      <c r="GCZ4" s="17"/>
      <c r="GDA4" s="17"/>
      <c r="GDB4" s="17"/>
      <c r="GDC4" s="17"/>
      <c r="GDD4" s="17"/>
      <c r="GDE4" s="17"/>
      <c r="GDF4" s="17"/>
      <c r="GDG4" s="17"/>
      <c r="GDH4" s="17"/>
      <c r="GDI4" s="17"/>
      <c r="GDJ4" s="17"/>
      <c r="GDK4" s="17"/>
      <c r="GDL4" s="17"/>
      <c r="GDM4" s="17"/>
      <c r="GDN4" s="17"/>
      <c r="GDO4" s="17"/>
      <c r="GDP4" s="17"/>
      <c r="GDQ4" s="17"/>
      <c r="GDR4" s="17"/>
      <c r="GDS4" s="17"/>
      <c r="GDT4" s="17"/>
      <c r="GDU4" s="17"/>
      <c r="GDV4" s="17"/>
      <c r="GDW4" s="17"/>
      <c r="GDX4" s="17"/>
      <c r="GDY4" s="17"/>
      <c r="GDZ4" s="17"/>
      <c r="GEA4" s="17"/>
      <c r="GEB4" s="17"/>
      <c r="GEC4" s="17"/>
      <c r="GED4" s="17"/>
      <c r="GEE4" s="17"/>
      <c r="GEF4" s="17"/>
      <c r="GEG4" s="17"/>
      <c r="GEH4" s="17"/>
      <c r="GEI4" s="17"/>
      <c r="GEJ4" s="17"/>
      <c r="GEK4" s="17"/>
      <c r="GEL4" s="17"/>
      <c r="GEM4" s="17"/>
      <c r="GEN4" s="17"/>
      <c r="GEO4" s="17"/>
      <c r="GEP4" s="17"/>
      <c r="GEQ4" s="17"/>
      <c r="GER4" s="17"/>
      <c r="GES4" s="17"/>
      <c r="GET4" s="17"/>
      <c r="GEU4" s="17"/>
      <c r="GEV4" s="17"/>
      <c r="GEW4" s="17"/>
      <c r="GEX4" s="17"/>
      <c r="GEY4" s="17"/>
      <c r="GEZ4" s="17"/>
      <c r="GFA4" s="17"/>
      <c r="GFB4" s="17"/>
      <c r="GFC4" s="17"/>
      <c r="GFD4" s="17"/>
      <c r="GFE4" s="17"/>
      <c r="GFF4" s="17"/>
      <c r="GFG4" s="17"/>
      <c r="GFH4" s="17"/>
      <c r="GFI4" s="17"/>
      <c r="GFJ4" s="17"/>
      <c r="GFK4" s="17"/>
      <c r="GFL4" s="17"/>
      <c r="GFM4" s="17"/>
      <c r="GFN4" s="17"/>
      <c r="GFO4" s="17"/>
      <c r="GFP4" s="17"/>
      <c r="GFQ4" s="17"/>
      <c r="GFR4" s="17"/>
      <c r="GFS4" s="17"/>
      <c r="GFT4" s="17"/>
      <c r="GFU4" s="17"/>
      <c r="GFV4" s="17"/>
      <c r="GFW4" s="17"/>
      <c r="GFX4" s="17"/>
      <c r="GFY4" s="17"/>
      <c r="GFZ4" s="17"/>
      <c r="GGA4" s="17"/>
      <c r="GGB4" s="17"/>
      <c r="GGC4" s="17"/>
      <c r="GGD4" s="17"/>
      <c r="GGE4" s="17"/>
      <c r="GGF4" s="17"/>
      <c r="GGG4" s="17"/>
      <c r="GGH4" s="17"/>
      <c r="GGI4" s="17"/>
      <c r="GGJ4" s="17"/>
      <c r="GGK4" s="17"/>
      <c r="GGL4" s="17"/>
      <c r="GGM4" s="17"/>
      <c r="GGN4" s="17"/>
      <c r="GGO4" s="17"/>
      <c r="GGP4" s="17"/>
      <c r="GGQ4" s="17"/>
      <c r="GGR4" s="17"/>
      <c r="GGS4" s="17"/>
      <c r="GGT4" s="17"/>
      <c r="GGU4" s="17"/>
      <c r="GGV4" s="17"/>
      <c r="GGW4" s="17"/>
      <c r="GGX4" s="17"/>
      <c r="GGY4" s="17"/>
      <c r="GGZ4" s="17"/>
      <c r="GHA4" s="17"/>
      <c r="GHB4" s="17"/>
      <c r="GHC4" s="17"/>
      <c r="GHD4" s="17"/>
      <c r="GHE4" s="17"/>
      <c r="GHF4" s="17"/>
      <c r="GHG4" s="17"/>
      <c r="GHH4" s="17"/>
      <c r="GHI4" s="17"/>
      <c r="GHJ4" s="17"/>
      <c r="GHK4" s="17"/>
      <c r="GHL4" s="17"/>
      <c r="GHM4" s="17"/>
      <c r="GHN4" s="17"/>
      <c r="GHO4" s="17"/>
      <c r="GHP4" s="17"/>
      <c r="GHQ4" s="17"/>
      <c r="GHR4" s="17"/>
      <c r="GHS4" s="17"/>
      <c r="GHT4" s="17"/>
      <c r="GHU4" s="17"/>
      <c r="GHV4" s="17"/>
      <c r="GHW4" s="17"/>
      <c r="GHX4" s="17"/>
      <c r="GHY4" s="17"/>
      <c r="GHZ4" s="17"/>
      <c r="GIA4" s="17"/>
      <c r="GIB4" s="17"/>
      <c r="GIC4" s="17"/>
      <c r="GID4" s="17"/>
      <c r="GIE4" s="17"/>
      <c r="GIF4" s="17"/>
      <c r="GIG4" s="17"/>
      <c r="GIH4" s="17"/>
      <c r="GII4" s="17"/>
      <c r="GIJ4" s="17"/>
      <c r="GIK4" s="17"/>
      <c r="GIL4" s="17"/>
      <c r="GIM4" s="17"/>
      <c r="GIN4" s="17"/>
      <c r="GIO4" s="17"/>
      <c r="GIP4" s="17"/>
      <c r="GIQ4" s="17"/>
      <c r="GIR4" s="17"/>
      <c r="GIS4" s="17"/>
      <c r="GIT4" s="17"/>
      <c r="GIU4" s="17"/>
      <c r="GIV4" s="17"/>
      <c r="GIW4" s="17"/>
      <c r="GIX4" s="17"/>
      <c r="GIY4" s="17"/>
      <c r="GIZ4" s="17"/>
      <c r="GJA4" s="17"/>
      <c r="GJB4" s="17"/>
      <c r="GJC4" s="17"/>
      <c r="GJD4" s="17"/>
      <c r="GJE4" s="17"/>
      <c r="GJF4" s="17"/>
      <c r="GJG4" s="17"/>
      <c r="GJH4" s="17"/>
      <c r="GJI4" s="17"/>
      <c r="GJJ4" s="17"/>
      <c r="GJK4" s="17"/>
      <c r="GJL4" s="17"/>
      <c r="GJM4" s="17"/>
      <c r="GJN4" s="17"/>
      <c r="GJO4" s="17"/>
      <c r="GJP4" s="17"/>
      <c r="GJQ4" s="17"/>
      <c r="GJR4" s="17"/>
      <c r="GJS4" s="17"/>
      <c r="GJT4" s="17"/>
      <c r="GJU4" s="17"/>
      <c r="GJV4" s="17"/>
      <c r="GJW4" s="17"/>
      <c r="GJX4" s="17"/>
      <c r="GJY4" s="17"/>
      <c r="GJZ4" s="17"/>
      <c r="GKA4" s="17"/>
      <c r="GKB4" s="17"/>
      <c r="GKC4" s="17"/>
      <c r="GKD4" s="17"/>
      <c r="GKE4" s="17"/>
      <c r="GKF4" s="17"/>
      <c r="GKG4" s="17"/>
      <c r="GKH4" s="17"/>
      <c r="GKI4" s="17"/>
      <c r="GKJ4" s="17"/>
      <c r="GKK4" s="17"/>
      <c r="GKL4" s="17"/>
      <c r="GKM4" s="17"/>
      <c r="GKN4" s="17"/>
      <c r="GKO4" s="17"/>
      <c r="GKP4" s="17"/>
      <c r="GKQ4" s="17"/>
      <c r="GKR4" s="17"/>
      <c r="GKS4" s="17"/>
      <c r="GKT4" s="17"/>
      <c r="GKU4" s="17"/>
      <c r="GKV4" s="17"/>
      <c r="GKW4" s="17"/>
      <c r="GKX4" s="17"/>
      <c r="GKY4" s="17"/>
      <c r="GKZ4" s="17"/>
      <c r="GLA4" s="17"/>
      <c r="GLB4" s="17"/>
      <c r="GLC4" s="17"/>
      <c r="GLD4" s="17"/>
      <c r="GLE4" s="17"/>
      <c r="GLF4" s="17"/>
      <c r="GLG4" s="17"/>
      <c r="GLH4" s="17"/>
      <c r="GLI4" s="17"/>
      <c r="GLJ4" s="17"/>
      <c r="GLK4" s="17"/>
      <c r="GLL4" s="17"/>
      <c r="GLM4" s="17"/>
      <c r="GLN4" s="17"/>
      <c r="GLO4" s="17"/>
      <c r="GLP4" s="17"/>
      <c r="GLQ4" s="17"/>
      <c r="GLR4" s="17"/>
      <c r="GLS4" s="17"/>
      <c r="GLT4" s="17"/>
      <c r="GLU4" s="17"/>
      <c r="GLV4" s="17"/>
      <c r="GLW4" s="17"/>
      <c r="GLX4" s="17"/>
      <c r="GLY4" s="17"/>
      <c r="GLZ4" s="17"/>
      <c r="GMA4" s="17"/>
      <c r="GMB4" s="17"/>
      <c r="GMC4" s="17"/>
      <c r="GMD4" s="17"/>
      <c r="GME4" s="17"/>
      <c r="GMF4" s="17"/>
      <c r="GMG4" s="17"/>
      <c r="GMH4" s="17"/>
      <c r="GMI4" s="17"/>
      <c r="GMJ4" s="17"/>
      <c r="GMK4" s="17"/>
      <c r="GML4" s="17"/>
      <c r="GMM4" s="17"/>
      <c r="GMN4" s="17"/>
      <c r="GMO4" s="17"/>
      <c r="GMP4" s="17"/>
      <c r="GMQ4" s="17"/>
      <c r="GMR4" s="17"/>
      <c r="GMS4" s="17"/>
      <c r="GMT4" s="17"/>
      <c r="GMU4" s="17"/>
      <c r="GMV4" s="17"/>
      <c r="GMW4" s="17"/>
      <c r="GMX4" s="17"/>
      <c r="GMY4" s="17"/>
      <c r="GMZ4" s="17"/>
      <c r="GNA4" s="17"/>
      <c r="GNB4" s="17"/>
      <c r="GNC4" s="17"/>
      <c r="GND4" s="17"/>
      <c r="GNE4" s="17"/>
      <c r="GNF4" s="17"/>
      <c r="GNG4" s="17"/>
      <c r="GNH4" s="17"/>
      <c r="GNI4" s="17"/>
      <c r="GNJ4" s="17"/>
      <c r="GNK4" s="17"/>
      <c r="GNL4" s="17"/>
      <c r="GNM4" s="17"/>
      <c r="GNN4" s="17"/>
      <c r="GNO4" s="17"/>
      <c r="GNP4" s="17"/>
      <c r="GNQ4" s="17"/>
      <c r="GNR4" s="17"/>
      <c r="GNS4" s="17"/>
      <c r="GNT4" s="17"/>
      <c r="GNU4" s="17"/>
      <c r="GNV4" s="17"/>
      <c r="GNW4" s="17"/>
      <c r="GNX4" s="17"/>
      <c r="GNY4" s="17"/>
      <c r="GNZ4" s="17"/>
      <c r="GOA4" s="17"/>
      <c r="GOB4" s="17"/>
      <c r="GOC4" s="17"/>
      <c r="GOD4" s="17"/>
      <c r="GOE4" s="17"/>
      <c r="GOF4" s="17"/>
      <c r="GOG4" s="17"/>
      <c r="GOH4" s="17"/>
      <c r="GOI4" s="17"/>
      <c r="GOJ4" s="17"/>
      <c r="GOK4" s="17"/>
      <c r="GOL4" s="17"/>
      <c r="GOM4" s="17"/>
      <c r="GON4" s="17"/>
      <c r="GOO4" s="17"/>
      <c r="GOP4" s="17"/>
      <c r="GOQ4" s="17"/>
      <c r="GOR4" s="17"/>
      <c r="GOS4" s="17"/>
      <c r="GOT4" s="17"/>
      <c r="GOU4" s="17"/>
      <c r="GOV4" s="17"/>
      <c r="GOW4" s="17"/>
      <c r="GOX4" s="17"/>
      <c r="GOY4" s="17"/>
      <c r="GOZ4" s="17"/>
      <c r="GPA4" s="17"/>
      <c r="GPB4" s="17"/>
      <c r="GPC4" s="17"/>
      <c r="GPD4" s="17"/>
      <c r="GPE4" s="17"/>
      <c r="GPF4" s="17"/>
      <c r="GPG4" s="17"/>
      <c r="GPH4" s="17"/>
      <c r="GPI4" s="17"/>
      <c r="GPJ4" s="17"/>
      <c r="GPK4" s="17"/>
      <c r="GPL4" s="17"/>
      <c r="GPM4" s="17"/>
      <c r="GPN4" s="17"/>
      <c r="GPO4" s="17"/>
      <c r="GPP4" s="17"/>
      <c r="GPQ4" s="17"/>
      <c r="GPR4" s="17"/>
      <c r="GPS4" s="17"/>
      <c r="GPT4" s="17"/>
      <c r="GPU4" s="17"/>
      <c r="GPV4" s="17"/>
      <c r="GPW4" s="17"/>
      <c r="GPX4" s="17"/>
      <c r="GPY4" s="17"/>
      <c r="GPZ4" s="17"/>
      <c r="GQA4" s="17"/>
      <c r="GQB4" s="17"/>
      <c r="GQC4" s="17"/>
      <c r="GQD4" s="17"/>
      <c r="GQE4" s="17"/>
      <c r="GQF4" s="17"/>
      <c r="GQG4" s="17"/>
      <c r="GQH4" s="17"/>
      <c r="GQI4" s="17"/>
      <c r="GQJ4" s="17"/>
      <c r="GQK4" s="17"/>
      <c r="GQL4" s="17"/>
      <c r="GQM4" s="17"/>
      <c r="GQN4" s="17"/>
      <c r="GQO4" s="17"/>
      <c r="GQP4" s="17"/>
      <c r="GQQ4" s="17"/>
      <c r="GQR4" s="17"/>
      <c r="GQS4" s="17"/>
      <c r="GQT4" s="17"/>
      <c r="GQU4" s="17"/>
      <c r="GQV4" s="17"/>
      <c r="GQW4" s="17"/>
      <c r="GQX4" s="17"/>
      <c r="GQY4" s="17"/>
      <c r="GQZ4" s="17"/>
      <c r="GRA4" s="17"/>
      <c r="GRB4" s="17"/>
      <c r="GRC4" s="17"/>
      <c r="GRD4" s="17"/>
      <c r="GRE4" s="17"/>
      <c r="GRF4" s="17"/>
      <c r="GRG4" s="17"/>
      <c r="GRH4" s="17"/>
      <c r="GRI4" s="17"/>
      <c r="GRJ4" s="17"/>
      <c r="GRK4" s="17"/>
      <c r="GRL4" s="17"/>
      <c r="GRM4" s="17"/>
      <c r="GRN4" s="17"/>
      <c r="GRO4" s="17"/>
      <c r="GRP4" s="17"/>
      <c r="GRQ4" s="17"/>
      <c r="GRR4" s="17"/>
      <c r="GRS4" s="17"/>
      <c r="GRT4" s="17"/>
      <c r="GRU4" s="17"/>
      <c r="GRV4" s="17"/>
      <c r="GRW4" s="17"/>
      <c r="GRX4" s="17"/>
      <c r="GRY4" s="17"/>
      <c r="GRZ4" s="17"/>
      <c r="GSA4" s="17"/>
      <c r="GSB4" s="17"/>
      <c r="GSC4" s="17"/>
      <c r="GSD4" s="17"/>
      <c r="GSE4" s="17"/>
      <c r="GSF4" s="17"/>
      <c r="GSG4" s="17"/>
      <c r="GSH4" s="17"/>
      <c r="GSI4" s="17"/>
      <c r="GSJ4" s="17"/>
      <c r="GSK4" s="17"/>
      <c r="GSL4" s="17"/>
      <c r="GSM4" s="17"/>
      <c r="GSN4" s="17"/>
      <c r="GSO4" s="17"/>
      <c r="GSP4" s="17"/>
      <c r="GSQ4" s="17"/>
      <c r="GSR4" s="17"/>
      <c r="GSS4" s="17"/>
      <c r="GST4" s="17"/>
      <c r="GSU4" s="17"/>
      <c r="GSV4" s="17"/>
      <c r="GSW4" s="17"/>
      <c r="GSX4" s="17"/>
      <c r="GSY4" s="17"/>
      <c r="GSZ4" s="17"/>
      <c r="GTA4" s="17"/>
      <c r="GTB4" s="17"/>
      <c r="GTC4" s="17"/>
      <c r="GTD4" s="17"/>
      <c r="GTE4" s="17"/>
      <c r="GTF4" s="17"/>
      <c r="GTG4" s="17"/>
      <c r="GTH4" s="17"/>
      <c r="GTI4" s="17"/>
      <c r="GTJ4" s="17"/>
      <c r="GTK4" s="17"/>
      <c r="GTL4" s="17"/>
      <c r="GTM4" s="17"/>
      <c r="GTN4" s="17"/>
      <c r="GTO4" s="17"/>
      <c r="GTP4" s="17"/>
      <c r="GTQ4" s="17"/>
      <c r="GTR4" s="17"/>
      <c r="GTS4" s="17"/>
      <c r="GTT4" s="17"/>
      <c r="GTU4" s="17"/>
      <c r="GTV4" s="17"/>
      <c r="GTW4" s="17"/>
      <c r="GTX4" s="17"/>
      <c r="GTY4" s="17"/>
      <c r="GTZ4" s="17"/>
      <c r="GUA4" s="17"/>
      <c r="GUB4" s="17"/>
      <c r="GUC4" s="17"/>
      <c r="GUD4" s="17"/>
      <c r="GUE4" s="17"/>
      <c r="GUF4" s="17"/>
      <c r="GUG4" s="17"/>
      <c r="GUH4" s="17"/>
      <c r="GUI4" s="17"/>
      <c r="GUJ4" s="17"/>
      <c r="GUK4" s="17"/>
      <c r="GUL4" s="17"/>
      <c r="GUM4" s="17"/>
      <c r="GUN4" s="17"/>
      <c r="GUO4" s="17"/>
      <c r="GUP4" s="17"/>
      <c r="GUQ4" s="17"/>
      <c r="GUR4" s="17"/>
      <c r="GUS4" s="17"/>
      <c r="GUT4" s="17"/>
      <c r="GUU4" s="17"/>
      <c r="GUV4" s="17"/>
      <c r="GUW4" s="17"/>
      <c r="GUX4" s="17"/>
      <c r="GUY4" s="17"/>
      <c r="GUZ4" s="17"/>
      <c r="GVA4" s="17"/>
      <c r="GVB4" s="17"/>
      <c r="GVC4" s="17"/>
      <c r="GVD4" s="17"/>
      <c r="GVE4" s="17"/>
      <c r="GVF4" s="17"/>
      <c r="GVG4" s="17"/>
      <c r="GVH4" s="17"/>
      <c r="GVI4" s="17"/>
      <c r="GVJ4" s="17"/>
      <c r="GVK4" s="17"/>
      <c r="GVL4" s="17"/>
      <c r="GVM4" s="17"/>
      <c r="GVN4" s="17"/>
      <c r="GVO4" s="17"/>
      <c r="GVP4" s="17"/>
      <c r="GVQ4" s="17"/>
      <c r="GVR4" s="17"/>
      <c r="GVS4" s="17"/>
      <c r="GVT4" s="17"/>
      <c r="GVU4" s="17"/>
      <c r="GVV4" s="17"/>
      <c r="GVW4" s="17"/>
      <c r="GVX4" s="17"/>
      <c r="GVY4" s="17"/>
      <c r="GVZ4" s="17"/>
      <c r="GWA4" s="17"/>
      <c r="GWB4" s="17"/>
      <c r="GWC4" s="17"/>
      <c r="GWD4" s="17"/>
      <c r="GWE4" s="17"/>
      <c r="GWF4" s="17"/>
      <c r="GWG4" s="17"/>
      <c r="GWH4" s="17"/>
      <c r="GWI4" s="17"/>
      <c r="GWJ4" s="17"/>
      <c r="GWK4" s="17"/>
      <c r="GWL4" s="17"/>
      <c r="GWM4" s="17"/>
      <c r="GWN4" s="17"/>
      <c r="GWO4" s="17"/>
      <c r="GWP4" s="17"/>
      <c r="GWQ4" s="17"/>
      <c r="GWR4" s="17"/>
      <c r="GWS4" s="17"/>
      <c r="GWT4" s="17"/>
      <c r="GWU4" s="17"/>
      <c r="GWV4" s="17"/>
      <c r="GWW4" s="17"/>
      <c r="GWX4" s="17"/>
      <c r="GWY4" s="17"/>
      <c r="GWZ4" s="17"/>
      <c r="GXA4" s="17"/>
      <c r="GXB4" s="17"/>
      <c r="GXC4" s="17"/>
      <c r="GXD4" s="17"/>
      <c r="GXE4" s="17"/>
      <c r="GXF4" s="17"/>
      <c r="GXG4" s="17"/>
      <c r="GXH4" s="17"/>
      <c r="GXI4" s="17"/>
      <c r="GXJ4" s="17"/>
      <c r="GXK4" s="17"/>
      <c r="GXL4" s="17"/>
      <c r="GXM4" s="17"/>
      <c r="GXN4" s="17"/>
      <c r="GXO4" s="17"/>
      <c r="GXP4" s="17"/>
      <c r="GXQ4" s="17"/>
      <c r="GXR4" s="17"/>
      <c r="GXS4" s="17"/>
      <c r="GXT4" s="17"/>
      <c r="GXU4" s="17"/>
      <c r="GXV4" s="17"/>
      <c r="GXW4" s="17"/>
      <c r="GXX4" s="17"/>
      <c r="GXY4" s="17"/>
      <c r="GXZ4" s="17"/>
      <c r="GYA4" s="17"/>
      <c r="GYB4" s="17"/>
      <c r="GYC4" s="17"/>
      <c r="GYD4" s="17"/>
      <c r="GYE4" s="17"/>
      <c r="GYF4" s="17"/>
      <c r="GYG4" s="17"/>
      <c r="GYH4" s="17"/>
      <c r="GYI4" s="17"/>
      <c r="GYJ4" s="17"/>
      <c r="GYK4" s="17"/>
      <c r="GYL4" s="17"/>
      <c r="GYM4" s="17"/>
      <c r="GYN4" s="17"/>
      <c r="GYO4" s="17"/>
      <c r="GYP4" s="17"/>
      <c r="GYQ4" s="17"/>
      <c r="GYR4" s="17"/>
      <c r="GYS4" s="17"/>
      <c r="GYT4" s="17"/>
      <c r="GYU4" s="17"/>
      <c r="GYV4" s="17"/>
      <c r="GYW4" s="17"/>
      <c r="GYX4" s="17"/>
      <c r="GYY4" s="17"/>
      <c r="GYZ4" s="17"/>
      <c r="GZA4" s="17"/>
      <c r="GZB4" s="17"/>
      <c r="GZC4" s="17"/>
      <c r="GZD4" s="17"/>
      <c r="GZE4" s="17"/>
      <c r="GZF4" s="17"/>
      <c r="GZG4" s="17"/>
      <c r="GZH4" s="17"/>
      <c r="GZI4" s="17"/>
      <c r="GZJ4" s="17"/>
      <c r="GZK4" s="17"/>
      <c r="GZL4" s="17"/>
      <c r="GZM4" s="17"/>
      <c r="GZN4" s="17"/>
      <c r="GZO4" s="17"/>
      <c r="GZP4" s="17"/>
      <c r="GZQ4" s="17"/>
      <c r="GZR4" s="17"/>
      <c r="GZS4" s="17"/>
      <c r="GZT4" s="17"/>
      <c r="GZU4" s="17"/>
      <c r="GZV4" s="17"/>
      <c r="GZW4" s="17"/>
      <c r="GZX4" s="17"/>
      <c r="GZY4" s="17"/>
      <c r="GZZ4" s="17"/>
      <c r="HAA4" s="17"/>
      <c r="HAB4" s="17"/>
      <c r="HAC4" s="17"/>
      <c r="HAD4" s="17"/>
      <c r="HAE4" s="17"/>
      <c r="HAF4" s="17"/>
      <c r="HAG4" s="17"/>
      <c r="HAH4" s="17"/>
      <c r="HAI4" s="17"/>
      <c r="HAJ4" s="17"/>
      <c r="HAK4" s="17"/>
      <c r="HAL4" s="17"/>
      <c r="HAM4" s="17"/>
      <c r="HAN4" s="17"/>
      <c r="HAO4" s="17"/>
      <c r="HAP4" s="17"/>
      <c r="HAQ4" s="17"/>
      <c r="HAR4" s="17"/>
      <c r="HAS4" s="17"/>
      <c r="HAT4" s="17"/>
      <c r="HAU4" s="17"/>
      <c r="HAV4" s="17"/>
      <c r="HAW4" s="17"/>
      <c r="HAX4" s="17"/>
      <c r="HAY4" s="17"/>
      <c r="HAZ4" s="17"/>
      <c r="HBA4" s="17"/>
      <c r="HBB4" s="17"/>
      <c r="HBC4" s="17"/>
      <c r="HBD4" s="17"/>
      <c r="HBE4" s="17"/>
      <c r="HBF4" s="17"/>
      <c r="HBG4" s="17"/>
      <c r="HBH4" s="17"/>
      <c r="HBI4" s="17"/>
      <c r="HBJ4" s="17"/>
      <c r="HBK4" s="17"/>
      <c r="HBL4" s="17"/>
      <c r="HBM4" s="17"/>
      <c r="HBN4" s="17"/>
      <c r="HBO4" s="17"/>
      <c r="HBP4" s="17"/>
      <c r="HBQ4" s="17"/>
      <c r="HBR4" s="17"/>
      <c r="HBS4" s="17"/>
      <c r="HBT4" s="17"/>
      <c r="HBU4" s="17"/>
      <c r="HBV4" s="17"/>
      <c r="HBW4" s="17"/>
      <c r="HBX4" s="17"/>
      <c r="HBY4" s="17"/>
      <c r="HBZ4" s="17"/>
      <c r="HCA4" s="17"/>
      <c r="HCB4" s="17"/>
      <c r="HCC4" s="17"/>
      <c r="HCD4" s="17"/>
      <c r="HCE4" s="17"/>
      <c r="HCF4" s="17"/>
      <c r="HCG4" s="17"/>
      <c r="HCH4" s="17"/>
      <c r="HCI4" s="17"/>
      <c r="HCJ4" s="17"/>
      <c r="HCK4" s="17"/>
      <c r="HCL4" s="17"/>
      <c r="HCM4" s="17"/>
      <c r="HCN4" s="17"/>
      <c r="HCO4" s="17"/>
      <c r="HCP4" s="17"/>
      <c r="HCQ4" s="17"/>
      <c r="HCR4" s="17"/>
      <c r="HCS4" s="17"/>
      <c r="HCT4" s="17"/>
      <c r="HCU4" s="17"/>
      <c r="HCV4" s="17"/>
      <c r="HCW4" s="17"/>
      <c r="HCX4" s="17"/>
      <c r="HCY4" s="17"/>
      <c r="HCZ4" s="17"/>
      <c r="HDA4" s="17"/>
      <c r="HDB4" s="17"/>
      <c r="HDC4" s="17"/>
      <c r="HDD4" s="17"/>
      <c r="HDE4" s="17"/>
      <c r="HDF4" s="17"/>
      <c r="HDG4" s="17"/>
      <c r="HDH4" s="17"/>
      <c r="HDI4" s="17"/>
      <c r="HDJ4" s="17"/>
      <c r="HDK4" s="17"/>
      <c r="HDL4" s="17"/>
      <c r="HDM4" s="17"/>
      <c r="HDN4" s="17"/>
      <c r="HDO4" s="17"/>
      <c r="HDP4" s="17"/>
      <c r="HDQ4" s="17"/>
      <c r="HDR4" s="17"/>
      <c r="HDS4" s="17"/>
      <c r="HDT4" s="17"/>
      <c r="HDU4" s="17"/>
      <c r="HDV4" s="17"/>
      <c r="HDW4" s="17"/>
      <c r="HDX4" s="17"/>
      <c r="HDY4" s="17"/>
      <c r="HDZ4" s="17"/>
      <c r="HEA4" s="17"/>
      <c r="HEB4" s="17"/>
      <c r="HEC4" s="17"/>
      <c r="HED4" s="17"/>
      <c r="HEE4" s="17"/>
      <c r="HEF4" s="17"/>
      <c r="HEG4" s="17"/>
      <c r="HEH4" s="17"/>
      <c r="HEI4" s="17"/>
      <c r="HEJ4" s="17"/>
      <c r="HEK4" s="17"/>
      <c r="HEL4" s="17"/>
      <c r="HEM4" s="17"/>
      <c r="HEN4" s="17"/>
      <c r="HEO4" s="17"/>
      <c r="HEP4" s="17"/>
      <c r="HEQ4" s="17"/>
      <c r="HER4" s="17"/>
      <c r="HES4" s="17"/>
      <c r="HET4" s="17"/>
      <c r="HEU4" s="17"/>
      <c r="HEV4" s="17"/>
      <c r="HEW4" s="17"/>
      <c r="HEX4" s="17"/>
      <c r="HEY4" s="17"/>
      <c r="HEZ4" s="17"/>
      <c r="HFA4" s="17"/>
      <c r="HFB4" s="17"/>
      <c r="HFC4" s="17"/>
      <c r="HFD4" s="17"/>
      <c r="HFE4" s="17"/>
      <c r="HFF4" s="17"/>
      <c r="HFG4" s="17"/>
      <c r="HFH4" s="17"/>
      <c r="HFI4" s="17"/>
      <c r="HFJ4" s="17"/>
      <c r="HFK4" s="17"/>
      <c r="HFL4" s="17"/>
      <c r="HFM4" s="17"/>
      <c r="HFN4" s="17"/>
      <c r="HFO4" s="17"/>
      <c r="HFP4" s="17"/>
      <c r="HFQ4" s="17"/>
      <c r="HFR4" s="17"/>
      <c r="HFS4" s="17"/>
      <c r="HFT4" s="17"/>
      <c r="HFU4" s="17"/>
      <c r="HFV4" s="17"/>
      <c r="HFW4" s="17"/>
      <c r="HFX4" s="17"/>
      <c r="HFY4" s="17"/>
      <c r="HFZ4" s="17"/>
      <c r="HGA4" s="17"/>
      <c r="HGB4" s="17"/>
      <c r="HGC4" s="17"/>
      <c r="HGD4" s="17"/>
      <c r="HGE4" s="17"/>
      <c r="HGF4" s="17"/>
      <c r="HGG4" s="17"/>
      <c r="HGH4" s="17"/>
      <c r="HGI4" s="17"/>
      <c r="HGJ4" s="17"/>
      <c r="HGK4" s="17"/>
      <c r="HGL4" s="17"/>
      <c r="HGM4" s="17"/>
      <c r="HGN4" s="17"/>
      <c r="HGO4" s="17"/>
      <c r="HGP4" s="17"/>
      <c r="HGQ4" s="17"/>
      <c r="HGR4" s="17"/>
      <c r="HGS4" s="17"/>
      <c r="HGT4" s="17"/>
      <c r="HGU4" s="17"/>
      <c r="HGV4" s="17"/>
      <c r="HGW4" s="17"/>
      <c r="HGX4" s="17"/>
      <c r="HGY4" s="17"/>
      <c r="HGZ4" s="17"/>
      <c r="HHA4" s="17"/>
      <c r="HHB4" s="17"/>
      <c r="HHC4" s="17"/>
      <c r="HHD4" s="17"/>
      <c r="HHE4" s="17"/>
      <c r="HHF4" s="17"/>
      <c r="HHG4" s="17"/>
      <c r="HHH4" s="17"/>
      <c r="HHI4" s="17"/>
      <c r="HHJ4" s="17"/>
      <c r="HHK4" s="17"/>
      <c r="HHL4" s="17"/>
      <c r="HHM4" s="17"/>
      <c r="HHN4" s="17"/>
      <c r="HHO4" s="17"/>
      <c r="HHP4" s="17"/>
      <c r="HHQ4" s="17"/>
      <c r="HHR4" s="17"/>
      <c r="HHS4" s="17"/>
      <c r="HHT4" s="17"/>
      <c r="HHU4" s="17"/>
      <c r="HHV4" s="17"/>
      <c r="HHW4" s="17"/>
      <c r="HHX4" s="17"/>
      <c r="HHY4" s="17"/>
      <c r="HHZ4" s="17"/>
      <c r="HIA4" s="17"/>
      <c r="HIB4" s="17"/>
      <c r="HIC4" s="17"/>
      <c r="HID4" s="17"/>
      <c r="HIE4" s="17"/>
      <c r="HIF4" s="17"/>
      <c r="HIG4" s="17"/>
      <c r="HIH4" s="17"/>
      <c r="HII4" s="17"/>
      <c r="HIJ4" s="17"/>
      <c r="HIK4" s="17"/>
      <c r="HIL4" s="17"/>
      <c r="HIM4" s="17"/>
      <c r="HIN4" s="17"/>
      <c r="HIO4" s="17"/>
      <c r="HIP4" s="17"/>
      <c r="HIQ4" s="17"/>
      <c r="HIR4" s="17"/>
      <c r="HIS4" s="17"/>
      <c r="HIT4" s="17"/>
      <c r="HIU4" s="17"/>
      <c r="HIV4" s="17"/>
      <c r="HIW4" s="17"/>
      <c r="HIX4" s="17"/>
      <c r="HIY4" s="17"/>
      <c r="HIZ4" s="17"/>
      <c r="HJA4" s="17"/>
      <c r="HJB4" s="17"/>
      <c r="HJC4" s="17"/>
      <c r="HJD4" s="17"/>
      <c r="HJE4" s="17"/>
      <c r="HJF4" s="17"/>
      <c r="HJG4" s="17"/>
      <c r="HJH4" s="17"/>
      <c r="HJI4" s="17"/>
      <c r="HJJ4" s="17"/>
      <c r="HJK4" s="17"/>
      <c r="HJL4" s="17"/>
      <c r="HJM4" s="17"/>
      <c r="HJN4" s="17"/>
      <c r="HJO4" s="17"/>
      <c r="HJP4" s="17"/>
      <c r="HJQ4" s="17"/>
      <c r="HJR4" s="17"/>
      <c r="HJS4" s="17"/>
      <c r="HJT4" s="17"/>
      <c r="HJU4" s="17"/>
      <c r="HJV4" s="17"/>
      <c r="HJW4" s="17"/>
      <c r="HJX4" s="17"/>
      <c r="HJY4" s="17"/>
      <c r="HJZ4" s="17"/>
      <c r="HKA4" s="17"/>
      <c r="HKB4" s="17"/>
      <c r="HKC4" s="17"/>
      <c r="HKD4" s="17"/>
      <c r="HKE4" s="17"/>
      <c r="HKF4" s="17"/>
      <c r="HKG4" s="17"/>
      <c r="HKH4" s="17"/>
      <c r="HKI4" s="17"/>
      <c r="HKJ4" s="17"/>
      <c r="HKK4" s="17"/>
      <c r="HKL4" s="17"/>
      <c r="HKM4" s="17"/>
      <c r="HKN4" s="17"/>
      <c r="HKO4" s="17"/>
      <c r="HKP4" s="17"/>
      <c r="HKQ4" s="17"/>
      <c r="HKR4" s="17"/>
      <c r="HKS4" s="17"/>
      <c r="HKT4" s="17"/>
      <c r="HKU4" s="17"/>
      <c r="HKV4" s="17"/>
      <c r="HKW4" s="17"/>
      <c r="HKX4" s="17"/>
      <c r="HKY4" s="17"/>
      <c r="HKZ4" s="17"/>
      <c r="HLA4" s="17"/>
      <c r="HLB4" s="17"/>
      <c r="HLC4" s="17"/>
      <c r="HLD4" s="17"/>
      <c r="HLE4" s="17"/>
      <c r="HLF4" s="17"/>
      <c r="HLG4" s="17"/>
      <c r="HLH4" s="17"/>
      <c r="HLI4" s="17"/>
      <c r="HLJ4" s="17"/>
      <c r="HLK4" s="17"/>
      <c r="HLL4" s="17"/>
      <c r="HLM4" s="17"/>
      <c r="HLN4" s="17"/>
      <c r="HLO4" s="17"/>
      <c r="HLP4" s="17"/>
      <c r="HLQ4" s="17"/>
      <c r="HLR4" s="17"/>
      <c r="HLS4" s="17"/>
      <c r="HLT4" s="17"/>
      <c r="HLU4" s="17"/>
      <c r="HLV4" s="17"/>
      <c r="HLW4" s="17"/>
      <c r="HLX4" s="17"/>
      <c r="HLY4" s="17"/>
      <c r="HLZ4" s="17"/>
      <c r="HMA4" s="17"/>
      <c r="HMB4" s="17"/>
      <c r="HMC4" s="17"/>
      <c r="HMD4" s="17"/>
      <c r="HME4" s="17"/>
      <c r="HMF4" s="17"/>
      <c r="HMG4" s="17"/>
      <c r="HMH4" s="17"/>
      <c r="HMI4" s="17"/>
      <c r="HMJ4" s="17"/>
      <c r="HMK4" s="17"/>
      <c r="HML4" s="17"/>
      <c r="HMM4" s="17"/>
      <c r="HMN4" s="17"/>
      <c r="HMO4" s="17"/>
      <c r="HMP4" s="17"/>
      <c r="HMQ4" s="17"/>
      <c r="HMR4" s="17"/>
      <c r="HMS4" s="17"/>
      <c r="HMT4" s="17"/>
      <c r="HMU4" s="17"/>
      <c r="HMV4" s="17"/>
      <c r="HMW4" s="17"/>
      <c r="HMX4" s="17"/>
      <c r="HMY4" s="17"/>
      <c r="HMZ4" s="17"/>
      <c r="HNA4" s="17"/>
      <c r="HNB4" s="17"/>
      <c r="HNC4" s="17"/>
      <c r="HND4" s="17"/>
      <c r="HNE4" s="17"/>
      <c r="HNF4" s="17"/>
      <c r="HNG4" s="17"/>
      <c r="HNH4" s="17"/>
      <c r="HNI4" s="17"/>
      <c r="HNJ4" s="17"/>
      <c r="HNK4" s="17"/>
      <c r="HNL4" s="17"/>
      <c r="HNM4" s="17"/>
      <c r="HNN4" s="17"/>
      <c r="HNO4" s="17"/>
      <c r="HNP4" s="17"/>
      <c r="HNQ4" s="17"/>
      <c r="HNR4" s="17"/>
      <c r="HNS4" s="17"/>
      <c r="HNT4" s="17"/>
      <c r="HNU4" s="17"/>
      <c r="HNV4" s="17"/>
      <c r="HNW4" s="17"/>
      <c r="HNX4" s="17"/>
      <c r="HNY4" s="17"/>
      <c r="HNZ4" s="17"/>
      <c r="HOA4" s="17"/>
      <c r="HOB4" s="17"/>
      <c r="HOC4" s="17"/>
      <c r="HOD4" s="17"/>
      <c r="HOE4" s="17"/>
      <c r="HOF4" s="17"/>
      <c r="HOG4" s="17"/>
      <c r="HOH4" s="17"/>
      <c r="HOI4" s="17"/>
      <c r="HOJ4" s="17"/>
      <c r="HOK4" s="17"/>
      <c r="HOL4" s="17"/>
      <c r="HOM4" s="17"/>
      <c r="HON4" s="17"/>
      <c r="HOO4" s="17"/>
      <c r="HOP4" s="17"/>
      <c r="HOQ4" s="17"/>
      <c r="HOR4" s="17"/>
      <c r="HOS4" s="17"/>
      <c r="HOT4" s="17"/>
      <c r="HOU4" s="17"/>
      <c r="HOV4" s="17"/>
      <c r="HOW4" s="17"/>
      <c r="HOX4" s="17"/>
      <c r="HOY4" s="17"/>
      <c r="HOZ4" s="17"/>
      <c r="HPA4" s="17"/>
      <c r="HPB4" s="17"/>
      <c r="HPC4" s="17"/>
      <c r="HPD4" s="17"/>
      <c r="HPE4" s="17"/>
      <c r="HPF4" s="17"/>
      <c r="HPG4" s="17"/>
      <c r="HPH4" s="17"/>
      <c r="HPI4" s="17"/>
      <c r="HPJ4" s="17"/>
      <c r="HPK4" s="17"/>
      <c r="HPL4" s="17"/>
      <c r="HPM4" s="17"/>
      <c r="HPN4" s="17"/>
      <c r="HPO4" s="17"/>
      <c r="HPP4" s="17"/>
      <c r="HPQ4" s="17"/>
      <c r="HPR4" s="17"/>
      <c r="HPS4" s="17"/>
      <c r="HPT4" s="17"/>
      <c r="HPU4" s="17"/>
      <c r="HPV4" s="17"/>
      <c r="HPW4" s="17"/>
      <c r="HPX4" s="17"/>
      <c r="HPY4" s="17"/>
      <c r="HPZ4" s="17"/>
      <c r="HQA4" s="17"/>
      <c r="HQB4" s="17"/>
      <c r="HQC4" s="17"/>
      <c r="HQD4" s="17"/>
      <c r="HQE4" s="17"/>
      <c r="HQF4" s="17"/>
      <c r="HQG4" s="17"/>
      <c r="HQH4" s="17"/>
      <c r="HQI4" s="17"/>
      <c r="HQJ4" s="17"/>
      <c r="HQK4" s="17"/>
      <c r="HQL4" s="17"/>
      <c r="HQM4" s="17"/>
      <c r="HQN4" s="17"/>
      <c r="HQO4" s="17"/>
      <c r="HQP4" s="17"/>
      <c r="HQQ4" s="17"/>
      <c r="HQR4" s="17"/>
      <c r="HQS4" s="17"/>
      <c r="HQT4" s="17"/>
      <c r="HQU4" s="17"/>
      <c r="HQV4" s="17"/>
      <c r="HQW4" s="17"/>
      <c r="HQX4" s="17"/>
      <c r="HQY4" s="17"/>
      <c r="HQZ4" s="17"/>
      <c r="HRA4" s="17"/>
      <c r="HRB4" s="17"/>
      <c r="HRC4" s="17"/>
      <c r="HRD4" s="17"/>
      <c r="HRE4" s="17"/>
      <c r="HRF4" s="17"/>
      <c r="HRG4" s="17"/>
      <c r="HRH4" s="17"/>
      <c r="HRI4" s="17"/>
      <c r="HRJ4" s="17"/>
      <c r="HRK4" s="17"/>
      <c r="HRL4" s="17"/>
      <c r="HRM4" s="17"/>
      <c r="HRN4" s="17"/>
      <c r="HRO4" s="17"/>
      <c r="HRP4" s="17"/>
      <c r="HRQ4" s="17"/>
      <c r="HRR4" s="17"/>
      <c r="HRS4" s="17"/>
      <c r="HRT4" s="17"/>
      <c r="HRU4" s="17"/>
      <c r="HRV4" s="17"/>
      <c r="HRW4" s="17"/>
      <c r="HRX4" s="17"/>
      <c r="HRY4" s="17"/>
      <c r="HRZ4" s="17"/>
      <c r="HSA4" s="17"/>
      <c r="HSB4" s="17"/>
      <c r="HSC4" s="17"/>
      <c r="HSD4" s="17"/>
      <c r="HSE4" s="17"/>
      <c r="HSF4" s="17"/>
      <c r="HSG4" s="17"/>
      <c r="HSH4" s="17"/>
      <c r="HSI4" s="17"/>
      <c r="HSJ4" s="17"/>
      <c r="HSK4" s="17"/>
      <c r="HSL4" s="17"/>
      <c r="HSM4" s="17"/>
      <c r="HSN4" s="17"/>
      <c r="HSO4" s="17"/>
      <c r="HSP4" s="17"/>
      <c r="HSQ4" s="17"/>
      <c r="HSR4" s="17"/>
      <c r="HSS4" s="17"/>
      <c r="HST4" s="17"/>
      <c r="HSU4" s="17"/>
      <c r="HSV4" s="17"/>
      <c r="HSW4" s="17"/>
      <c r="HSX4" s="17"/>
      <c r="HSY4" s="17"/>
      <c r="HSZ4" s="17"/>
      <c r="HTA4" s="17"/>
      <c r="HTB4" s="17"/>
      <c r="HTC4" s="17"/>
      <c r="HTD4" s="17"/>
      <c r="HTE4" s="17"/>
      <c r="HTF4" s="17"/>
      <c r="HTG4" s="17"/>
      <c r="HTH4" s="17"/>
      <c r="HTI4" s="17"/>
      <c r="HTJ4" s="17"/>
      <c r="HTK4" s="17"/>
      <c r="HTL4" s="17"/>
      <c r="HTM4" s="17"/>
      <c r="HTN4" s="17"/>
      <c r="HTO4" s="17"/>
      <c r="HTP4" s="17"/>
      <c r="HTQ4" s="17"/>
      <c r="HTR4" s="17"/>
      <c r="HTS4" s="17"/>
      <c r="HTT4" s="17"/>
      <c r="HTU4" s="17"/>
      <c r="HTV4" s="17"/>
      <c r="HTW4" s="17"/>
      <c r="HTX4" s="17"/>
      <c r="HTY4" s="17"/>
      <c r="HTZ4" s="17"/>
      <c r="HUA4" s="17"/>
      <c r="HUB4" s="17"/>
      <c r="HUC4" s="17"/>
      <c r="HUD4" s="17"/>
      <c r="HUE4" s="17"/>
      <c r="HUF4" s="17"/>
      <c r="HUG4" s="17"/>
      <c r="HUH4" s="17"/>
      <c r="HUI4" s="17"/>
      <c r="HUJ4" s="17"/>
      <c r="HUK4" s="17"/>
      <c r="HUL4" s="17"/>
      <c r="HUM4" s="17"/>
      <c r="HUN4" s="17"/>
      <c r="HUO4" s="17"/>
      <c r="HUP4" s="17"/>
      <c r="HUQ4" s="17"/>
      <c r="HUR4" s="17"/>
      <c r="HUS4" s="17"/>
      <c r="HUT4" s="17"/>
      <c r="HUU4" s="17"/>
      <c r="HUV4" s="17"/>
      <c r="HUW4" s="17"/>
      <c r="HUX4" s="17"/>
      <c r="HUY4" s="17"/>
      <c r="HUZ4" s="17"/>
      <c r="HVA4" s="17"/>
      <c r="HVB4" s="17"/>
      <c r="HVC4" s="17"/>
      <c r="HVD4" s="17"/>
      <c r="HVE4" s="17"/>
      <c r="HVF4" s="17"/>
      <c r="HVG4" s="17"/>
      <c r="HVH4" s="17"/>
      <c r="HVI4" s="17"/>
      <c r="HVJ4" s="17"/>
      <c r="HVK4" s="17"/>
      <c r="HVL4" s="17"/>
      <c r="HVM4" s="17"/>
      <c r="HVN4" s="17"/>
      <c r="HVO4" s="17"/>
      <c r="HVP4" s="17"/>
      <c r="HVQ4" s="17"/>
      <c r="HVR4" s="17"/>
      <c r="HVS4" s="17"/>
      <c r="HVT4" s="17"/>
      <c r="HVU4" s="17"/>
      <c r="HVV4" s="17"/>
      <c r="HVW4" s="17"/>
      <c r="HVX4" s="17"/>
      <c r="HVY4" s="17"/>
      <c r="HVZ4" s="17"/>
      <c r="HWA4" s="17"/>
      <c r="HWB4" s="17"/>
      <c r="HWC4" s="17"/>
      <c r="HWD4" s="17"/>
      <c r="HWE4" s="17"/>
      <c r="HWF4" s="17"/>
      <c r="HWG4" s="17"/>
      <c r="HWH4" s="17"/>
      <c r="HWI4" s="17"/>
      <c r="HWJ4" s="17"/>
      <c r="HWK4" s="17"/>
      <c r="HWL4" s="17"/>
      <c r="HWM4" s="17"/>
      <c r="HWN4" s="17"/>
      <c r="HWO4" s="17"/>
      <c r="HWP4" s="17"/>
      <c r="HWQ4" s="17"/>
      <c r="HWR4" s="17"/>
      <c r="HWS4" s="17"/>
      <c r="HWT4" s="17"/>
      <c r="HWU4" s="17"/>
      <c r="HWV4" s="17"/>
      <c r="HWW4" s="17"/>
      <c r="HWX4" s="17"/>
      <c r="HWY4" s="17"/>
      <c r="HWZ4" s="17"/>
      <c r="HXA4" s="17"/>
      <c r="HXB4" s="17"/>
      <c r="HXC4" s="17"/>
      <c r="HXD4" s="17"/>
      <c r="HXE4" s="17"/>
      <c r="HXF4" s="17"/>
      <c r="HXG4" s="17"/>
      <c r="HXH4" s="17"/>
      <c r="HXI4" s="17"/>
      <c r="HXJ4" s="17"/>
      <c r="HXK4" s="17"/>
      <c r="HXL4" s="17"/>
      <c r="HXM4" s="17"/>
      <c r="HXN4" s="17"/>
      <c r="HXO4" s="17"/>
      <c r="HXP4" s="17"/>
      <c r="HXQ4" s="17"/>
      <c r="HXR4" s="17"/>
      <c r="HXS4" s="17"/>
      <c r="HXT4" s="17"/>
      <c r="HXU4" s="17"/>
      <c r="HXV4" s="17"/>
      <c r="HXW4" s="17"/>
      <c r="HXX4" s="17"/>
      <c r="HXY4" s="17"/>
      <c r="HXZ4" s="17"/>
      <c r="HYA4" s="17"/>
      <c r="HYB4" s="17"/>
      <c r="HYC4" s="17"/>
      <c r="HYD4" s="17"/>
      <c r="HYE4" s="17"/>
      <c r="HYF4" s="17"/>
      <c r="HYG4" s="17"/>
      <c r="HYH4" s="17"/>
      <c r="HYI4" s="17"/>
      <c r="HYJ4" s="17"/>
      <c r="HYK4" s="17"/>
      <c r="HYL4" s="17"/>
      <c r="HYM4" s="17"/>
      <c r="HYN4" s="17"/>
      <c r="HYO4" s="17"/>
      <c r="HYP4" s="17"/>
      <c r="HYQ4" s="17"/>
      <c r="HYR4" s="17"/>
      <c r="HYS4" s="17"/>
      <c r="HYT4" s="17"/>
      <c r="HYU4" s="17"/>
      <c r="HYV4" s="17"/>
      <c r="HYW4" s="17"/>
      <c r="HYX4" s="17"/>
      <c r="HYY4" s="17"/>
      <c r="HYZ4" s="17"/>
      <c r="HZA4" s="17"/>
      <c r="HZB4" s="17"/>
      <c r="HZC4" s="17"/>
      <c r="HZD4" s="17"/>
      <c r="HZE4" s="17"/>
      <c r="HZF4" s="17"/>
      <c r="HZG4" s="17"/>
      <c r="HZH4" s="17"/>
      <c r="HZI4" s="17"/>
      <c r="HZJ4" s="17"/>
      <c r="HZK4" s="17"/>
      <c r="HZL4" s="17"/>
      <c r="HZM4" s="17"/>
      <c r="HZN4" s="17"/>
      <c r="HZO4" s="17"/>
      <c r="HZP4" s="17"/>
      <c r="HZQ4" s="17"/>
      <c r="HZR4" s="17"/>
      <c r="HZS4" s="17"/>
      <c r="HZT4" s="17"/>
      <c r="HZU4" s="17"/>
      <c r="HZV4" s="17"/>
      <c r="HZW4" s="17"/>
      <c r="HZX4" s="17"/>
      <c r="HZY4" s="17"/>
      <c r="HZZ4" s="17"/>
      <c r="IAA4" s="17"/>
      <c r="IAB4" s="17"/>
      <c r="IAC4" s="17"/>
      <c r="IAD4" s="17"/>
      <c r="IAE4" s="17"/>
      <c r="IAF4" s="17"/>
      <c r="IAG4" s="17"/>
      <c r="IAH4" s="17"/>
      <c r="IAI4" s="17"/>
      <c r="IAJ4" s="17"/>
      <c r="IAK4" s="17"/>
      <c r="IAL4" s="17"/>
      <c r="IAM4" s="17"/>
      <c r="IAN4" s="17"/>
      <c r="IAO4" s="17"/>
      <c r="IAP4" s="17"/>
      <c r="IAQ4" s="17"/>
      <c r="IAR4" s="17"/>
      <c r="IAS4" s="17"/>
      <c r="IAT4" s="17"/>
      <c r="IAU4" s="17"/>
      <c r="IAV4" s="17"/>
      <c r="IAW4" s="17"/>
      <c r="IAX4" s="17"/>
      <c r="IAY4" s="17"/>
      <c r="IAZ4" s="17"/>
      <c r="IBA4" s="17"/>
      <c r="IBB4" s="17"/>
      <c r="IBC4" s="17"/>
      <c r="IBD4" s="17"/>
      <c r="IBE4" s="17"/>
      <c r="IBF4" s="17"/>
      <c r="IBG4" s="17"/>
      <c r="IBH4" s="17"/>
      <c r="IBI4" s="17"/>
      <c r="IBJ4" s="17"/>
      <c r="IBK4" s="17"/>
      <c r="IBL4" s="17"/>
      <c r="IBM4" s="17"/>
      <c r="IBN4" s="17"/>
      <c r="IBO4" s="17"/>
      <c r="IBP4" s="17"/>
      <c r="IBQ4" s="17"/>
      <c r="IBR4" s="17"/>
      <c r="IBS4" s="17"/>
      <c r="IBT4" s="17"/>
      <c r="IBU4" s="17"/>
      <c r="IBV4" s="17"/>
      <c r="IBW4" s="17"/>
      <c r="IBX4" s="17"/>
      <c r="IBY4" s="17"/>
      <c r="IBZ4" s="17"/>
      <c r="ICA4" s="17"/>
      <c r="ICB4" s="17"/>
      <c r="ICC4" s="17"/>
      <c r="ICD4" s="17"/>
      <c r="ICE4" s="17"/>
      <c r="ICF4" s="17"/>
      <c r="ICG4" s="17"/>
      <c r="ICH4" s="17"/>
      <c r="ICI4" s="17"/>
      <c r="ICJ4" s="17"/>
      <c r="ICK4" s="17"/>
      <c r="ICL4" s="17"/>
      <c r="ICM4" s="17"/>
      <c r="ICN4" s="17"/>
      <c r="ICO4" s="17"/>
      <c r="ICP4" s="17"/>
      <c r="ICQ4" s="17"/>
      <c r="ICR4" s="17"/>
      <c r="ICS4" s="17"/>
      <c r="ICT4" s="17"/>
      <c r="ICU4" s="17"/>
      <c r="ICV4" s="17"/>
      <c r="ICW4" s="17"/>
      <c r="ICX4" s="17"/>
      <c r="ICY4" s="17"/>
      <c r="ICZ4" s="17"/>
      <c r="IDA4" s="17"/>
      <c r="IDB4" s="17"/>
      <c r="IDC4" s="17"/>
      <c r="IDD4" s="17"/>
      <c r="IDE4" s="17"/>
      <c r="IDF4" s="17"/>
      <c r="IDG4" s="17"/>
      <c r="IDH4" s="17"/>
      <c r="IDI4" s="17"/>
      <c r="IDJ4" s="17"/>
      <c r="IDK4" s="17"/>
      <c r="IDL4" s="17"/>
      <c r="IDM4" s="17"/>
      <c r="IDN4" s="17"/>
      <c r="IDO4" s="17"/>
      <c r="IDP4" s="17"/>
      <c r="IDQ4" s="17"/>
      <c r="IDR4" s="17"/>
      <c r="IDS4" s="17"/>
      <c r="IDT4" s="17"/>
      <c r="IDU4" s="17"/>
      <c r="IDV4" s="17"/>
      <c r="IDW4" s="17"/>
      <c r="IDX4" s="17"/>
      <c r="IDY4" s="17"/>
      <c r="IDZ4" s="17"/>
      <c r="IEA4" s="17"/>
      <c r="IEB4" s="17"/>
      <c r="IEC4" s="17"/>
      <c r="IED4" s="17"/>
      <c r="IEE4" s="17"/>
      <c r="IEF4" s="17"/>
      <c r="IEG4" s="17"/>
      <c r="IEH4" s="17"/>
      <c r="IEI4" s="17"/>
      <c r="IEJ4" s="17"/>
      <c r="IEK4" s="17"/>
      <c r="IEL4" s="17"/>
      <c r="IEM4" s="17"/>
      <c r="IEN4" s="17"/>
      <c r="IEO4" s="17"/>
      <c r="IEP4" s="17"/>
      <c r="IEQ4" s="17"/>
      <c r="IER4" s="17"/>
      <c r="IES4" s="17"/>
      <c r="IET4" s="17"/>
      <c r="IEU4" s="17"/>
      <c r="IEV4" s="17"/>
      <c r="IEW4" s="17"/>
      <c r="IEX4" s="17"/>
      <c r="IEY4" s="17"/>
      <c r="IEZ4" s="17"/>
      <c r="IFA4" s="17"/>
      <c r="IFB4" s="17"/>
      <c r="IFC4" s="17"/>
      <c r="IFD4" s="17"/>
      <c r="IFE4" s="17"/>
      <c r="IFF4" s="17"/>
      <c r="IFG4" s="17"/>
      <c r="IFH4" s="17"/>
      <c r="IFI4" s="17"/>
      <c r="IFJ4" s="17"/>
      <c r="IFK4" s="17"/>
      <c r="IFL4" s="17"/>
      <c r="IFM4" s="17"/>
      <c r="IFN4" s="17"/>
      <c r="IFO4" s="17"/>
      <c r="IFP4" s="17"/>
      <c r="IFQ4" s="17"/>
      <c r="IFR4" s="17"/>
      <c r="IFS4" s="17"/>
      <c r="IFT4" s="17"/>
      <c r="IFU4" s="17"/>
      <c r="IFV4" s="17"/>
      <c r="IFW4" s="17"/>
      <c r="IFX4" s="17"/>
      <c r="IFY4" s="17"/>
      <c r="IFZ4" s="17"/>
      <c r="IGA4" s="17"/>
      <c r="IGB4" s="17"/>
      <c r="IGC4" s="17"/>
      <c r="IGD4" s="17"/>
      <c r="IGE4" s="17"/>
      <c r="IGF4" s="17"/>
      <c r="IGG4" s="17"/>
      <c r="IGH4" s="17"/>
      <c r="IGI4" s="17"/>
      <c r="IGJ4" s="17"/>
      <c r="IGK4" s="17"/>
      <c r="IGL4" s="17"/>
      <c r="IGM4" s="17"/>
      <c r="IGN4" s="17"/>
      <c r="IGO4" s="17"/>
      <c r="IGP4" s="17"/>
      <c r="IGQ4" s="17"/>
      <c r="IGR4" s="17"/>
      <c r="IGS4" s="17"/>
      <c r="IGT4" s="17"/>
      <c r="IGU4" s="17"/>
      <c r="IGV4" s="17"/>
      <c r="IGW4" s="17"/>
      <c r="IGX4" s="17"/>
      <c r="IGY4" s="17"/>
      <c r="IGZ4" s="17"/>
      <c r="IHA4" s="17"/>
      <c r="IHB4" s="17"/>
      <c r="IHC4" s="17"/>
      <c r="IHD4" s="17"/>
      <c r="IHE4" s="17"/>
      <c r="IHF4" s="17"/>
      <c r="IHG4" s="17"/>
      <c r="IHH4" s="17"/>
      <c r="IHI4" s="17"/>
      <c r="IHJ4" s="17"/>
      <c r="IHK4" s="17"/>
      <c r="IHL4" s="17"/>
      <c r="IHM4" s="17"/>
      <c r="IHN4" s="17"/>
      <c r="IHO4" s="17"/>
      <c r="IHP4" s="17"/>
      <c r="IHQ4" s="17"/>
      <c r="IHR4" s="17"/>
      <c r="IHS4" s="17"/>
      <c r="IHT4" s="17"/>
      <c r="IHU4" s="17"/>
      <c r="IHV4" s="17"/>
      <c r="IHW4" s="17"/>
      <c r="IHX4" s="17"/>
      <c r="IHY4" s="17"/>
      <c r="IHZ4" s="17"/>
      <c r="IIA4" s="17"/>
      <c r="IIB4" s="17"/>
      <c r="IIC4" s="17"/>
      <c r="IID4" s="17"/>
      <c r="IIE4" s="17"/>
      <c r="IIF4" s="17"/>
      <c r="IIG4" s="17"/>
      <c r="IIH4" s="17"/>
      <c r="III4" s="17"/>
      <c r="IIJ4" s="17"/>
      <c r="IIK4" s="17"/>
      <c r="IIL4" s="17"/>
      <c r="IIM4" s="17"/>
      <c r="IIN4" s="17"/>
      <c r="IIO4" s="17"/>
      <c r="IIP4" s="17"/>
      <c r="IIQ4" s="17"/>
      <c r="IIR4" s="17"/>
      <c r="IIS4" s="17"/>
      <c r="IIT4" s="17"/>
      <c r="IIU4" s="17"/>
      <c r="IIV4" s="17"/>
      <c r="IIW4" s="17"/>
      <c r="IIX4" s="17"/>
      <c r="IIY4" s="17"/>
      <c r="IIZ4" s="17"/>
      <c r="IJA4" s="17"/>
      <c r="IJB4" s="17"/>
      <c r="IJC4" s="17"/>
      <c r="IJD4" s="17"/>
      <c r="IJE4" s="17"/>
      <c r="IJF4" s="17"/>
      <c r="IJG4" s="17"/>
      <c r="IJH4" s="17"/>
      <c r="IJI4" s="17"/>
      <c r="IJJ4" s="17"/>
      <c r="IJK4" s="17"/>
      <c r="IJL4" s="17"/>
      <c r="IJM4" s="17"/>
      <c r="IJN4" s="17"/>
      <c r="IJO4" s="17"/>
      <c r="IJP4" s="17"/>
      <c r="IJQ4" s="17"/>
      <c r="IJR4" s="17"/>
      <c r="IJS4" s="17"/>
      <c r="IJT4" s="17"/>
      <c r="IJU4" s="17"/>
      <c r="IJV4" s="17"/>
      <c r="IJW4" s="17"/>
      <c r="IJX4" s="17"/>
      <c r="IJY4" s="17"/>
      <c r="IJZ4" s="17"/>
      <c r="IKA4" s="17"/>
      <c r="IKB4" s="17"/>
      <c r="IKC4" s="17"/>
      <c r="IKD4" s="17"/>
      <c r="IKE4" s="17"/>
      <c r="IKF4" s="17"/>
      <c r="IKG4" s="17"/>
      <c r="IKH4" s="17"/>
      <c r="IKI4" s="17"/>
      <c r="IKJ4" s="17"/>
      <c r="IKK4" s="17"/>
      <c r="IKL4" s="17"/>
      <c r="IKM4" s="17"/>
      <c r="IKN4" s="17"/>
      <c r="IKO4" s="17"/>
      <c r="IKP4" s="17"/>
      <c r="IKQ4" s="17"/>
      <c r="IKR4" s="17"/>
      <c r="IKS4" s="17"/>
      <c r="IKT4" s="17"/>
      <c r="IKU4" s="17"/>
      <c r="IKV4" s="17"/>
      <c r="IKW4" s="17"/>
      <c r="IKX4" s="17"/>
      <c r="IKY4" s="17"/>
      <c r="IKZ4" s="17"/>
      <c r="ILA4" s="17"/>
      <c r="ILB4" s="17"/>
      <c r="ILC4" s="17"/>
      <c r="ILD4" s="17"/>
      <c r="ILE4" s="17"/>
      <c r="ILF4" s="17"/>
      <c r="ILG4" s="17"/>
      <c r="ILH4" s="17"/>
      <c r="ILI4" s="17"/>
      <c r="ILJ4" s="17"/>
      <c r="ILK4" s="17"/>
      <c r="ILL4" s="17"/>
      <c r="ILM4" s="17"/>
      <c r="ILN4" s="17"/>
      <c r="ILO4" s="17"/>
      <c r="ILP4" s="17"/>
      <c r="ILQ4" s="17"/>
      <c r="ILR4" s="17"/>
      <c r="ILS4" s="17"/>
      <c r="ILT4" s="17"/>
      <c r="ILU4" s="17"/>
      <c r="ILV4" s="17"/>
      <c r="ILW4" s="17"/>
      <c r="ILX4" s="17"/>
      <c r="ILY4" s="17"/>
      <c r="ILZ4" s="17"/>
      <c r="IMA4" s="17"/>
      <c r="IMB4" s="17"/>
      <c r="IMC4" s="17"/>
      <c r="IMD4" s="17"/>
      <c r="IME4" s="17"/>
      <c r="IMF4" s="17"/>
      <c r="IMG4" s="17"/>
      <c r="IMH4" s="17"/>
      <c r="IMI4" s="17"/>
      <c r="IMJ4" s="17"/>
      <c r="IMK4" s="17"/>
      <c r="IML4" s="17"/>
      <c r="IMM4" s="17"/>
      <c r="IMN4" s="17"/>
      <c r="IMO4" s="17"/>
      <c r="IMP4" s="17"/>
      <c r="IMQ4" s="17"/>
      <c r="IMR4" s="17"/>
      <c r="IMS4" s="17"/>
      <c r="IMT4" s="17"/>
      <c r="IMU4" s="17"/>
      <c r="IMV4" s="17"/>
      <c r="IMW4" s="17"/>
      <c r="IMX4" s="17"/>
      <c r="IMY4" s="17"/>
      <c r="IMZ4" s="17"/>
      <c r="INA4" s="17"/>
      <c r="INB4" s="17"/>
      <c r="INC4" s="17"/>
      <c r="IND4" s="17"/>
      <c r="INE4" s="17"/>
      <c r="INF4" s="17"/>
      <c r="ING4" s="17"/>
      <c r="INH4" s="17"/>
      <c r="INI4" s="17"/>
      <c r="INJ4" s="17"/>
      <c r="INK4" s="17"/>
      <c r="INL4" s="17"/>
      <c r="INM4" s="17"/>
      <c r="INN4" s="17"/>
      <c r="INO4" s="17"/>
      <c r="INP4" s="17"/>
      <c r="INQ4" s="17"/>
      <c r="INR4" s="17"/>
      <c r="INS4" s="17"/>
      <c r="INT4" s="17"/>
      <c r="INU4" s="17"/>
      <c r="INV4" s="17"/>
      <c r="INW4" s="17"/>
      <c r="INX4" s="17"/>
      <c r="INY4" s="17"/>
      <c r="INZ4" s="17"/>
      <c r="IOA4" s="17"/>
      <c r="IOB4" s="17"/>
      <c r="IOC4" s="17"/>
      <c r="IOD4" s="17"/>
      <c r="IOE4" s="17"/>
      <c r="IOF4" s="17"/>
      <c r="IOG4" s="17"/>
      <c r="IOH4" s="17"/>
      <c r="IOI4" s="17"/>
      <c r="IOJ4" s="17"/>
      <c r="IOK4" s="17"/>
      <c r="IOL4" s="17"/>
      <c r="IOM4" s="17"/>
      <c r="ION4" s="17"/>
      <c r="IOO4" s="17"/>
      <c r="IOP4" s="17"/>
      <c r="IOQ4" s="17"/>
      <c r="IOR4" s="17"/>
      <c r="IOS4" s="17"/>
      <c r="IOT4" s="17"/>
      <c r="IOU4" s="17"/>
      <c r="IOV4" s="17"/>
      <c r="IOW4" s="17"/>
      <c r="IOX4" s="17"/>
      <c r="IOY4" s="17"/>
      <c r="IOZ4" s="17"/>
      <c r="IPA4" s="17"/>
      <c r="IPB4" s="17"/>
      <c r="IPC4" s="17"/>
      <c r="IPD4" s="17"/>
      <c r="IPE4" s="17"/>
      <c r="IPF4" s="17"/>
      <c r="IPG4" s="17"/>
      <c r="IPH4" s="17"/>
      <c r="IPI4" s="17"/>
      <c r="IPJ4" s="17"/>
      <c r="IPK4" s="17"/>
      <c r="IPL4" s="17"/>
      <c r="IPM4" s="17"/>
      <c r="IPN4" s="17"/>
      <c r="IPO4" s="17"/>
      <c r="IPP4" s="17"/>
      <c r="IPQ4" s="17"/>
      <c r="IPR4" s="17"/>
      <c r="IPS4" s="17"/>
      <c r="IPT4" s="17"/>
      <c r="IPU4" s="17"/>
      <c r="IPV4" s="17"/>
      <c r="IPW4" s="17"/>
      <c r="IPX4" s="17"/>
      <c r="IPY4" s="17"/>
      <c r="IPZ4" s="17"/>
      <c r="IQA4" s="17"/>
      <c r="IQB4" s="17"/>
      <c r="IQC4" s="17"/>
      <c r="IQD4" s="17"/>
      <c r="IQE4" s="17"/>
      <c r="IQF4" s="17"/>
      <c r="IQG4" s="17"/>
      <c r="IQH4" s="17"/>
      <c r="IQI4" s="17"/>
      <c r="IQJ4" s="17"/>
      <c r="IQK4" s="17"/>
      <c r="IQL4" s="17"/>
      <c r="IQM4" s="17"/>
      <c r="IQN4" s="17"/>
      <c r="IQO4" s="17"/>
      <c r="IQP4" s="17"/>
      <c r="IQQ4" s="17"/>
      <c r="IQR4" s="17"/>
      <c r="IQS4" s="17"/>
      <c r="IQT4" s="17"/>
      <c r="IQU4" s="17"/>
      <c r="IQV4" s="17"/>
      <c r="IQW4" s="17"/>
      <c r="IQX4" s="17"/>
      <c r="IQY4" s="17"/>
      <c r="IQZ4" s="17"/>
      <c r="IRA4" s="17"/>
      <c r="IRB4" s="17"/>
      <c r="IRC4" s="17"/>
      <c r="IRD4" s="17"/>
      <c r="IRE4" s="17"/>
      <c r="IRF4" s="17"/>
      <c r="IRG4" s="17"/>
      <c r="IRH4" s="17"/>
      <c r="IRI4" s="17"/>
      <c r="IRJ4" s="17"/>
      <c r="IRK4" s="17"/>
      <c r="IRL4" s="17"/>
      <c r="IRM4" s="17"/>
      <c r="IRN4" s="17"/>
      <c r="IRO4" s="17"/>
      <c r="IRP4" s="17"/>
      <c r="IRQ4" s="17"/>
      <c r="IRR4" s="17"/>
      <c r="IRS4" s="17"/>
      <c r="IRT4" s="17"/>
      <c r="IRU4" s="17"/>
      <c r="IRV4" s="17"/>
      <c r="IRW4" s="17"/>
      <c r="IRX4" s="17"/>
      <c r="IRY4" s="17"/>
      <c r="IRZ4" s="17"/>
      <c r="ISA4" s="17"/>
      <c r="ISB4" s="17"/>
      <c r="ISC4" s="17"/>
      <c r="ISD4" s="17"/>
      <c r="ISE4" s="17"/>
      <c r="ISF4" s="17"/>
      <c r="ISG4" s="17"/>
      <c r="ISH4" s="17"/>
      <c r="ISI4" s="17"/>
      <c r="ISJ4" s="17"/>
      <c r="ISK4" s="17"/>
      <c r="ISL4" s="17"/>
      <c r="ISM4" s="17"/>
      <c r="ISN4" s="17"/>
      <c r="ISO4" s="17"/>
      <c r="ISP4" s="17"/>
      <c r="ISQ4" s="17"/>
      <c r="ISR4" s="17"/>
      <c r="ISS4" s="17"/>
      <c r="IST4" s="17"/>
      <c r="ISU4" s="17"/>
      <c r="ISV4" s="17"/>
      <c r="ISW4" s="17"/>
      <c r="ISX4" s="17"/>
      <c r="ISY4" s="17"/>
      <c r="ISZ4" s="17"/>
      <c r="ITA4" s="17"/>
      <c r="ITB4" s="17"/>
      <c r="ITC4" s="17"/>
      <c r="ITD4" s="17"/>
      <c r="ITE4" s="17"/>
      <c r="ITF4" s="17"/>
      <c r="ITG4" s="17"/>
      <c r="ITH4" s="17"/>
      <c r="ITI4" s="17"/>
      <c r="ITJ4" s="17"/>
      <c r="ITK4" s="17"/>
      <c r="ITL4" s="17"/>
      <c r="ITM4" s="17"/>
      <c r="ITN4" s="17"/>
      <c r="ITO4" s="17"/>
      <c r="ITP4" s="17"/>
      <c r="ITQ4" s="17"/>
      <c r="ITR4" s="17"/>
      <c r="ITS4" s="17"/>
      <c r="ITT4" s="17"/>
      <c r="ITU4" s="17"/>
      <c r="ITV4" s="17"/>
      <c r="ITW4" s="17"/>
      <c r="ITX4" s="17"/>
      <c r="ITY4" s="17"/>
      <c r="ITZ4" s="17"/>
      <c r="IUA4" s="17"/>
      <c r="IUB4" s="17"/>
      <c r="IUC4" s="17"/>
      <c r="IUD4" s="17"/>
      <c r="IUE4" s="17"/>
      <c r="IUF4" s="17"/>
      <c r="IUG4" s="17"/>
      <c r="IUH4" s="17"/>
      <c r="IUI4" s="17"/>
      <c r="IUJ4" s="17"/>
      <c r="IUK4" s="17"/>
      <c r="IUL4" s="17"/>
      <c r="IUM4" s="17"/>
      <c r="IUN4" s="17"/>
      <c r="IUO4" s="17"/>
      <c r="IUP4" s="17"/>
      <c r="IUQ4" s="17"/>
      <c r="IUR4" s="17"/>
      <c r="IUS4" s="17"/>
      <c r="IUT4" s="17"/>
      <c r="IUU4" s="17"/>
      <c r="IUV4" s="17"/>
      <c r="IUW4" s="17"/>
      <c r="IUX4" s="17"/>
      <c r="IUY4" s="17"/>
      <c r="IUZ4" s="17"/>
      <c r="IVA4" s="17"/>
      <c r="IVB4" s="17"/>
      <c r="IVC4" s="17"/>
      <c r="IVD4" s="17"/>
      <c r="IVE4" s="17"/>
      <c r="IVF4" s="17"/>
      <c r="IVG4" s="17"/>
      <c r="IVH4" s="17"/>
      <c r="IVI4" s="17"/>
      <c r="IVJ4" s="17"/>
      <c r="IVK4" s="17"/>
      <c r="IVL4" s="17"/>
      <c r="IVM4" s="17"/>
      <c r="IVN4" s="17"/>
      <c r="IVO4" s="17"/>
      <c r="IVP4" s="17"/>
      <c r="IVQ4" s="17"/>
      <c r="IVR4" s="17"/>
      <c r="IVS4" s="17"/>
      <c r="IVT4" s="17"/>
      <c r="IVU4" s="17"/>
      <c r="IVV4" s="17"/>
      <c r="IVW4" s="17"/>
      <c r="IVX4" s="17"/>
      <c r="IVY4" s="17"/>
      <c r="IVZ4" s="17"/>
      <c r="IWA4" s="17"/>
      <c r="IWB4" s="17"/>
      <c r="IWC4" s="17"/>
      <c r="IWD4" s="17"/>
      <c r="IWE4" s="17"/>
      <c r="IWF4" s="17"/>
      <c r="IWG4" s="17"/>
      <c r="IWH4" s="17"/>
      <c r="IWI4" s="17"/>
      <c r="IWJ4" s="17"/>
      <c r="IWK4" s="17"/>
      <c r="IWL4" s="17"/>
      <c r="IWM4" s="17"/>
      <c r="IWN4" s="17"/>
      <c r="IWO4" s="17"/>
      <c r="IWP4" s="17"/>
      <c r="IWQ4" s="17"/>
      <c r="IWR4" s="17"/>
      <c r="IWS4" s="17"/>
      <c r="IWT4" s="17"/>
      <c r="IWU4" s="17"/>
      <c r="IWV4" s="17"/>
      <c r="IWW4" s="17"/>
      <c r="IWX4" s="17"/>
      <c r="IWY4" s="17"/>
      <c r="IWZ4" s="17"/>
      <c r="IXA4" s="17"/>
      <c r="IXB4" s="17"/>
      <c r="IXC4" s="17"/>
      <c r="IXD4" s="17"/>
      <c r="IXE4" s="17"/>
      <c r="IXF4" s="17"/>
      <c r="IXG4" s="17"/>
      <c r="IXH4" s="17"/>
      <c r="IXI4" s="17"/>
      <c r="IXJ4" s="17"/>
      <c r="IXK4" s="17"/>
      <c r="IXL4" s="17"/>
      <c r="IXM4" s="17"/>
      <c r="IXN4" s="17"/>
      <c r="IXO4" s="17"/>
      <c r="IXP4" s="17"/>
      <c r="IXQ4" s="17"/>
      <c r="IXR4" s="17"/>
      <c r="IXS4" s="17"/>
      <c r="IXT4" s="17"/>
      <c r="IXU4" s="17"/>
      <c r="IXV4" s="17"/>
      <c r="IXW4" s="17"/>
      <c r="IXX4" s="17"/>
      <c r="IXY4" s="17"/>
      <c r="IXZ4" s="17"/>
      <c r="IYA4" s="17"/>
      <c r="IYB4" s="17"/>
      <c r="IYC4" s="17"/>
      <c r="IYD4" s="17"/>
      <c r="IYE4" s="17"/>
      <c r="IYF4" s="17"/>
      <c r="IYG4" s="17"/>
      <c r="IYH4" s="17"/>
      <c r="IYI4" s="17"/>
      <c r="IYJ4" s="17"/>
      <c r="IYK4" s="17"/>
      <c r="IYL4" s="17"/>
      <c r="IYM4" s="17"/>
      <c r="IYN4" s="17"/>
      <c r="IYO4" s="17"/>
      <c r="IYP4" s="17"/>
      <c r="IYQ4" s="17"/>
      <c r="IYR4" s="17"/>
      <c r="IYS4" s="17"/>
      <c r="IYT4" s="17"/>
      <c r="IYU4" s="17"/>
      <c r="IYV4" s="17"/>
      <c r="IYW4" s="17"/>
      <c r="IYX4" s="17"/>
      <c r="IYY4" s="17"/>
      <c r="IYZ4" s="17"/>
      <c r="IZA4" s="17"/>
      <c r="IZB4" s="17"/>
      <c r="IZC4" s="17"/>
      <c r="IZD4" s="17"/>
      <c r="IZE4" s="17"/>
      <c r="IZF4" s="17"/>
      <c r="IZG4" s="17"/>
      <c r="IZH4" s="17"/>
      <c r="IZI4" s="17"/>
      <c r="IZJ4" s="17"/>
      <c r="IZK4" s="17"/>
      <c r="IZL4" s="17"/>
      <c r="IZM4" s="17"/>
      <c r="IZN4" s="17"/>
      <c r="IZO4" s="17"/>
      <c r="IZP4" s="17"/>
      <c r="IZQ4" s="17"/>
      <c r="IZR4" s="17"/>
      <c r="IZS4" s="17"/>
      <c r="IZT4" s="17"/>
      <c r="IZU4" s="17"/>
      <c r="IZV4" s="17"/>
      <c r="IZW4" s="17"/>
      <c r="IZX4" s="17"/>
      <c r="IZY4" s="17"/>
      <c r="IZZ4" s="17"/>
      <c r="JAA4" s="17"/>
      <c r="JAB4" s="17"/>
      <c r="JAC4" s="17"/>
      <c r="JAD4" s="17"/>
      <c r="JAE4" s="17"/>
      <c r="JAF4" s="17"/>
      <c r="JAG4" s="17"/>
      <c r="JAH4" s="17"/>
      <c r="JAI4" s="17"/>
      <c r="JAJ4" s="17"/>
      <c r="JAK4" s="17"/>
      <c r="JAL4" s="17"/>
      <c r="JAM4" s="17"/>
      <c r="JAN4" s="17"/>
      <c r="JAO4" s="17"/>
      <c r="JAP4" s="17"/>
      <c r="JAQ4" s="17"/>
      <c r="JAR4" s="17"/>
      <c r="JAS4" s="17"/>
      <c r="JAT4" s="17"/>
      <c r="JAU4" s="17"/>
      <c r="JAV4" s="17"/>
      <c r="JAW4" s="17"/>
      <c r="JAX4" s="17"/>
      <c r="JAY4" s="17"/>
      <c r="JAZ4" s="17"/>
      <c r="JBA4" s="17"/>
      <c r="JBB4" s="17"/>
      <c r="JBC4" s="17"/>
      <c r="JBD4" s="17"/>
      <c r="JBE4" s="17"/>
      <c r="JBF4" s="17"/>
      <c r="JBG4" s="17"/>
      <c r="JBH4" s="17"/>
      <c r="JBI4" s="17"/>
      <c r="JBJ4" s="17"/>
      <c r="JBK4" s="17"/>
      <c r="JBL4" s="17"/>
      <c r="JBM4" s="17"/>
      <c r="JBN4" s="17"/>
      <c r="JBO4" s="17"/>
      <c r="JBP4" s="17"/>
      <c r="JBQ4" s="17"/>
      <c r="JBR4" s="17"/>
      <c r="JBS4" s="17"/>
      <c r="JBT4" s="17"/>
      <c r="JBU4" s="17"/>
      <c r="JBV4" s="17"/>
      <c r="JBW4" s="17"/>
      <c r="JBX4" s="17"/>
      <c r="JBY4" s="17"/>
      <c r="JBZ4" s="17"/>
      <c r="JCA4" s="17"/>
      <c r="JCB4" s="17"/>
      <c r="JCC4" s="17"/>
      <c r="JCD4" s="17"/>
      <c r="JCE4" s="17"/>
      <c r="JCF4" s="17"/>
      <c r="JCG4" s="17"/>
      <c r="JCH4" s="17"/>
      <c r="JCI4" s="17"/>
      <c r="JCJ4" s="17"/>
      <c r="JCK4" s="17"/>
      <c r="JCL4" s="17"/>
      <c r="JCM4" s="17"/>
      <c r="JCN4" s="17"/>
      <c r="JCO4" s="17"/>
      <c r="JCP4" s="17"/>
      <c r="JCQ4" s="17"/>
      <c r="JCR4" s="17"/>
      <c r="JCS4" s="17"/>
      <c r="JCT4" s="17"/>
      <c r="JCU4" s="17"/>
      <c r="JCV4" s="17"/>
      <c r="JCW4" s="17"/>
      <c r="JCX4" s="17"/>
      <c r="JCY4" s="17"/>
      <c r="JCZ4" s="17"/>
      <c r="JDA4" s="17"/>
      <c r="JDB4" s="17"/>
      <c r="JDC4" s="17"/>
      <c r="JDD4" s="17"/>
      <c r="JDE4" s="17"/>
      <c r="JDF4" s="17"/>
      <c r="JDG4" s="17"/>
      <c r="JDH4" s="17"/>
      <c r="JDI4" s="17"/>
      <c r="JDJ4" s="17"/>
      <c r="JDK4" s="17"/>
      <c r="JDL4" s="17"/>
      <c r="JDM4" s="17"/>
      <c r="JDN4" s="17"/>
      <c r="JDO4" s="17"/>
      <c r="JDP4" s="17"/>
      <c r="JDQ4" s="17"/>
      <c r="JDR4" s="17"/>
      <c r="JDS4" s="17"/>
      <c r="JDT4" s="17"/>
      <c r="JDU4" s="17"/>
      <c r="JDV4" s="17"/>
      <c r="JDW4" s="17"/>
      <c r="JDX4" s="17"/>
      <c r="JDY4" s="17"/>
      <c r="JDZ4" s="17"/>
      <c r="JEA4" s="17"/>
      <c r="JEB4" s="17"/>
      <c r="JEC4" s="17"/>
      <c r="JED4" s="17"/>
      <c r="JEE4" s="17"/>
      <c r="JEF4" s="17"/>
      <c r="JEG4" s="17"/>
      <c r="JEH4" s="17"/>
      <c r="JEI4" s="17"/>
      <c r="JEJ4" s="17"/>
      <c r="JEK4" s="17"/>
      <c r="JEL4" s="17"/>
      <c r="JEM4" s="17"/>
      <c r="JEN4" s="17"/>
      <c r="JEO4" s="17"/>
      <c r="JEP4" s="17"/>
      <c r="JEQ4" s="17"/>
      <c r="JER4" s="17"/>
      <c r="JES4" s="17"/>
      <c r="JET4" s="17"/>
      <c r="JEU4" s="17"/>
      <c r="JEV4" s="17"/>
      <c r="JEW4" s="17"/>
      <c r="JEX4" s="17"/>
      <c r="JEY4" s="17"/>
      <c r="JEZ4" s="17"/>
      <c r="JFA4" s="17"/>
      <c r="JFB4" s="17"/>
      <c r="JFC4" s="17"/>
      <c r="JFD4" s="17"/>
      <c r="JFE4" s="17"/>
      <c r="JFF4" s="17"/>
      <c r="JFG4" s="17"/>
      <c r="JFH4" s="17"/>
      <c r="JFI4" s="17"/>
      <c r="JFJ4" s="17"/>
      <c r="JFK4" s="17"/>
      <c r="JFL4" s="17"/>
      <c r="JFM4" s="17"/>
      <c r="JFN4" s="17"/>
      <c r="JFO4" s="17"/>
      <c r="JFP4" s="17"/>
      <c r="JFQ4" s="17"/>
      <c r="JFR4" s="17"/>
      <c r="JFS4" s="17"/>
      <c r="JFT4" s="17"/>
      <c r="JFU4" s="17"/>
      <c r="JFV4" s="17"/>
      <c r="JFW4" s="17"/>
      <c r="JFX4" s="17"/>
      <c r="JFY4" s="17"/>
      <c r="JFZ4" s="17"/>
      <c r="JGA4" s="17"/>
      <c r="JGB4" s="17"/>
      <c r="JGC4" s="17"/>
      <c r="JGD4" s="17"/>
      <c r="JGE4" s="17"/>
      <c r="JGF4" s="17"/>
      <c r="JGG4" s="17"/>
      <c r="JGH4" s="17"/>
      <c r="JGI4" s="17"/>
      <c r="JGJ4" s="17"/>
      <c r="JGK4" s="17"/>
      <c r="JGL4" s="17"/>
      <c r="JGM4" s="17"/>
      <c r="JGN4" s="17"/>
      <c r="JGO4" s="17"/>
      <c r="JGP4" s="17"/>
      <c r="JGQ4" s="17"/>
      <c r="JGR4" s="17"/>
      <c r="JGS4" s="17"/>
      <c r="JGT4" s="17"/>
      <c r="JGU4" s="17"/>
      <c r="JGV4" s="17"/>
      <c r="JGW4" s="17"/>
      <c r="JGX4" s="17"/>
      <c r="JGY4" s="17"/>
      <c r="JGZ4" s="17"/>
      <c r="JHA4" s="17"/>
      <c r="JHB4" s="17"/>
      <c r="JHC4" s="17"/>
      <c r="JHD4" s="17"/>
      <c r="JHE4" s="17"/>
      <c r="JHF4" s="17"/>
      <c r="JHG4" s="17"/>
      <c r="JHH4" s="17"/>
      <c r="JHI4" s="17"/>
      <c r="JHJ4" s="17"/>
      <c r="JHK4" s="17"/>
      <c r="JHL4" s="17"/>
      <c r="JHM4" s="17"/>
      <c r="JHN4" s="17"/>
      <c r="JHO4" s="17"/>
      <c r="JHP4" s="17"/>
      <c r="JHQ4" s="17"/>
      <c r="JHR4" s="17"/>
      <c r="JHS4" s="17"/>
      <c r="JHT4" s="17"/>
      <c r="JHU4" s="17"/>
      <c r="JHV4" s="17"/>
      <c r="JHW4" s="17"/>
      <c r="JHX4" s="17"/>
      <c r="JHY4" s="17"/>
      <c r="JHZ4" s="17"/>
      <c r="JIA4" s="17"/>
      <c r="JIB4" s="17"/>
      <c r="JIC4" s="17"/>
      <c r="JID4" s="17"/>
      <c r="JIE4" s="17"/>
      <c r="JIF4" s="17"/>
      <c r="JIG4" s="17"/>
      <c r="JIH4" s="17"/>
      <c r="JII4" s="17"/>
      <c r="JIJ4" s="17"/>
      <c r="JIK4" s="17"/>
      <c r="JIL4" s="17"/>
      <c r="JIM4" s="17"/>
      <c r="JIN4" s="17"/>
      <c r="JIO4" s="17"/>
      <c r="JIP4" s="17"/>
      <c r="JIQ4" s="17"/>
      <c r="JIR4" s="17"/>
      <c r="JIS4" s="17"/>
      <c r="JIT4" s="17"/>
      <c r="JIU4" s="17"/>
      <c r="JIV4" s="17"/>
      <c r="JIW4" s="17"/>
      <c r="JIX4" s="17"/>
      <c r="JIY4" s="17"/>
      <c r="JIZ4" s="17"/>
      <c r="JJA4" s="17"/>
      <c r="JJB4" s="17"/>
      <c r="JJC4" s="17"/>
      <c r="JJD4" s="17"/>
      <c r="JJE4" s="17"/>
      <c r="JJF4" s="17"/>
      <c r="JJG4" s="17"/>
      <c r="JJH4" s="17"/>
      <c r="JJI4" s="17"/>
      <c r="JJJ4" s="17"/>
      <c r="JJK4" s="17"/>
      <c r="JJL4" s="17"/>
      <c r="JJM4" s="17"/>
      <c r="JJN4" s="17"/>
      <c r="JJO4" s="17"/>
      <c r="JJP4" s="17"/>
      <c r="JJQ4" s="17"/>
      <c r="JJR4" s="17"/>
      <c r="JJS4" s="17"/>
      <c r="JJT4" s="17"/>
      <c r="JJU4" s="17"/>
      <c r="JJV4" s="17"/>
      <c r="JJW4" s="17"/>
      <c r="JJX4" s="17"/>
      <c r="JJY4" s="17"/>
      <c r="JJZ4" s="17"/>
      <c r="JKA4" s="17"/>
      <c r="JKB4" s="17"/>
      <c r="JKC4" s="17"/>
      <c r="JKD4" s="17"/>
      <c r="JKE4" s="17"/>
      <c r="JKF4" s="17"/>
      <c r="JKG4" s="17"/>
      <c r="JKH4" s="17"/>
      <c r="JKI4" s="17"/>
      <c r="JKJ4" s="17"/>
      <c r="JKK4" s="17"/>
      <c r="JKL4" s="17"/>
      <c r="JKM4" s="17"/>
      <c r="JKN4" s="17"/>
      <c r="JKO4" s="17"/>
      <c r="JKP4" s="17"/>
      <c r="JKQ4" s="17"/>
      <c r="JKR4" s="17"/>
      <c r="JKS4" s="17"/>
      <c r="JKT4" s="17"/>
      <c r="JKU4" s="17"/>
      <c r="JKV4" s="17"/>
      <c r="JKW4" s="17"/>
      <c r="JKX4" s="17"/>
      <c r="JKY4" s="17"/>
      <c r="JKZ4" s="17"/>
      <c r="JLA4" s="17"/>
      <c r="JLB4" s="17"/>
      <c r="JLC4" s="17"/>
      <c r="JLD4" s="17"/>
      <c r="JLE4" s="17"/>
      <c r="JLF4" s="17"/>
      <c r="JLG4" s="17"/>
      <c r="JLH4" s="17"/>
      <c r="JLI4" s="17"/>
      <c r="JLJ4" s="17"/>
      <c r="JLK4" s="17"/>
      <c r="JLL4" s="17"/>
      <c r="JLM4" s="17"/>
      <c r="JLN4" s="17"/>
      <c r="JLO4" s="17"/>
      <c r="JLP4" s="17"/>
      <c r="JLQ4" s="17"/>
      <c r="JLR4" s="17"/>
      <c r="JLS4" s="17"/>
      <c r="JLT4" s="17"/>
      <c r="JLU4" s="17"/>
      <c r="JLV4" s="17"/>
      <c r="JLW4" s="17"/>
      <c r="JLX4" s="17"/>
      <c r="JLY4" s="17"/>
      <c r="JLZ4" s="17"/>
      <c r="JMA4" s="17"/>
      <c r="JMB4" s="17"/>
      <c r="JMC4" s="17"/>
      <c r="JMD4" s="17"/>
      <c r="JME4" s="17"/>
      <c r="JMF4" s="17"/>
      <c r="JMG4" s="17"/>
      <c r="JMH4" s="17"/>
      <c r="JMI4" s="17"/>
      <c r="JMJ4" s="17"/>
      <c r="JMK4" s="17"/>
      <c r="JML4" s="17"/>
      <c r="JMM4" s="17"/>
      <c r="JMN4" s="17"/>
      <c r="JMO4" s="17"/>
      <c r="JMP4" s="17"/>
      <c r="JMQ4" s="17"/>
      <c r="JMR4" s="17"/>
      <c r="JMS4" s="17"/>
      <c r="JMT4" s="17"/>
      <c r="JMU4" s="17"/>
      <c r="JMV4" s="17"/>
      <c r="JMW4" s="17"/>
      <c r="JMX4" s="17"/>
      <c r="JMY4" s="17"/>
      <c r="JMZ4" s="17"/>
      <c r="JNA4" s="17"/>
      <c r="JNB4" s="17"/>
      <c r="JNC4" s="17"/>
      <c r="JND4" s="17"/>
      <c r="JNE4" s="17"/>
      <c r="JNF4" s="17"/>
      <c r="JNG4" s="17"/>
      <c r="JNH4" s="17"/>
      <c r="JNI4" s="17"/>
      <c r="JNJ4" s="17"/>
      <c r="JNK4" s="17"/>
      <c r="JNL4" s="17"/>
      <c r="JNM4" s="17"/>
      <c r="JNN4" s="17"/>
      <c r="JNO4" s="17"/>
      <c r="JNP4" s="17"/>
      <c r="JNQ4" s="17"/>
      <c r="JNR4" s="17"/>
      <c r="JNS4" s="17"/>
      <c r="JNT4" s="17"/>
      <c r="JNU4" s="17"/>
      <c r="JNV4" s="17"/>
      <c r="JNW4" s="17"/>
      <c r="JNX4" s="17"/>
      <c r="JNY4" s="17"/>
      <c r="JNZ4" s="17"/>
      <c r="JOA4" s="17"/>
      <c r="JOB4" s="17"/>
      <c r="JOC4" s="17"/>
      <c r="JOD4" s="17"/>
      <c r="JOE4" s="17"/>
      <c r="JOF4" s="17"/>
      <c r="JOG4" s="17"/>
      <c r="JOH4" s="17"/>
      <c r="JOI4" s="17"/>
      <c r="JOJ4" s="17"/>
      <c r="JOK4" s="17"/>
      <c r="JOL4" s="17"/>
      <c r="JOM4" s="17"/>
      <c r="JON4" s="17"/>
      <c r="JOO4" s="17"/>
      <c r="JOP4" s="17"/>
      <c r="JOQ4" s="17"/>
      <c r="JOR4" s="17"/>
      <c r="JOS4" s="17"/>
      <c r="JOT4" s="17"/>
      <c r="JOU4" s="17"/>
      <c r="JOV4" s="17"/>
      <c r="JOW4" s="17"/>
      <c r="JOX4" s="17"/>
      <c r="JOY4" s="17"/>
      <c r="JOZ4" s="17"/>
      <c r="JPA4" s="17"/>
      <c r="JPB4" s="17"/>
      <c r="JPC4" s="17"/>
      <c r="JPD4" s="17"/>
      <c r="JPE4" s="17"/>
      <c r="JPF4" s="17"/>
      <c r="JPG4" s="17"/>
      <c r="JPH4" s="17"/>
      <c r="JPI4" s="17"/>
      <c r="JPJ4" s="17"/>
      <c r="JPK4" s="17"/>
      <c r="JPL4" s="17"/>
      <c r="JPM4" s="17"/>
      <c r="JPN4" s="17"/>
      <c r="JPO4" s="17"/>
      <c r="JPP4" s="17"/>
      <c r="JPQ4" s="17"/>
      <c r="JPR4" s="17"/>
      <c r="JPS4" s="17"/>
      <c r="JPT4" s="17"/>
      <c r="JPU4" s="17"/>
      <c r="JPV4" s="17"/>
      <c r="JPW4" s="17"/>
      <c r="JPX4" s="17"/>
      <c r="JPY4" s="17"/>
      <c r="JPZ4" s="17"/>
      <c r="JQA4" s="17"/>
      <c r="JQB4" s="17"/>
      <c r="JQC4" s="17"/>
      <c r="JQD4" s="17"/>
      <c r="JQE4" s="17"/>
      <c r="JQF4" s="17"/>
      <c r="JQG4" s="17"/>
      <c r="JQH4" s="17"/>
      <c r="JQI4" s="17"/>
      <c r="JQJ4" s="17"/>
      <c r="JQK4" s="17"/>
      <c r="JQL4" s="17"/>
      <c r="JQM4" s="17"/>
      <c r="JQN4" s="17"/>
      <c r="JQO4" s="17"/>
      <c r="JQP4" s="17"/>
      <c r="JQQ4" s="17"/>
      <c r="JQR4" s="17"/>
      <c r="JQS4" s="17"/>
      <c r="JQT4" s="17"/>
      <c r="JQU4" s="17"/>
      <c r="JQV4" s="17"/>
      <c r="JQW4" s="17"/>
      <c r="JQX4" s="17"/>
      <c r="JQY4" s="17"/>
      <c r="JQZ4" s="17"/>
      <c r="JRA4" s="17"/>
      <c r="JRB4" s="17"/>
      <c r="JRC4" s="17"/>
      <c r="JRD4" s="17"/>
      <c r="JRE4" s="17"/>
      <c r="JRF4" s="17"/>
      <c r="JRG4" s="17"/>
      <c r="JRH4" s="17"/>
      <c r="JRI4" s="17"/>
      <c r="JRJ4" s="17"/>
      <c r="JRK4" s="17"/>
      <c r="JRL4" s="17"/>
      <c r="JRM4" s="17"/>
      <c r="JRN4" s="17"/>
      <c r="JRO4" s="17"/>
      <c r="JRP4" s="17"/>
      <c r="JRQ4" s="17"/>
      <c r="JRR4" s="17"/>
      <c r="JRS4" s="17"/>
      <c r="JRT4" s="17"/>
      <c r="JRU4" s="17"/>
      <c r="JRV4" s="17"/>
      <c r="JRW4" s="17"/>
      <c r="JRX4" s="17"/>
      <c r="JRY4" s="17"/>
      <c r="JRZ4" s="17"/>
      <c r="JSA4" s="17"/>
      <c r="JSB4" s="17"/>
      <c r="JSC4" s="17"/>
      <c r="JSD4" s="17"/>
      <c r="JSE4" s="17"/>
      <c r="JSF4" s="17"/>
      <c r="JSG4" s="17"/>
      <c r="JSH4" s="17"/>
      <c r="JSI4" s="17"/>
      <c r="JSJ4" s="17"/>
      <c r="JSK4" s="17"/>
      <c r="JSL4" s="17"/>
      <c r="JSM4" s="17"/>
      <c r="JSN4" s="17"/>
      <c r="JSO4" s="17"/>
      <c r="JSP4" s="17"/>
      <c r="JSQ4" s="17"/>
      <c r="JSR4" s="17"/>
      <c r="JSS4" s="17"/>
      <c r="JST4" s="17"/>
      <c r="JSU4" s="17"/>
      <c r="JSV4" s="17"/>
      <c r="JSW4" s="17"/>
      <c r="JSX4" s="17"/>
      <c r="JSY4" s="17"/>
      <c r="JSZ4" s="17"/>
      <c r="JTA4" s="17"/>
      <c r="JTB4" s="17"/>
      <c r="JTC4" s="17"/>
      <c r="JTD4" s="17"/>
      <c r="JTE4" s="17"/>
      <c r="JTF4" s="17"/>
      <c r="JTG4" s="17"/>
      <c r="JTH4" s="17"/>
      <c r="JTI4" s="17"/>
      <c r="JTJ4" s="17"/>
      <c r="JTK4" s="17"/>
      <c r="JTL4" s="17"/>
      <c r="JTM4" s="17"/>
      <c r="JTN4" s="17"/>
      <c r="JTO4" s="17"/>
      <c r="JTP4" s="17"/>
      <c r="JTQ4" s="17"/>
      <c r="JTR4" s="17"/>
      <c r="JTS4" s="17"/>
      <c r="JTT4" s="17"/>
      <c r="JTU4" s="17"/>
      <c r="JTV4" s="17"/>
      <c r="JTW4" s="17"/>
      <c r="JTX4" s="17"/>
      <c r="JTY4" s="17"/>
      <c r="JTZ4" s="17"/>
      <c r="JUA4" s="17"/>
      <c r="JUB4" s="17"/>
      <c r="JUC4" s="17"/>
      <c r="JUD4" s="17"/>
      <c r="JUE4" s="17"/>
      <c r="JUF4" s="17"/>
      <c r="JUG4" s="17"/>
      <c r="JUH4" s="17"/>
      <c r="JUI4" s="17"/>
      <c r="JUJ4" s="17"/>
      <c r="JUK4" s="17"/>
      <c r="JUL4" s="17"/>
      <c r="JUM4" s="17"/>
      <c r="JUN4" s="17"/>
      <c r="JUO4" s="17"/>
      <c r="JUP4" s="17"/>
      <c r="JUQ4" s="17"/>
      <c r="JUR4" s="17"/>
      <c r="JUS4" s="17"/>
      <c r="JUT4" s="17"/>
      <c r="JUU4" s="17"/>
      <c r="JUV4" s="17"/>
      <c r="JUW4" s="17"/>
      <c r="JUX4" s="17"/>
      <c r="JUY4" s="17"/>
      <c r="JUZ4" s="17"/>
      <c r="JVA4" s="17"/>
      <c r="JVB4" s="17"/>
      <c r="JVC4" s="17"/>
      <c r="JVD4" s="17"/>
      <c r="JVE4" s="17"/>
      <c r="JVF4" s="17"/>
      <c r="JVG4" s="17"/>
      <c r="JVH4" s="17"/>
      <c r="JVI4" s="17"/>
      <c r="JVJ4" s="17"/>
      <c r="JVK4" s="17"/>
      <c r="JVL4" s="17"/>
      <c r="JVM4" s="17"/>
      <c r="JVN4" s="17"/>
      <c r="JVO4" s="17"/>
      <c r="JVP4" s="17"/>
      <c r="JVQ4" s="17"/>
      <c r="JVR4" s="17"/>
      <c r="JVS4" s="17"/>
      <c r="JVT4" s="17"/>
      <c r="JVU4" s="17"/>
      <c r="JVV4" s="17"/>
      <c r="JVW4" s="17"/>
      <c r="JVX4" s="17"/>
      <c r="JVY4" s="17"/>
      <c r="JVZ4" s="17"/>
      <c r="JWA4" s="17"/>
      <c r="JWB4" s="17"/>
      <c r="JWC4" s="17"/>
      <c r="JWD4" s="17"/>
      <c r="JWE4" s="17"/>
      <c r="JWF4" s="17"/>
      <c r="JWG4" s="17"/>
      <c r="JWH4" s="17"/>
      <c r="JWI4" s="17"/>
      <c r="JWJ4" s="17"/>
      <c r="JWK4" s="17"/>
      <c r="JWL4" s="17"/>
      <c r="JWM4" s="17"/>
      <c r="JWN4" s="17"/>
      <c r="JWO4" s="17"/>
      <c r="JWP4" s="17"/>
      <c r="JWQ4" s="17"/>
      <c r="JWR4" s="17"/>
      <c r="JWS4" s="17"/>
      <c r="JWT4" s="17"/>
      <c r="JWU4" s="17"/>
      <c r="JWV4" s="17"/>
      <c r="JWW4" s="17"/>
      <c r="JWX4" s="17"/>
      <c r="JWY4" s="17"/>
      <c r="JWZ4" s="17"/>
      <c r="JXA4" s="17"/>
      <c r="JXB4" s="17"/>
      <c r="JXC4" s="17"/>
      <c r="JXD4" s="17"/>
      <c r="JXE4" s="17"/>
      <c r="JXF4" s="17"/>
      <c r="JXG4" s="17"/>
      <c r="JXH4" s="17"/>
      <c r="JXI4" s="17"/>
      <c r="JXJ4" s="17"/>
      <c r="JXK4" s="17"/>
      <c r="JXL4" s="17"/>
      <c r="JXM4" s="17"/>
      <c r="JXN4" s="17"/>
      <c r="JXO4" s="17"/>
      <c r="JXP4" s="17"/>
      <c r="JXQ4" s="17"/>
      <c r="JXR4" s="17"/>
      <c r="JXS4" s="17"/>
      <c r="JXT4" s="17"/>
      <c r="JXU4" s="17"/>
      <c r="JXV4" s="17"/>
      <c r="JXW4" s="17"/>
      <c r="JXX4" s="17"/>
      <c r="JXY4" s="17"/>
      <c r="JXZ4" s="17"/>
      <c r="JYA4" s="17"/>
      <c r="JYB4" s="17"/>
      <c r="JYC4" s="17"/>
      <c r="JYD4" s="17"/>
      <c r="JYE4" s="17"/>
      <c r="JYF4" s="17"/>
      <c r="JYG4" s="17"/>
      <c r="JYH4" s="17"/>
      <c r="JYI4" s="17"/>
      <c r="JYJ4" s="17"/>
      <c r="JYK4" s="17"/>
      <c r="JYL4" s="17"/>
      <c r="JYM4" s="17"/>
      <c r="JYN4" s="17"/>
      <c r="JYO4" s="17"/>
      <c r="JYP4" s="17"/>
      <c r="JYQ4" s="17"/>
      <c r="JYR4" s="17"/>
      <c r="JYS4" s="17"/>
      <c r="JYT4" s="17"/>
      <c r="JYU4" s="17"/>
      <c r="JYV4" s="17"/>
      <c r="JYW4" s="17"/>
      <c r="JYX4" s="17"/>
      <c r="JYY4" s="17"/>
      <c r="JYZ4" s="17"/>
      <c r="JZA4" s="17"/>
      <c r="JZB4" s="17"/>
      <c r="JZC4" s="17"/>
      <c r="JZD4" s="17"/>
      <c r="JZE4" s="17"/>
      <c r="JZF4" s="17"/>
      <c r="JZG4" s="17"/>
      <c r="JZH4" s="17"/>
      <c r="JZI4" s="17"/>
      <c r="JZJ4" s="17"/>
      <c r="JZK4" s="17"/>
      <c r="JZL4" s="17"/>
      <c r="JZM4" s="17"/>
      <c r="JZN4" s="17"/>
      <c r="JZO4" s="17"/>
      <c r="JZP4" s="17"/>
      <c r="JZQ4" s="17"/>
      <c r="JZR4" s="17"/>
      <c r="JZS4" s="17"/>
      <c r="JZT4" s="17"/>
      <c r="JZU4" s="17"/>
      <c r="JZV4" s="17"/>
      <c r="JZW4" s="17"/>
      <c r="JZX4" s="17"/>
      <c r="JZY4" s="17"/>
      <c r="JZZ4" s="17"/>
      <c r="KAA4" s="17"/>
      <c r="KAB4" s="17"/>
      <c r="KAC4" s="17"/>
      <c r="KAD4" s="17"/>
      <c r="KAE4" s="17"/>
      <c r="KAF4" s="17"/>
      <c r="KAG4" s="17"/>
      <c r="KAH4" s="17"/>
      <c r="KAI4" s="17"/>
      <c r="KAJ4" s="17"/>
      <c r="KAK4" s="17"/>
      <c r="KAL4" s="17"/>
      <c r="KAM4" s="17"/>
      <c r="KAN4" s="17"/>
      <c r="KAO4" s="17"/>
      <c r="KAP4" s="17"/>
      <c r="KAQ4" s="17"/>
      <c r="KAR4" s="17"/>
      <c r="KAS4" s="17"/>
      <c r="KAT4" s="17"/>
      <c r="KAU4" s="17"/>
      <c r="KAV4" s="17"/>
      <c r="KAW4" s="17"/>
      <c r="KAX4" s="17"/>
      <c r="KAY4" s="17"/>
      <c r="KAZ4" s="17"/>
      <c r="KBA4" s="17"/>
      <c r="KBB4" s="17"/>
      <c r="KBC4" s="17"/>
      <c r="KBD4" s="17"/>
      <c r="KBE4" s="17"/>
      <c r="KBF4" s="17"/>
      <c r="KBG4" s="17"/>
      <c r="KBH4" s="17"/>
      <c r="KBI4" s="17"/>
      <c r="KBJ4" s="17"/>
      <c r="KBK4" s="17"/>
      <c r="KBL4" s="17"/>
      <c r="KBM4" s="17"/>
      <c r="KBN4" s="17"/>
      <c r="KBO4" s="17"/>
      <c r="KBP4" s="17"/>
      <c r="KBQ4" s="17"/>
      <c r="KBR4" s="17"/>
      <c r="KBS4" s="17"/>
      <c r="KBT4" s="17"/>
      <c r="KBU4" s="17"/>
      <c r="KBV4" s="17"/>
      <c r="KBW4" s="17"/>
      <c r="KBX4" s="17"/>
      <c r="KBY4" s="17"/>
      <c r="KBZ4" s="17"/>
      <c r="KCA4" s="17"/>
      <c r="KCB4" s="17"/>
      <c r="KCC4" s="17"/>
      <c r="KCD4" s="17"/>
      <c r="KCE4" s="17"/>
      <c r="KCF4" s="17"/>
      <c r="KCG4" s="17"/>
      <c r="KCH4" s="17"/>
      <c r="KCI4" s="17"/>
      <c r="KCJ4" s="17"/>
      <c r="KCK4" s="17"/>
      <c r="KCL4" s="17"/>
      <c r="KCM4" s="17"/>
      <c r="KCN4" s="17"/>
      <c r="KCO4" s="17"/>
      <c r="KCP4" s="17"/>
      <c r="KCQ4" s="17"/>
      <c r="KCR4" s="17"/>
      <c r="KCS4" s="17"/>
      <c r="KCT4" s="17"/>
      <c r="KCU4" s="17"/>
      <c r="KCV4" s="17"/>
      <c r="KCW4" s="17"/>
      <c r="KCX4" s="17"/>
      <c r="KCY4" s="17"/>
      <c r="KCZ4" s="17"/>
      <c r="KDA4" s="17"/>
      <c r="KDB4" s="17"/>
      <c r="KDC4" s="17"/>
      <c r="KDD4" s="17"/>
      <c r="KDE4" s="17"/>
      <c r="KDF4" s="17"/>
      <c r="KDG4" s="17"/>
      <c r="KDH4" s="17"/>
      <c r="KDI4" s="17"/>
      <c r="KDJ4" s="17"/>
      <c r="KDK4" s="17"/>
      <c r="KDL4" s="17"/>
      <c r="KDM4" s="17"/>
      <c r="KDN4" s="17"/>
      <c r="KDO4" s="17"/>
      <c r="KDP4" s="17"/>
      <c r="KDQ4" s="17"/>
      <c r="KDR4" s="17"/>
      <c r="KDS4" s="17"/>
      <c r="KDT4" s="17"/>
      <c r="KDU4" s="17"/>
      <c r="KDV4" s="17"/>
      <c r="KDW4" s="17"/>
      <c r="KDX4" s="17"/>
      <c r="KDY4" s="17"/>
      <c r="KDZ4" s="17"/>
      <c r="KEA4" s="17"/>
      <c r="KEB4" s="17"/>
      <c r="KEC4" s="17"/>
      <c r="KED4" s="17"/>
      <c r="KEE4" s="17"/>
      <c r="KEF4" s="17"/>
      <c r="KEG4" s="17"/>
      <c r="KEH4" s="17"/>
      <c r="KEI4" s="17"/>
      <c r="KEJ4" s="17"/>
      <c r="KEK4" s="17"/>
      <c r="KEL4" s="17"/>
      <c r="KEM4" s="17"/>
      <c r="KEN4" s="17"/>
      <c r="KEO4" s="17"/>
      <c r="KEP4" s="17"/>
      <c r="KEQ4" s="17"/>
      <c r="KER4" s="17"/>
      <c r="KES4" s="17"/>
      <c r="KET4" s="17"/>
      <c r="KEU4" s="17"/>
      <c r="KEV4" s="17"/>
      <c r="KEW4" s="17"/>
      <c r="KEX4" s="17"/>
      <c r="KEY4" s="17"/>
      <c r="KEZ4" s="17"/>
      <c r="KFA4" s="17"/>
      <c r="KFB4" s="17"/>
      <c r="KFC4" s="17"/>
      <c r="KFD4" s="17"/>
      <c r="KFE4" s="17"/>
      <c r="KFF4" s="17"/>
      <c r="KFG4" s="17"/>
      <c r="KFH4" s="17"/>
      <c r="KFI4" s="17"/>
      <c r="KFJ4" s="17"/>
      <c r="KFK4" s="17"/>
      <c r="KFL4" s="17"/>
      <c r="KFM4" s="17"/>
      <c r="KFN4" s="17"/>
      <c r="KFO4" s="17"/>
      <c r="KFP4" s="17"/>
      <c r="KFQ4" s="17"/>
      <c r="KFR4" s="17"/>
      <c r="KFS4" s="17"/>
      <c r="KFT4" s="17"/>
      <c r="KFU4" s="17"/>
      <c r="KFV4" s="17"/>
      <c r="KFW4" s="17"/>
      <c r="KFX4" s="17"/>
      <c r="KFY4" s="17"/>
      <c r="KFZ4" s="17"/>
      <c r="KGA4" s="17"/>
      <c r="KGB4" s="17"/>
      <c r="KGC4" s="17"/>
      <c r="KGD4" s="17"/>
      <c r="KGE4" s="17"/>
      <c r="KGF4" s="17"/>
      <c r="KGG4" s="17"/>
      <c r="KGH4" s="17"/>
      <c r="KGI4" s="17"/>
      <c r="KGJ4" s="17"/>
      <c r="KGK4" s="17"/>
      <c r="KGL4" s="17"/>
      <c r="KGM4" s="17"/>
      <c r="KGN4" s="17"/>
      <c r="KGO4" s="17"/>
      <c r="KGP4" s="17"/>
      <c r="KGQ4" s="17"/>
      <c r="KGR4" s="17"/>
      <c r="KGS4" s="17"/>
      <c r="KGT4" s="17"/>
      <c r="KGU4" s="17"/>
      <c r="KGV4" s="17"/>
      <c r="KGW4" s="17"/>
      <c r="KGX4" s="17"/>
      <c r="KGY4" s="17"/>
      <c r="KGZ4" s="17"/>
      <c r="KHA4" s="17"/>
      <c r="KHB4" s="17"/>
      <c r="KHC4" s="17"/>
      <c r="KHD4" s="17"/>
      <c r="KHE4" s="17"/>
      <c r="KHF4" s="17"/>
      <c r="KHG4" s="17"/>
      <c r="KHH4" s="17"/>
      <c r="KHI4" s="17"/>
      <c r="KHJ4" s="17"/>
      <c r="KHK4" s="17"/>
      <c r="KHL4" s="17"/>
      <c r="KHM4" s="17"/>
      <c r="KHN4" s="17"/>
      <c r="KHO4" s="17"/>
      <c r="KHP4" s="17"/>
      <c r="KHQ4" s="17"/>
      <c r="KHR4" s="17"/>
      <c r="KHS4" s="17"/>
      <c r="KHT4" s="17"/>
      <c r="KHU4" s="17"/>
      <c r="KHV4" s="17"/>
      <c r="KHW4" s="17"/>
      <c r="KHX4" s="17"/>
      <c r="KHY4" s="17"/>
      <c r="KHZ4" s="17"/>
      <c r="KIA4" s="17"/>
      <c r="KIB4" s="17"/>
      <c r="KIC4" s="17"/>
      <c r="KID4" s="17"/>
      <c r="KIE4" s="17"/>
      <c r="KIF4" s="17"/>
      <c r="KIG4" s="17"/>
      <c r="KIH4" s="17"/>
      <c r="KII4" s="17"/>
      <c r="KIJ4" s="17"/>
      <c r="KIK4" s="17"/>
      <c r="KIL4" s="17"/>
      <c r="KIM4" s="17"/>
      <c r="KIN4" s="17"/>
      <c r="KIO4" s="17"/>
      <c r="KIP4" s="17"/>
      <c r="KIQ4" s="17"/>
      <c r="KIR4" s="17"/>
      <c r="KIS4" s="17"/>
      <c r="KIT4" s="17"/>
      <c r="KIU4" s="17"/>
      <c r="KIV4" s="17"/>
      <c r="KIW4" s="17"/>
      <c r="KIX4" s="17"/>
      <c r="KIY4" s="17"/>
      <c r="KIZ4" s="17"/>
      <c r="KJA4" s="17"/>
      <c r="KJB4" s="17"/>
      <c r="KJC4" s="17"/>
      <c r="KJD4" s="17"/>
      <c r="KJE4" s="17"/>
      <c r="KJF4" s="17"/>
      <c r="KJG4" s="17"/>
      <c r="KJH4" s="17"/>
      <c r="KJI4" s="17"/>
      <c r="KJJ4" s="17"/>
      <c r="KJK4" s="17"/>
      <c r="KJL4" s="17"/>
      <c r="KJM4" s="17"/>
      <c r="KJN4" s="17"/>
      <c r="KJO4" s="17"/>
      <c r="KJP4" s="17"/>
      <c r="KJQ4" s="17"/>
      <c r="KJR4" s="17"/>
      <c r="KJS4" s="17"/>
      <c r="KJT4" s="17"/>
      <c r="KJU4" s="17"/>
      <c r="KJV4" s="17"/>
      <c r="KJW4" s="17"/>
      <c r="KJX4" s="17"/>
      <c r="KJY4" s="17"/>
      <c r="KJZ4" s="17"/>
      <c r="KKA4" s="17"/>
      <c r="KKB4" s="17"/>
      <c r="KKC4" s="17"/>
      <c r="KKD4" s="17"/>
      <c r="KKE4" s="17"/>
      <c r="KKF4" s="17"/>
      <c r="KKG4" s="17"/>
      <c r="KKH4" s="17"/>
      <c r="KKI4" s="17"/>
      <c r="KKJ4" s="17"/>
      <c r="KKK4" s="17"/>
      <c r="KKL4" s="17"/>
      <c r="KKM4" s="17"/>
      <c r="KKN4" s="17"/>
      <c r="KKO4" s="17"/>
      <c r="KKP4" s="17"/>
      <c r="KKQ4" s="17"/>
      <c r="KKR4" s="17"/>
      <c r="KKS4" s="17"/>
      <c r="KKT4" s="17"/>
      <c r="KKU4" s="17"/>
      <c r="KKV4" s="17"/>
      <c r="KKW4" s="17"/>
      <c r="KKX4" s="17"/>
      <c r="KKY4" s="17"/>
      <c r="KKZ4" s="17"/>
      <c r="KLA4" s="17"/>
      <c r="KLB4" s="17"/>
      <c r="KLC4" s="17"/>
      <c r="KLD4" s="17"/>
      <c r="KLE4" s="17"/>
      <c r="KLF4" s="17"/>
      <c r="KLG4" s="17"/>
      <c r="KLH4" s="17"/>
      <c r="KLI4" s="17"/>
      <c r="KLJ4" s="17"/>
      <c r="KLK4" s="17"/>
      <c r="KLL4" s="17"/>
      <c r="KLM4" s="17"/>
      <c r="KLN4" s="17"/>
      <c r="KLO4" s="17"/>
      <c r="KLP4" s="17"/>
      <c r="KLQ4" s="17"/>
      <c r="KLR4" s="17"/>
      <c r="KLS4" s="17"/>
      <c r="KLT4" s="17"/>
      <c r="KLU4" s="17"/>
      <c r="KLV4" s="17"/>
      <c r="KLW4" s="17"/>
      <c r="KLX4" s="17"/>
      <c r="KLY4" s="17"/>
      <c r="KLZ4" s="17"/>
      <c r="KMA4" s="17"/>
      <c r="KMB4" s="17"/>
      <c r="KMC4" s="17"/>
      <c r="KMD4" s="17"/>
      <c r="KME4" s="17"/>
      <c r="KMF4" s="17"/>
      <c r="KMG4" s="17"/>
      <c r="KMH4" s="17"/>
      <c r="KMI4" s="17"/>
      <c r="KMJ4" s="17"/>
      <c r="KMK4" s="17"/>
      <c r="KML4" s="17"/>
      <c r="KMM4" s="17"/>
      <c r="KMN4" s="17"/>
      <c r="KMO4" s="17"/>
      <c r="KMP4" s="17"/>
      <c r="KMQ4" s="17"/>
      <c r="KMR4" s="17"/>
      <c r="KMS4" s="17"/>
      <c r="KMT4" s="17"/>
      <c r="KMU4" s="17"/>
      <c r="KMV4" s="17"/>
      <c r="KMW4" s="17"/>
      <c r="KMX4" s="17"/>
      <c r="KMY4" s="17"/>
      <c r="KMZ4" s="17"/>
      <c r="KNA4" s="17"/>
      <c r="KNB4" s="17"/>
      <c r="KNC4" s="17"/>
      <c r="KND4" s="17"/>
      <c r="KNE4" s="17"/>
      <c r="KNF4" s="17"/>
      <c r="KNG4" s="17"/>
      <c r="KNH4" s="17"/>
      <c r="KNI4" s="17"/>
      <c r="KNJ4" s="17"/>
      <c r="KNK4" s="17"/>
      <c r="KNL4" s="17"/>
      <c r="KNM4" s="17"/>
      <c r="KNN4" s="17"/>
      <c r="KNO4" s="17"/>
      <c r="KNP4" s="17"/>
      <c r="KNQ4" s="17"/>
      <c r="KNR4" s="17"/>
      <c r="KNS4" s="17"/>
      <c r="KNT4" s="17"/>
      <c r="KNU4" s="17"/>
      <c r="KNV4" s="17"/>
      <c r="KNW4" s="17"/>
      <c r="KNX4" s="17"/>
      <c r="KNY4" s="17"/>
      <c r="KNZ4" s="17"/>
      <c r="KOA4" s="17"/>
      <c r="KOB4" s="17"/>
      <c r="KOC4" s="17"/>
      <c r="KOD4" s="17"/>
      <c r="KOE4" s="17"/>
      <c r="KOF4" s="17"/>
      <c r="KOG4" s="17"/>
      <c r="KOH4" s="17"/>
      <c r="KOI4" s="17"/>
      <c r="KOJ4" s="17"/>
      <c r="KOK4" s="17"/>
      <c r="KOL4" s="17"/>
      <c r="KOM4" s="17"/>
      <c r="KON4" s="17"/>
      <c r="KOO4" s="17"/>
      <c r="KOP4" s="17"/>
      <c r="KOQ4" s="17"/>
      <c r="KOR4" s="17"/>
      <c r="KOS4" s="17"/>
      <c r="KOT4" s="17"/>
      <c r="KOU4" s="17"/>
      <c r="KOV4" s="17"/>
      <c r="KOW4" s="17"/>
      <c r="KOX4" s="17"/>
      <c r="KOY4" s="17"/>
      <c r="KOZ4" s="17"/>
      <c r="KPA4" s="17"/>
      <c r="KPB4" s="17"/>
      <c r="KPC4" s="17"/>
      <c r="KPD4" s="17"/>
      <c r="KPE4" s="17"/>
      <c r="KPF4" s="17"/>
      <c r="KPG4" s="17"/>
      <c r="KPH4" s="17"/>
      <c r="KPI4" s="17"/>
      <c r="KPJ4" s="17"/>
      <c r="KPK4" s="17"/>
      <c r="KPL4" s="17"/>
      <c r="KPM4" s="17"/>
      <c r="KPN4" s="17"/>
      <c r="KPO4" s="17"/>
      <c r="KPP4" s="17"/>
      <c r="KPQ4" s="17"/>
      <c r="KPR4" s="17"/>
      <c r="KPS4" s="17"/>
      <c r="KPT4" s="17"/>
      <c r="KPU4" s="17"/>
      <c r="KPV4" s="17"/>
      <c r="KPW4" s="17"/>
      <c r="KPX4" s="17"/>
      <c r="KPY4" s="17"/>
      <c r="KPZ4" s="17"/>
      <c r="KQA4" s="17"/>
      <c r="KQB4" s="17"/>
      <c r="KQC4" s="17"/>
      <c r="KQD4" s="17"/>
      <c r="KQE4" s="17"/>
      <c r="KQF4" s="17"/>
      <c r="KQG4" s="17"/>
      <c r="KQH4" s="17"/>
      <c r="KQI4" s="17"/>
      <c r="KQJ4" s="17"/>
      <c r="KQK4" s="17"/>
      <c r="KQL4" s="17"/>
      <c r="KQM4" s="17"/>
      <c r="KQN4" s="17"/>
      <c r="KQO4" s="17"/>
      <c r="KQP4" s="17"/>
      <c r="KQQ4" s="17"/>
      <c r="KQR4" s="17"/>
      <c r="KQS4" s="17"/>
      <c r="KQT4" s="17"/>
      <c r="KQU4" s="17"/>
      <c r="KQV4" s="17"/>
      <c r="KQW4" s="17"/>
      <c r="KQX4" s="17"/>
      <c r="KQY4" s="17"/>
      <c r="KQZ4" s="17"/>
      <c r="KRA4" s="17"/>
      <c r="KRB4" s="17"/>
      <c r="KRC4" s="17"/>
      <c r="KRD4" s="17"/>
      <c r="KRE4" s="17"/>
      <c r="KRF4" s="17"/>
      <c r="KRG4" s="17"/>
      <c r="KRH4" s="17"/>
      <c r="KRI4" s="17"/>
      <c r="KRJ4" s="17"/>
      <c r="KRK4" s="17"/>
      <c r="KRL4" s="17"/>
      <c r="KRM4" s="17"/>
      <c r="KRN4" s="17"/>
      <c r="KRO4" s="17"/>
      <c r="KRP4" s="17"/>
      <c r="KRQ4" s="17"/>
      <c r="KRR4" s="17"/>
      <c r="KRS4" s="17"/>
      <c r="KRT4" s="17"/>
      <c r="KRU4" s="17"/>
      <c r="KRV4" s="17"/>
      <c r="KRW4" s="17"/>
      <c r="KRX4" s="17"/>
      <c r="KRY4" s="17"/>
      <c r="KRZ4" s="17"/>
      <c r="KSA4" s="17"/>
      <c r="KSB4" s="17"/>
      <c r="KSC4" s="17"/>
      <c r="KSD4" s="17"/>
      <c r="KSE4" s="17"/>
      <c r="KSF4" s="17"/>
      <c r="KSG4" s="17"/>
      <c r="KSH4" s="17"/>
      <c r="KSI4" s="17"/>
      <c r="KSJ4" s="17"/>
      <c r="KSK4" s="17"/>
      <c r="KSL4" s="17"/>
      <c r="KSM4" s="17"/>
      <c r="KSN4" s="17"/>
      <c r="KSO4" s="17"/>
      <c r="KSP4" s="17"/>
      <c r="KSQ4" s="17"/>
      <c r="KSR4" s="17"/>
      <c r="KSS4" s="17"/>
      <c r="KST4" s="17"/>
      <c r="KSU4" s="17"/>
      <c r="KSV4" s="17"/>
      <c r="KSW4" s="17"/>
      <c r="KSX4" s="17"/>
      <c r="KSY4" s="17"/>
      <c r="KSZ4" s="17"/>
      <c r="KTA4" s="17"/>
      <c r="KTB4" s="17"/>
      <c r="KTC4" s="17"/>
      <c r="KTD4" s="17"/>
      <c r="KTE4" s="17"/>
      <c r="KTF4" s="17"/>
      <c r="KTG4" s="17"/>
      <c r="KTH4" s="17"/>
      <c r="KTI4" s="17"/>
      <c r="KTJ4" s="17"/>
      <c r="KTK4" s="17"/>
      <c r="KTL4" s="17"/>
      <c r="KTM4" s="17"/>
      <c r="KTN4" s="17"/>
      <c r="KTO4" s="17"/>
      <c r="KTP4" s="17"/>
      <c r="KTQ4" s="17"/>
      <c r="KTR4" s="17"/>
      <c r="KTS4" s="17"/>
      <c r="KTT4" s="17"/>
      <c r="KTU4" s="17"/>
      <c r="KTV4" s="17"/>
      <c r="KTW4" s="17"/>
      <c r="KTX4" s="17"/>
      <c r="KTY4" s="17"/>
      <c r="KTZ4" s="17"/>
      <c r="KUA4" s="17"/>
      <c r="KUB4" s="17"/>
      <c r="KUC4" s="17"/>
      <c r="KUD4" s="17"/>
      <c r="KUE4" s="17"/>
      <c r="KUF4" s="17"/>
      <c r="KUG4" s="17"/>
      <c r="KUH4" s="17"/>
      <c r="KUI4" s="17"/>
      <c r="KUJ4" s="17"/>
      <c r="KUK4" s="17"/>
      <c r="KUL4" s="17"/>
      <c r="KUM4" s="17"/>
      <c r="KUN4" s="17"/>
      <c r="KUO4" s="17"/>
      <c r="KUP4" s="17"/>
      <c r="KUQ4" s="17"/>
      <c r="KUR4" s="17"/>
      <c r="KUS4" s="17"/>
      <c r="KUT4" s="17"/>
      <c r="KUU4" s="17"/>
      <c r="KUV4" s="17"/>
      <c r="KUW4" s="17"/>
      <c r="KUX4" s="17"/>
      <c r="KUY4" s="17"/>
      <c r="KUZ4" s="17"/>
      <c r="KVA4" s="17"/>
      <c r="KVB4" s="17"/>
      <c r="KVC4" s="17"/>
      <c r="KVD4" s="17"/>
      <c r="KVE4" s="17"/>
      <c r="KVF4" s="17"/>
      <c r="KVG4" s="17"/>
      <c r="KVH4" s="17"/>
      <c r="KVI4" s="17"/>
      <c r="KVJ4" s="17"/>
      <c r="KVK4" s="17"/>
      <c r="KVL4" s="17"/>
      <c r="KVM4" s="17"/>
      <c r="KVN4" s="17"/>
      <c r="KVO4" s="17"/>
      <c r="KVP4" s="17"/>
      <c r="KVQ4" s="17"/>
      <c r="KVR4" s="17"/>
      <c r="KVS4" s="17"/>
      <c r="KVT4" s="17"/>
      <c r="KVU4" s="17"/>
      <c r="KVV4" s="17"/>
      <c r="KVW4" s="17"/>
      <c r="KVX4" s="17"/>
      <c r="KVY4" s="17"/>
      <c r="KVZ4" s="17"/>
      <c r="KWA4" s="17"/>
      <c r="KWB4" s="17"/>
      <c r="KWC4" s="17"/>
      <c r="KWD4" s="17"/>
      <c r="KWE4" s="17"/>
      <c r="KWF4" s="17"/>
      <c r="KWG4" s="17"/>
      <c r="KWH4" s="17"/>
      <c r="KWI4" s="17"/>
      <c r="KWJ4" s="17"/>
      <c r="KWK4" s="17"/>
      <c r="KWL4" s="17"/>
      <c r="KWM4" s="17"/>
      <c r="KWN4" s="17"/>
      <c r="KWO4" s="17"/>
      <c r="KWP4" s="17"/>
      <c r="KWQ4" s="17"/>
      <c r="KWR4" s="17"/>
      <c r="KWS4" s="17"/>
      <c r="KWT4" s="17"/>
      <c r="KWU4" s="17"/>
      <c r="KWV4" s="17"/>
      <c r="KWW4" s="17"/>
      <c r="KWX4" s="17"/>
      <c r="KWY4" s="17"/>
      <c r="KWZ4" s="17"/>
      <c r="KXA4" s="17"/>
      <c r="KXB4" s="17"/>
      <c r="KXC4" s="17"/>
      <c r="KXD4" s="17"/>
      <c r="KXE4" s="17"/>
      <c r="KXF4" s="17"/>
      <c r="KXG4" s="17"/>
      <c r="KXH4" s="17"/>
      <c r="KXI4" s="17"/>
      <c r="KXJ4" s="17"/>
      <c r="KXK4" s="17"/>
      <c r="KXL4" s="17"/>
      <c r="KXM4" s="17"/>
      <c r="KXN4" s="17"/>
      <c r="KXO4" s="17"/>
      <c r="KXP4" s="17"/>
      <c r="KXQ4" s="17"/>
      <c r="KXR4" s="17"/>
      <c r="KXS4" s="17"/>
      <c r="KXT4" s="17"/>
      <c r="KXU4" s="17"/>
      <c r="KXV4" s="17"/>
      <c r="KXW4" s="17"/>
      <c r="KXX4" s="17"/>
      <c r="KXY4" s="17"/>
      <c r="KXZ4" s="17"/>
      <c r="KYA4" s="17"/>
      <c r="KYB4" s="17"/>
      <c r="KYC4" s="17"/>
      <c r="KYD4" s="17"/>
      <c r="KYE4" s="17"/>
      <c r="KYF4" s="17"/>
      <c r="KYG4" s="17"/>
      <c r="KYH4" s="17"/>
      <c r="KYI4" s="17"/>
      <c r="KYJ4" s="17"/>
      <c r="KYK4" s="17"/>
      <c r="KYL4" s="17"/>
      <c r="KYM4" s="17"/>
      <c r="KYN4" s="17"/>
      <c r="KYO4" s="17"/>
      <c r="KYP4" s="17"/>
      <c r="KYQ4" s="17"/>
      <c r="KYR4" s="17"/>
      <c r="KYS4" s="17"/>
      <c r="KYT4" s="17"/>
      <c r="KYU4" s="17"/>
      <c r="KYV4" s="17"/>
      <c r="KYW4" s="17"/>
      <c r="KYX4" s="17"/>
      <c r="KYY4" s="17"/>
      <c r="KYZ4" s="17"/>
      <c r="KZA4" s="17"/>
      <c r="KZB4" s="17"/>
      <c r="KZC4" s="17"/>
      <c r="KZD4" s="17"/>
      <c r="KZE4" s="17"/>
      <c r="KZF4" s="17"/>
      <c r="KZG4" s="17"/>
      <c r="KZH4" s="17"/>
      <c r="KZI4" s="17"/>
      <c r="KZJ4" s="17"/>
      <c r="KZK4" s="17"/>
      <c r="KZL4" s="17"/>
      <c r="KZM4" s="17"/>
      <c r="KZN4" s="17"/>
      <c r="KZO4" s="17"/>
      <c r="KZP4" s="17"/>
      <c r="KZQ4" s="17"/>
      <c r="KZR4" s="17"/>
      <c r="KZS4" s="17"/>
      <c r="KZT4" s="17"/>
      <c r="KZU4" s="17"/>
      <c r="KZV4" s="17"/>
      <c r="KZW4" s="17"/>
      <c r="KZX4" s="17"/>
      <c r="KZY4" s="17"/>
      <c r="KZZ4" s="17"/>
      <c r="LAA4" s="17"/>
      <c r="LAB4" s="17"/>
      <c r="LAC4" s="17"/>
      <c r="LAD4" s="17"/>
      <c r="LAE4" s="17"/>
      <c r="LAF4" s="17"/>
      <c r="LAG4" s="17"/>
      <c r="LAH4" s="17"/>
      <c r="LAI4" s="17"/>
      <c r="LAJ4" s="17"/>
      <c r="LAK4" s="17"/>
      <c r="LAL4" s="17"/>
      <c r="LAM4" s="17"/>
      <c r="LAN4" s="17"/>
      <c r="LAO4" s="17"/>
      <c r="LAP4" s="17"/>
      <c r="LAQ4" s="17"/>
      <c r="LAR4" s="17"/>
      <c r="LAS4" s="17"/>
      <c r="LAT4" s="17"/>
      <c r="LAU4" s="17"/>
      <c r="LAV4" s="17"/>
      <c r="LAW4" s="17"/>
      <c r="LAX4" s="17"/>
      <c r="LAY4" s="17"/>
      <c r="LAZ4" s="17"/>
      <c r="LBA4" s="17"/>
      <c r="LBB4" s="17"/>
      <c r="LBC4" s="17"/>
      <c r="LBD4" s="17"/>
      <c r="LBE4" s="17"/>
      <c r="LBF4" s="17"/>
      <c r="LBG4" s="17"/>
      <c r="LBH4" s="17"/>
      <c r="LBI4" s="17"/>
      <c r="LBJ4" s="17"/>
      <c r="LBK4" s="17"/>
      <c r="LBL4" s="17"/>
      <c r="LBM4" s="17"/>
      <c r="LBN4" s="17"/>
      <c r="LBO4" s="17"/>
      <c r="LBP4" s="17"/>
      <c r="LBQ4" s="17"/>
      <c r="LBR4" s="17"/>
      <c r="LBS4" s="17"/>
      <c r="LBT4" s="17"/>
      <c r="LBU4" s="17"/>
      <c r="LBV4" s="17"/>
      <c r="LBW4" s="17"/>
      <c r="LBX4" s="17"/>
      <c r="LBY4" s="17"/>
      <c r="LBZ4" s="17"/>
      <c r="LCA4" s="17"/>
      <c r="LCB4" s="17"/>
      <c r="LCC4" s="17"/>
      <c r="LCD4" s="17"/>
      <c r="LCE4" s="17"/>
      <c r="LCF4" s="17"/>
      <c r="LCG4" s="17"/>
      <c r="LCH4" s="17"/>
      <c r="LCI4" s="17"/>
      <c r="LCJ4" s="17"/>
      <c r="LCK4" s="17"/>
      <c r="LCL4" s="17"/>
      <c r="LCM4" s="17"/>
      <c r="LCN4" s="17"/>
      <c r="LCO4" s="17"/>
      <c r="LCP4" s="17"/>
      <c r="LCQ4" s="17"/>
      <c r="LCR4" s="17"/>
      <c r="LCS4" s="17"/>
      <c r="LCT4" s="17"/>
      <c r="LCU4" s="17"/>
      <c r="LCV4" s="17"/>
      <c r="LCW4" s="17"/>
      <c r="LCX4" s="17"/>
      <c r="LCY4" s="17"/>
      <c r="LCZ4" s="17"/>
      <c r="LDA4" s="17"/>
      <c r="LDB4" s="17"/>
      <c r="LDC4" s="17"/>
      <c r="LDD4" s="17"/>
      <c r="LDE4" s="17"/>
      <c r="LDF4" s="17"/>
      <c r="LDG4" s="17"/>
      <c r="LDH4" s="17"/>
      <c r="LDI4" s="17"/>
      <c r="LDJ4" s="17"/>
      <c r="LDK4" s="17"/>
      <c r="LDL4" s="17"/>
      <c r="LDM4" s="17"/>
      <c r="LDN4" s="17"/>
      <c r="LDO4" s="17"/>
      <c r="LDP4" s="17"/>
      <c r="LDQ4" s="17"/>
      <c r="LDR4" s="17"/>
      <c r="LDS4" s="17"/>
      <c r="LDT4" s="17"/>
      <c r="LDU4" s="17"/>
      <c r="LDV4" s="17"/>
      <c r="LDW4" s="17"/>
      <c r="LDX4" s="17"/>
      <c r="LDY4" s="17"/>
      <c r="LDZ4" s="17"/>
      <c r="LEA4" s="17"/>
      <c r="LEB4" s="17"/>
      <c r="LEC4" s="17"/>
      <c r="LED4" s="17"/>
      <c r="LEE4" s="17"/>
      <c r="LEF4" s="17"/>
      <c r="LEG4" s="17"/>
      <c r="LEH4" s="17"/>
      <c r="LEI4" s="17"/>
      <c r="LEJ4" s="17"/>
      <c r="LEK4" s="17"/>
      <c r="LEL4" s="17"/>
      <c r="LEM4" s="17"/>
      <c r="LEN4" s="17"/>
      <c r="LEO4" s="17"/>
      <c r="LEP4" s="17"/>
      <c r="LEQ4" s="17"/>
      <c r="LER4" s="17"/>
      <c r="LES4" s="17"/>
      <c r="LET4" s="17"/>
      <c r="LEU4" s="17"/>
      <c r="LEV4" s="17"/>
      <c r="LEW4" s="17"/>
      <c r="LEX4" s="17"/>
      <c r="LEY4" s="17"/>
      <c r="LEZ4" s="17"/>
      <c r="LFA4" s="17"/>
      <c r="LFB4" s="17"/>
      <c r="LFC4" s="17"/>
      <c r="LFD4" s="17"/>
      <c r="LFE4" s="17"/>
      <c r="LFF4" s="17"/>
      <c r="LFG4" s="17"/>
      <c r="LFH4" s="17"/>
      <c r="LFI4" s="17"/>
      <c r="LFJ4" s="17"/>
      <c r="LFK4" s="17"/>
      <c r="LFL4" s="17"/>
      <c r="LFM4" s="17"/>
      <c r="LFN4" s="17"/>
      <c r="LFO4" s="17"/>
      <c r="LFP4" s="17"/>
      <c r="LFQ4" s="17"/>
      <c r="LFR4" s="17"/>
      <c r="LFS4" s="17"/>
      <c r="LFT4" s="17"/>
      <c r="LFU4" s="17"/>
      <c r="LFV4" s="17"/>
      <c r="LFW4" s="17"/>
      <c r="LFX4" s="17"/>
      <c r="LFY4" s="17"/>
      <c r="LFZ4" s="17"/>
      <c r="LGA4" s="17"/>
      <c r="LGB4" s="17"/>
      <c r="LGC4" s="17"/>
      <c r="LGD4" s="17"/>
      <c r="LGE4" s="17"/>
      <c r="LGF4" s="17"/>
      <c r="LGG4" s="17"/>
      <c r="LGH4" s="17"/>
      <c r="LGI4" s="17"/>
      <c r="LGJ4" s="17"/>
      <c r="LGK4" s="17"/>
      <c r="LGL4" s="17"/>
      <c r="LGM4" s="17"/>
      <c r="LGN4" s="17"/>
      <c r="LGO4" s="17"/>
      <c r="LGP4" s="17"/>
      <c r="LGQ4" s="17"/>
      <c r="LGR4" s="17"/>
      <c r="LGS4" s="17"/>
      <c r="LGT4" s="17"/>
      <c r="LGU4" s="17"/>
      <c r="LGV4" s="17"/>
      <c r="LGW4" s="17"/>
      <c r="LGX4" s="17"/>
      <c r="LGY4" s="17"/>
      <c r="LGZ4" s="17"/>
      <c r="LHA4" s="17"/>
      <c r="LHB4" s="17"/>
      <c r="LHC4" s="17"/>
      <c r="LHD4" s="17"/>
      <c r="LHE4" s="17"/>
      <c r="LHF4" s="17"/>
      <c r="LHG4" s="17"/>
      <c r="LHH4" s="17"/>
      <c r="LHI4" s="17"/>
      <c r="LHJ4" s="17"/>
      <c r="LHK4" s="17"/>
      <c r="LHL4" s="17"/>
      <c r="LHM4" s="17"/>
      <c r="LHN4" s="17"/>
      <c r="LHO4" s="17"/>
      <c r="LHP4" s="17"/>
      <c r="LHQ4" s="17"/>
      <c r="LHR4" s="17"/>
      <c r="LHS4" s="17"/>
      <c r="LHT4" s="17"/>
      <c r="LHU4" s="17"/>
      <c r="LHV4" s="17"/>
      <c r="LHW4" s="17"/>
      <c r="LHX4" s="17"/>
      <c r="LHY4" s="17"/>
      <c r="LHZ4" s="17"/>
      <c r="LIA4" s="17"/>
      <c r="LIB4" s="17"/>
      <c r="LIC4" s="17"/>
      <c r="LID4" s="17"/>
      <c r="LIE4" s="17"/>
      <c r="LIF4" s="17"/>
      <c r="LIG4" s="17"/>
      <c r="LIH4" s="17"/>
      <c r="LII4" s="17"/>
      <c r="LIJ4" s="17"/>
      <c r="LIK4" s="17"/>
      <c r="LIL4" s="17"/>
      <c r="LIM4" s="17"/>
      <c r="LIN4" s="17"/>
      <c r="LIO4" s="17"/>
      <c r="LIP4" s="17"/>
      <c r="LIQ4" s="17"/>
      <c r="LIR4" s="17"/>
      <c r="LIS4" s="17"/>
      <c r="LIT4" s="17"/>
      <c r="LIU4" s="17"/>
      <c r="LIV4" s="17"/>
      <c r="LIW4" s="17"/>
      <c r="LIX4" s="17"/>
      <c r="LIY4" s="17"/>
      <c r="LIZ4" s="17"/>
      <c r="LJA4" s="17"/>
      <c r="LJB4" s="17"/>
      <c r="LJC4" s="17"/>
      <c r="LJD4" s="17"/>
      <c r="LJE4" s="17"/>
      <c r="LJF4" s="17"/>
      <c r="LJG4" s="17"/>
      <c r="LJH4" s="17"/>
      <c r="LJI4" s="17"/>
      <c r="LJJ4" s="17"/>
      <c r="LJK4" s="17"/>
      <c r="LJL4" s="17"/>
      <c r="LJM4" s="17"/>
      <c r="LJN4" s="17"/>
      <c r="LJO4" s="17"/>
      <c r="LJP4" s="17"/>
      <c r="LJQ4" s="17"/>
      <c r="LJR4" s="17"/>
      <c r="LJS4" s="17"/>
      <c r="LJT4" s="17"/>
      <c r="LJU4" s="17"/>
      <c r="LJV4" s="17"/>
      <c r="LJW4" s="17"/>
      <c r="LJX4" s="17"/>
      <c r="LJY4" s="17"/>
      <c r="LJZ4" s="17"/>
      <c r="LKA4" s="17"/>
      <c r="LKB4" s="17"/>
      <c r="LKC4" s="17"/>
      <c r="LKD4" s="17"/>
      <c r="LKE4" s="17"/>
      <c r="LKF4" s="17"/>
      <c r="LKG4" s="17"/>
      <c r="LKH4" s="17"/>
      <c r="LKI4" s="17"/>
      <c r="LKJ4" s="17"/>
      <c r="LKK4" s="17"/>
      <c r="LKL4" s="17"/>
      <c r="LKM4" s="17"/>
      <c r="LKN4" s="17"/>
      <c r="LKO4" s="17"/>
      <c r="LKP4" s="17"/>
      <c r="LKQ4" s="17"/>
      <c r="LKR4" s="17"/>
      <c r="LKS4" s="17"/>
      <c r="LKT4" s="17"/>
      <c r="LKU4" s="17"/>
      <c r="LKV4" s="17"/>
      <c r="LKW4" s="17"/>
      <c r="LKX4" s="17"/>
      <c r="LKY4" s="17"/>
      <c r="LKZ4" s="17"/>
      <c r="LLA4" s="17"/>
      <c r="LLB4" s="17"/>
      <c r="LLC4" s="17"/>
      <c r="LLD4" s="17"/>
      <c r="LLE4" s="17"/>
      <c r="LLF4" s="17"/>
      <c r="LLG4" s="17"/>
      <c r="LLH4" s="17"/>
      <c r="LLI4" s="17"/>
      <c r="LLJ4" s="17"/>
      <c r="LLK4" s="17"/>
      <c r="LLL4" s="17"/>
      <c r="LLM4" s="17"/>
      <c r="LLN4" s="17"/>
      <c r="LLO4" s="17"/>
      <c r="LLP4" s="17"/>
      <c r="LLQ4" s="17"/>
      <c r="LLR4" s="17"/>
      <c r="LLS4" s="17"/>
      <c r="LLT4" s="17"/>
      <c r="LLU4" s="17"/>
      <c r="LLV4" s="17"/>
      <c r="LLW4" s="17"/>
      <c r="LLX4" s="17"/>
      <c r="LLY4" s="17"/>
      <c r="LLZ4" s="17"/>
      <c r="LMA4" s="17"/>
      <c r="LMB4" s="17"/>
      <c r="LMC4" s="17"/>
      <c r="LMD4" s="17"/>
      <c r="LME4" s="17"/>
      <c r="LMF4" s="17"/>
      <c r="LMG4" s="17"/>
      <c r="LMH4" s="17"/>
      <c r="LMI4" s="17"/>
      <c r="LMJ4" s="17"/>
      <c r="LMK4" s="17"/>
      <c r="LML4" s="17"/>
      <c r="LMM4" s="17"/>
      <c r="LMN4" s="17"/>
      <c r="LMO4" s="17"/>
      <c r="LMP4" s="17"/>
      <c r="LMQ4" s="17"/>
      <c r="LMR4" s="17"/>
      <c r="LMS4" s="17"/>
      <c r="LMT4" s="17"/>
      <c r="LMU4" s="17"/>
      <c r="LMV4" s="17"/>
      <c r="LMW4" s="17"/>
      <c r="LMX4" s="17"/>
      <c r="LMY4" s="17"/>
      <c r="LMZ4" s="17"/>
      <c r="LNA4" s="17"/>
      <c r="LNB4" s="17"/>
      <c r="LNC4" s="17"/>
      <c r="LND4" s="17"/>
      <c r="LNE4" s="17"/>
      <c r="LNF4" s="17"/>
      <c r="LNG4" s="17"/>
      <c r="LNH4" s="17"/>
      <c r="LNI4" s="17"/>
      <c r="LNJ4" s="17"/>
      <c r="LNK4" s="17"/>
      <c r="LNL4" s="17"/>
      <c r="LNM4" s="17"/>
      <c r="LNN4" s="17"/>
      <c r="LNO4" s="17"/>
      <c r="LNP4" s="17"/>
      <c r="LNQ4" s="17"/>
      <c r="LNR4" s="17"/>
      <c r="LNS4" s="17"/>
      <c r="LNT4" s="17"/>
      <c r="LNU4" s="17"/>
      <c r="LNV4" s="17"/>
      <c r="LNW4" s="17"/>
      <c r="LNX4" s="17"/>
      <c r="LNY4" s="17"/>
      <c r="LNZ4" s="17"/>
      <c r="LOA4" s="17"/>
      <c r="LOB4" s="17"/>
      <c r="LOC4" s="17"/>
      <c r="LOD4" s="17"/>
      <c r="LOE4" s="17"/>
      <c r="LOF4" s="17"/>
      <c r="LOG4" s="17"/>
      <c r="LOH4" s="17"/>
      <c r="LOI4" s="17"/>
      <c r="LOJ4" s="17"/>
      <c r="LOK4" s="17"/>
      <c r="LOL4" s="17"/>
      <c r="LOM4" s="17"/>
      <c r="LON4" s="17"/>
      <c r="LOO4" s="17"/>
      <c r="LOP4" s="17"/>
      <c r="LOQ4" s="17"/>
      <c r="LOR4" s="17"/>
      <c r="LOS4" s="17"/>
      <c r="LOT4" s="17"/>
      <c r="LOU4" s="17"/>
      <c r="LOV4" s="17"/>
      <c r="LOW4" s="17"/>
      <c r="LOX4" s="17"/>
      <c r="LOY4" s="17"/>
      <c r="LOZ4" s="17"/>
      <c r="LPA4" s="17"/>
      <c r="LPB4" s="17"/>
      <c r="LPC4" s="17"/>
      <c r="LPD4" s="17"/>
      <c r="LPE4" s="17"/>
      <c r="LPF4" s="17"/>
      <c r="LPG4" s="17"/>
      <c r="LPH4" s="17"/>
      <c r="LPI4" s="17"/>
      <c r="LPJ4" s="17"/>
      <c r="LPK4" s="17"/>
      <c r="LPL4" s="17"/>
      <c r="LPM4" s="17"/>
      <c r="LPN4" s="17"/>
      <c r="LPO4" s="17"/>
      <c r="LPP4" s="17"/>
      <c r="LPQ4" s="17"/>
      <c r="LPR4" s="17"/>
      <c r="LPS4" s="17"/>
      <c r="LPT4" s="17"/>
      <c r="LPU4" s="17"/>
      <c r="LPV4" s="17"/>
      <c r="LPW4" s="17"/>
      <c r="LPX4" s="17"/>
      <c r="LPY4" s="17"/>
      <c r="LPZ4" s="17"/>
      <c r="LQA4" s="17"/>
      <c r="LQB4" s="17"/>
      <c r="LQC4" s="17"/>
      <c r="LQD4" s="17"/>
      <c r="LQE4" s="17"/>
      <c r="LQF4" s="17"/>
      <c r="LQG4" s="17"/>
      <c r="LQH4" s="17"/>
      <c r="LQI4" s="17"/>
      <c r="LQJ4" s="17"/>
      <c r="LQK4" s="17"/>
      <c r="LQL4" s="17"/>
      <c r="LQM4" s="17"/>
      <c r="LQN4" s="17"/>
      <c r="LQO4" s="17"/>
      <c r="LQP4" s="17"/>
      <c r="LQQ4" s="17"/>
      <c r="LQR4" s="17"/>
      <c r="LQS4" s="17"/>
      <c r="LQT4" s="17"/>
      <c r="LQU4" s="17"/>
      <c r="LQV4" s="17"/>
      <c r="LQW4" s="17"/>
      <c r="LQX4" s="17"/>
      <c r="LQY4" s="17"/>
      <c r="LQZ4" s="17"/>
      <c r="LRA4" s="17"/>
      <c r="LRB4" s="17"/>
      <c r="LRC4" s="17"/>
      <c r="LRD4" s="17"/>
      <c r="LRE4" s="17"/>
      <c r="LRF4" s="17"/>
      <c r="LRG4" s="17"/>
      <c r="LRH4" s="17"/>
      <c r="LRI4" s="17"/>
      <c r="LRJ4" s="17"/>
      <c r="LRK4" s="17"/>
      <c r="LRL4" s="17"/>
      <c r="LRM4" s="17"/>
      <c r="LRN4" s="17"/>
      <c r="LRO4" s="17"/>
      <c r="LRP4" s="17"/>
      <c r="LRQ4" s="17"/>
      <c r="LRR4" s="17"/>
      <c r="LRS4" s="17"/>
      <c r="LRT4" s="17"/>
      <c r="LRU4" s="17"/>
      <c r="LRV4" s="17"/>
      <c r="LRW4" s="17"/>
      <c r="LRX4" s="17"/>
      <c r="LRY4" s="17"/>
      <c r="LRZ4" s="17"/>
      <c r="LSA4" s="17"/>
      <c r="LSB4" s="17"/>
      <c r="LSC4" s="17"/>
      <c r="LSD4" s="17"/>
      <c r="LSE4" s="17"/>
      <c r="LSF4" s="17"/>
      <c r="LSG4" s="17"/>
      <c r="LSH4" s="17"/>
      <c r="LSI4" s="17"/>
      <c r="LSJ4" s="17"/>
      <c r="LSK4" s="17"/>
      <c r="LSL4" s="17"/>
      <c r="LSM4" s="17"/>
      <c r="LSN4" s="17"/>
      <c r="LSO4" s="17"/>
      <c r="LSP4" s="17"/>
      <c r="LSQ4" s="17"/>
      <c r="LSR4" s="17"/>
      <c r="LSS4" s="17"/>
      <c r="LST4" s="17"/>
      <c r="LSU4" s="17"/>
      <c r="LSV4" s="17"/>
      <c r="LSW4" s="17"/>
      <c r="LSX4" s="17"/>
      <c r="LSY4" s="17"/>
      <c r="LSZ4" s="17"/>
      <c r="LTA4" s="17"/>
      <c r="LTB4" s="17"/>
      <c r="LTC4" s="17"/>
      <c r="LTD4" s="17"/>
      <c r="LTE4" s="17"/>
      <c r="LTF4" s="17"/>
      <c r="LTG4" s="17"/>
      <c r="LTH4" s="17"/>
      <c r="LTI4" s="17"/>
      <c r="LTJ4" s="17"/>
      <c r="LTK4" s="17"/>
      <c r="LTL4" s="17"/>
      <c r="LTM4" s="17"/>
      <c r="LTN4" s="17"/>
      <c r="LTO4" s="17"/>
      <c r="LTP4" s="17"/>
      <c r="LTQ4" s="17"/>
      <c r="LTR4" s="17"/>
      <c r="LTS4" s="17"/>
      <c r="LTT4" s="17"/>
      <c r="LTU4" s="17"/>
      <c r="LTV4" s="17"/>
      <c r="LTW4" s="17"/>
      <c r="LTX4" s="17"/>
      <c r="LTY4" s="17"/>
      <c r="LTZ4" s="17"/>
      <c r="LUA4" s="17"/>
      <c r="LUB4" s="17"/>
      <c r="LUC4" s="17"/>
      <c r="LUD4" s="17"/>
      <c r="LUE4" s="17"/>
      <c r="LUF4" s="17"/>
      <c r="LUG4" s="17"/>
      <c r="LUH4" s="17"/>
      <c r="LUI4" s="17"/>
      <c r="LUJ4" s="17"/>
      <c r="LUK4" s="17"/>
      <c r="LUL4" s="17"/>
      <c r="LUM4" s="17"/>
      <c r="LUN4" s="17"/>
      <c r="LUO4" s="17"/>
      <c r="LUP4" s="17"/>
      <c r="LUQ4" s="17"/>
      <c r="LUR4" s="17"/>
      <c r="LUS4" s="17"/>
      <c r="LUT4" s="17"/>
      <c r="LUU4" s="17"/>
      <c r="LUV4" s="17"/>
      <c r="LUW4" s="17"/>
      <c r="LUX4" s="17"/>
      <c r="LUY4" s="17"/>
      <c r="LUZ4" s="17"/>
      <c r="LVA4" s="17"/>
      <c r="LVB4" s="17"/>
      <c r="LVC4" s="17"/>
      <c r="LVD4" s="17"/>
      <c r="LVE4" s="17"/>
      <c r="LVF4" s="17"/>
      <c r="LVG4" s="17"/>
      <c r="LVH4" s="17"/>
      <c r="LVI4" s="17"/>
      <c r="LVJ4" s="17"/>
      <c r="LVK4" s="17"/>
      <c r="LVL4" s="17"/>
      <c r="LVM4" s="17"/>
      <c r="LVN4" s="17"/>
      <c r="LVO4" s="17"/>
      <c r="LVP4" s="17"/>
      <c r="LVQ4" s="17"/>
      <c r="LVR4" s="17"/>
      <c r="LVS4" s="17"/>
      <c r="LVT4" s="17"/>
      <c r="LVU4" s="17"/>
      <c r="LVV4" s="17"/>
      <c r="LVW4" s="17"/>
      <c r="LVX4" s="17"/>
      <c r="LVY4" s="17"/>
      <c r="LVZ4" s="17"/>
      <c r="LWA4" s="17"/>
      <c r="LWB4" s="17"/>
      <c r="LWC4" s="17"/>
      <c r="LWD4" s="17"/>
      <c r="LWE4" s="17"/>
      <c r="LWF4" s="17"/>
      <c r="LWG4" s="17"/>
      <c r="LWH4" s="17"/>
      <c r="LWI4" s="17"/>
      <c r="LWJ4" s="17"/>
      <c r="LWK4" s="17"/>
      <c r="LWL4" s="17"/>
      <c r="LWM4" s="17"/>
      <c r="LWN4" s="17"/>
      <c r="LWO4" s="17"/>
      <c r="LWP4" s="17"/>
      <c r="LWQ4" s="17"/>
      <c r="LWR4" s="17"/>
      <c r="LWS4" s="17"/>
      <c r="LWT4" s="17"/>
      <c r="LWU4" s="17"/>
      <c r="LWV4" s="17"/>
      <c r="LWW4" s="17"/>
      <c r="LWX4" s="17"/>
      <c r="LWY4" s="17"/>
      <c r="LWZ4" s="17"/>
      <c r="LXA4" s="17"/>
      <c r="LXB4" s="17"/>
      <c r="LXC4" s="17"/>
      <c r="LXD4" s="17"/>
      <c r="LXE4" s="17"/>
      <c r="LXF4" s="17"/>
      <c r="LXG4" s="17"/>
      <c r="LXH4" s="17"/>
      <c r="LXI4" s="17"/>
      <c r="LXJ4" s="17"/>
      <c r="LXK4" s="17"/>
      <c r="LXL4" s="17"/>
      <c r="LXM4" s="17"/>
      <c r="LXN4" s="17"/>
      <c r="LXO4" s="17"/>
      <c r="LXP4" s="17"/>
      <c r="LXQ4" s="17"/>
      <c r="LXR4" s="17"/>
      <c r="LXS4" s="17"/>
      <c r="LXT4" s="17"/>
      <c r="LXU4" s="17"/>
      <c r="LXV4" s="17"/>
      <c r="LXW4" s="17"/>
      <c r="LXX4" s="17"/>
      <c r="LXY4" s="17"/>
      <c r="LXZ4" s="17"/>
      <c r="LYA4" s="17"/>
      <c r="LYB4" s="17"/>
      <c r="LYC4" s="17"/>
      <c r="LYD4" s="17"/>
      <c r="LYE4" s="17"/>
      <c r="LYF4" s="17"/>
      <c r="LYG4" s="17"/>
      <c r="LYH4" s="17"/>
      <c r="LYI4" s="17"/>
      <c r="LYJ4" s="17"/>
      <c r="LYK4" s="17"/>
      <c r="LYL4" s="17"/>
      <c r="LYM4" s="17"/>
      <c r="LYN4" s="17"/>
      <c r="LYO4" s="17"/>
      <c r="LYP4" s="17"/>
      <c r="LYQ4" s="17"/>
      <c r="LYR4" s="17"/>
      <c r="LYS4" s="17"/>
      <c r="LYT4" s="17"/>
      <c r="LYU4" s="17"/>
      <c r="LYV4" s="17"/>
      <c r="LYW4" s="17"/>
      <c r="LYX4" s="17"/>
      <c r="LYY4" s="17"/>
      <c r="LYZ4" s="17"/>
      <c r="LZA4" s="17"/>
      <c r="LZB4" s="17"/>
      <c r="LZC4" s="17"/>
      <c r="LZD4" s="17"/>
      <c r="LZE4" s="17"/>
      <c r="LZF4" s="17"/>
      <c r="LZG4" s="17"/>
      <c r="LZH4" s="17"/>
      <c r="LZI4" s="17"/>
      <c r="LZJ4" s="17"/>
      <c r="LZK4" s="17"/>
      <c r="LZL4" s="17"/>
      <c r="LZM4" s="17"/>
      <c r="LZN4" s="17"/>
      <c r="LZO4" s="17"/>
      <c r="LZP4" s="17"/>
      <c r="LZQ4" s="17"/>
      <c r="LZR4" s="17"/>
      <c r="LZS4" s="17"/>
      <c r="LZT4" s="17"/>
      <c r="LZU4" s="17"/>
      <c r="LZV4" s="17"/>
      <c r="LZW4" s="17"/>
      <c r="LZX4" s="17"/>
      <c r="LZY4" s="17"/>
      <c r="LZZ4" s="17"/>
      <c r="MAA4" s="17"/>
      <c r="MAB4" s="17"/>
      <c r="MAC4" s="17"/>
      <c r="MAD4" s="17"/>
      <c r="MAE4" s="17"/>
      <c r="MAF4" s="17"/>
      <c r="MAG4" s="17"/>
      <c r="MAH4" s="17"/>
      <c r="MAI4" s="17"/>
      <c r="MAJ4" s="17"/>
      <c r="MAK4" s="17"/>
      <c r="MAL4" s="17"/>
      <c r="MAM4" s="17"/>
      <c r="MAN4" s="17"/>
      <c r="MAO4" s="17"/>
      <c r="MAP4" s="17"/>
      <c r="MAQ4" s="17"/>
      <c r="MAR4" s="17"/>
      <c r="MAS4" s="17"/>
      <c r="MAT4" s="17"/>
      <c r="MAU4" s="17"/>
      <c r="MAV4" s="17"/>
      <c r="MAW4" s="17"/>
      <c r="MAX4" s="17"/>
      <c r="MAY4" s="17"/>
      <c r="MAZ4" s="17"/>
      <c r="MBA4" s="17"/>
      <c r="MBB4" s="17"/>
      <c r="MBC4" s="17"/>
      <c r="MBD4" s="17"/>
      <c r="MBE4" s="17"/>
      <c r="MBF4" s="17"/>
      <c r="MBG4" s="17"/>
      <c r="MBH4" s="17"/>
      <c r="MBI4" s="17"/>
      <c r="MBJ4" s="17"/>
      <c r="MBK4" s="17"/>
      <c r="MBL4" s="17"/>
      <c r="MBM4" s="17"/>
      <c r="MBN4" s="17"/>
      <c r="MBO4" s="17"/>
      <c r="MBP4" s="17"/>
      <c r="MBQ4" s="17"/>
      <c r="MBR4" s="17"/>
      <c r="MBS4" s="17"/>
      <c r="MBT4" s="17"/>
      <c r="MBU4" s="17"/>
      <c r="MBV4" s="17"/>
      <c r="MBW4" s="17"/>
      <c r="MBX4" s="17"/>
      <c r="MBY4" s="17"/>
      <c r="MBZ4" s="17"/>
      <c r="MCA4" s="17"/>
      <c r="MCB4" s="17"/>
      <c r="MCC4" s="17"/>
      <c r="MCD4" s="17"/>
      <c r="MCE4" s="17"/>
      <c r="MCF4" s="17"/>
      <c r="MCG4" s="17"/>
      <c r="MCH4" s="17"/>
      <c r="MCI4" s="17"/>
      <c r="MCJ4" s="17"/>
      <c r="MCK4" s="17"/>
      <c r="MCL4" s="17"/>
      <c r="MCM4" s="17"/>
      <c r="MCN4" s="17"/>
      <c r="MCO4" s="17"/>
      <c r="MCP4" s="17"/>
      <c r="MCQ4" s="17"/>
      <c r="MCR4" s="17"/>
      <c r="MCS4" s="17"/>
      <c r="MCT4" s="17"/>
      <c r="MCU4" s="17"/>
      <c r="MCV4" s="17"/>
      <c r="MCW4" s="17"/>
      <c r="MCX4" s="17"/>
      <c r="MCY4" s="17"/>
      <c r="MCZ4" s="17"/>
      <c r="MDA4" s="17"/>
      <c r="MDB4" s="17"/>
      <c r="MDC4" s="17"/>
      <c r="MDD4" s="17"/>
      <c r="MDE4" s="17"/>
      <c r="MDF4" s="17"/>
      <c r="MDG4" s="17"/>
      <c r="MDH4" s="17"/>
      <c r="MDI4" s="17"/>
      <c r="MDJ4" s="17"/>
      <c r="MDK4" s="17"/>
      <c r="MDL4" s="17"/>
      <c r="MDM4" s="17"/>
      <c r="MDN4" s="17"/>
      <c r="MDO4" s="17"/>
      <c r="MDP4" s="17"/>
      <c r="MDQ4" s="17"/>
      <c r="MDR4" s="17"/>
      <c r="MDS4" s="17"/>
      <c r="MDT4" s="17"/>
      <c r="MDU4" s="17"/>
      <c r="MDV4" s="17"/>
      <c r="MDW4" s="17"/>
      <c r="MDX4" s="17"/>
      <c r="MDY4" s="17"/>
      <c r="MDZ4" s="17"/>
      <c r="MEA4" s="17"/>
      <c r="MEB4" s="17"/>
      <c r="MEC4" s="17"/>
      <c r="MED4" s="17"/>
      <c r="MEE4" s="17"/>
      <c r="MEF4" s="17"/>
      <c r="MEG4" s="17"/>
      <c r="MEH4" s="17"/>
      <c r="MEI4" s="17"/>
      <c r="MEJ4" s="17"/>
      <c r="MEK4" s="17"/>
      <c r="MEL4" s="17"/>
      <c r="MEM4" s="17"/>
      <c r="MEN4" s="17"/>
      <c r="MEO4" s="17"/>
      <c r="MEP4" s="17"/>
      <c r="MEQ4" s="17"/>
      <c r="MER4" s="17"/>
      <c r="MES4" s="17"/>
      <c r="MET4" s="17"/>
      <c r="MEU4" s="17"/>
      <c r="MEV4" s="17"/>
      <c r="MEW4" s="17"/>
      <c r="MEX4" s="17"/>
      <c r="MEY4" s="17"/>
      <c r="MEZ4" s="17"/>
      <c r="MFA4" s="17"/>
      <c r="MFB4" s="17"/>
      <c r="MFC4" s="17"/>
      <c r="MFD4" s="17"/>
      <c r="MFE4" s="17"/>
      <c r="MFF4" s="17"/>
      <c r="MFG4" s="17"/>
      <c r="MFH4" s="17"/>
      <c r="MFI4" s="17"/>
      <c r="MFJ4" s="17"/>
      <c r="MFK4" s="17"/>
      <c r="MFL4" s="17"/>
      <c r="MFM4" s="17"/>
      <c r="MFN4" s="17"/>
      <c r="MFO4" s="17"/>
      <c r="MFP4" s="17"/>
      <c r="MFQ4" s="17"/>
      <c r="MFR4" s="17"/>
      <c r="MFS4" s="17"/>
      <c r="MFT4" s="17"/>
      <c r="MFU4" s="17"/>
      <c r="MFV4" s="17"/>
      <c r="MFW4" s="17"/>
      <c r="MFX4" s="17"/>
      <c r="MFY4" s="17"/>
      <c r="MFZ4" s="17"/>
      <c r="MGA4" s="17"/>
      <c r="MGB4" s="17"/>
      <c r="MGC4" s="17"/>
      <c r="MGD4" s="17"/>
      <c r="MGE4" s="17"/>
      <c r="MGF4" s="17"/>
      <c r="MGG4" s="17"/>
      <c r="MGH4" s="17"/>
      <c r="MGI4" s="17"/>
      <c r="MGJ4" s="17"/>
      <c r="MGK4" s="17"/>
      <c r="MGL4" s="17"/>
      <c r="MGM4" s="17"/>
      <c r="MGN4" s="17"/>
      <c r="MGO4" s="17"/>
      <c r="MGP4" s="17"/>
      <c r="MGQ4" s="17"/>
      <c r="MGR4" s="17"/>
      <c r="MGS4" s="17"/>
      <c r="MGT4" s="17"/>
      <c r="MGU4" s="17"/>
      <c r="MGV4" s="17"/>
      <c r="MGW4" s="17"/>
      <c r="MGX4" s="17"/>
      <c r="MGY4" s="17"/>
      <c r="MGZ4" s="17"/>
      <c r="MHA4" s="17"/>
      <c r="MHB4" s="17"/>
      <c r="MHC4" s="17"/>
      <c r="MHD4" s="17"/>
      <c r="MHE4" s="17"/>
      <c r="MHF4" s="17"/>
      <c r="MHG4" s="17"/>
      <c r="MHH4" s="17"/>
      <c r="MHI4" s="17"/>
      <c r="MHJ4" s="17"/>
      <c r="MHK4" s="17"/>
      <c r="MHL4" s="17"/>
      <c r="MHM4" s="17"/>
      <c r="MHN4" s="17"/>
      <c r="MHO4" s="17"/>
      <c r="MHP4" s="17"/>
      <c r="MHQ4" s="17"/>
      <c r="MHR4" s="17"/>
      <c r="MHS4" s="17"/>
      <c r="MHT4" s="17"/>
      <c r="MHU4" s="17"/>
      <c r="MHV4" s="17"/>
      <c r="MHW4" s="17"/>
      <c r="MHX4" s="17"/>
      <c r="MHY4" s="17"/>
      <c r="MHZ4" s="17"/>
      <c r="MIA4" s="17"/>
      <c r="MIB4" s="17"/>
      <c r="MIC4" s="17"/>
      <c r="MID4" s="17"/>
      <c r="MIE4" s="17"/>
      <c r="MIF4" s="17"/>
      <c r="MIG4" s="17"/>
      <c r="MIH4" s="17"/>
      <c r="MII4" s="17"/>
      <c r="MIJ4" s="17"/>
      <c r="MIK4" s="17"/>
      <c r="MIL4" s="17"/>
      <c r="MIM4" s="17"/>
      <c r="MIN4" s="17"/>
      <c r="MIO4" s="17"/>
      <c r="MIP4" s="17"/>
      <c r="MIQ4" s="17"/>
      <c r="MIR4" s="17"/>
      <c r="MIS4" s="17"/>
      <c r="MIT4" s="17"/>
      <c r="MIU4" s="17"/>
      <c r="MIV4" s="17"/>
      <c r="MIW4" s="17"/>
      <c r="MIX4" s="17"/>
      <c r="MIY4" s="17"/>
      <c r="MIZ4" s="17"/>
      <c r="MJA4" s="17"/>
      <c r="MJB4" s="17"/>
      <c r="MJC4" s="17"/>
      <c r="MJD4" s="17"/>
      <c r="MJE4" s="17"/>
      <c r="MJF4" s="17"/>
      <c r="MJG4" s="17"/>
      <c r="MJH4" s="17"/>
      <c r="MJI4" s="17"/>
      <c r="MJJ4" s="17"/>
      <c r="MJK4" s="17"/>
      <c r="MJL4" s="17"/>
      <c r="MJM4" s="17"/>
      <c r="MJN4" s="17"/>
      <c r="MJO4" s="17"/>
      <c r="MJP4" s="17"/>
      <c r="MJQ4" s="17"/>
      <c r="MJR4" s="17"/>
      <c r="MJS4" s="17"/>
      <c r="MJT4" s="17"/>
      <c r="MJU4" s="17"/>
      <c r="MJV4" s="17"/>
      <c r="MJW4" s="17"/>
      <c r="MJX4" s="17"/>
      <c r="MJY4" s="17"/>
      <c r="MJZ4" s="17"/>
      <c r="MKA4" s="17"/>
      <c r="MKB4" s="17"/>
      <c r="MKC4" s="17"/>
      <c r="MKD4" s="17"/>
      <c r="MKE4" s="17"/>
      <c r="MKF4" s="17"/>
      <c r="MKG4" s="17"/>
      <c r="MKH4" s="17"/>
      <c r="MKI4" s="17"/>
      <c r="MKJ4" s="17"/>
      <c r="MKK4" s="17"/>
      <c r="MKL4" s="17"/>
      <c r="MKM4" s="17"/>
      <c r="MKN4" s="17"/>
      <c r="MKO4" s="17"/>
      <c r="MKP4" s="17"/>
      <c r="MKQ4" s="17"/>
      <c r="MKR4" s="17"/>
      <c r="MKS4" s="17"/>
      <c r="MKT4" s="17"/>
      <c r="MKU4" s="17"/>
      <c r="MKV4" s="17"/>
      <c r="MKW4" s="17"/>
      <c r="MKX4" s="17"/>
      <c r="MKY4" s="17"/>
      <c r="MKZ4" s="17"/>
      <c r="MLA4" s="17"/>
      <c r="MLB4" s="17"/>
      <c r="MLC4" s="17"/>
      <c r="MLD4" s="17"/>
      <c r="MLE4" s="17"/>
      <c r="MLF4" s="17"/>
      <c r="MLG4" s="17"/>
      <c r="MLH4" s="17"/>
      <c r="MLI4" s="17"/>
      <c r="MLJ4" s="17"/>
      <c r="MLK4" s="17"/>
      <c r="MLL4" s="17"/>
      <c r="MLM4" s="17"/>
      <c r="MLN4" s="17"/>
      <c r="MLO4" s="17"/>
      <c r="MLP4" s="17"/>
      <c r="MLQ4" s="17"/>
      <c r="MLR4" s="17"/>
      <c r="MLS4" s="17"/>
      <c r="MLT4" s="17"/>
      <c r="MLU4" s="17"/>
      <c r="MLV4" s="17"/>
      <c r="MLW4" s="17"/>
      <c r="MLX4" s="17"/>
      <c r="MLY4" s="17"/>
      <c r="MLZ4" s="17"/>
      <c r="MMA4" s="17"/>
      <c r="MMB4" s="17"/>
      <c r="MMC4" s="17"/>
      <c r="MMD4" s="17"/>
      <c r="MME4" s="17"/>
      <c r="MMF4" s="17"/>
      <c r="MMG4" s="17"/>
      <c r="MMH4" s="17"/>
      <c r="MMI4" s="17"/>
      <c r="MMJ4" s="17"/>
      <c r="MMK4" s="17"/>
      <c r="MML4" s="17"/>
      <c r="MMM4" s="17"/>
      <c r="MMN4" s="17"/>
      <c r="MMO4" s="17"/>
      <c r="MMP4" s="17"/>
      <c r="MMQ4" s="17"/>
      <c r="MMR4" s="17"/>
      <c r="MMS4" s="17"/>
      <c r="MMT4" s="17"/>
      <c r="MMU4" s="17"/>
      <c r="MMV4" s="17"/>
      <c r="MMW4" s="17"/>
      <c r="MMX4" s="17"/>
      <c r="MMY4" s="17"/>
      <c r="MMZ4" s="17"/>
      <c r="MNA4" s="17"/>
      <c r="MNB4" s="17"/>
      <c r="MNC4" s="17"/>
      <c r="MND4" s="17"/>
      <c r="MNE4" s="17"/>
      <c r="MNF4" s="17"/>
      <c r="MNG4" s="17"/>
      <c r="MNH4" s="17"/>
      <c r="MNI4" s="17"/>
      <c r="MNJ4" s="17"/>
      <c r="MNK4" s="17"/>
      <c r="MNL4" s="17"/>
      <c r="MNM4" s="17"/>
      <c r="MNN4" s="17"/>
      <c r="MNO4" s="17"/>
      <c r="MNP4" s="17"/>
      <c r="MNQ4" s="17"/>
      <c r="MNR4" s="17"/>
      <c r="MNS4" s="17"/>
      <c r="MNT4" s="17"/>
      <c r="MNU4" s="17"/>
      <c r="MNV4" s="17"/>
      <c r="MNW4" s="17"/>
      <c r="MNX4" s="17"/>
      <c r="MNY4" s="17"/>
      <c r="MNZ4" s="17"/>
      <c r="MOA4" s="17"/>
      <c r="MOB4" s="17"/>
      <c r="MOC4" s="17"/>
      <c r="MOD4" s="17"/>
      <c r="MOE4" s="17"/>
      <c r="MOF4" s="17"/>
      <c r="MOG4" s="17"/>
      <c r="MOH4" s="17"/>
      <c r="MOI4" s="17"/>
      <c r="MOJ4" s="17"/>
      <c r="MOK4" s="17"/>
      <c r="MOL4" s="17"/>
      <c r="MOM4" s="17"/>
      <c r="MON4" s="17"/>
      <c r="MOO4" s="17"/>
      <c r="MOP4" s="17"/>
      <c r="MOQ4" s="17"/>
      <c r="MOR4" s="17"/>
      <c r="MOS4" s="17"/>
      <c r="MOT4" s="17"/>
      <c r="MOU4" s="17"/>
      <c r="MOV4" s="17"/>
      <c r="MOW4" s="17"/>
      <c r="MOX4" s="17"/>
      <c r="MOY4" s="17"/>
      <c r="MOZ4" s="17"/>
      <c r="MPA4" s="17"/>
      <c r="MPB4" s="17"/>
      <c r="MPC4" s="17"/>
      <c r="MPD4" s="17"/>
      <c r="MPE4" s="17"/>
      <c r="MPF4" s="17"/>
      <c r="MPG4" s="17"/>
      <c r="MPH4" s="17"/>
      <c r="MPI4" s="17"/>
      <c r="MPJ4" s="17"/>
      <c r="MPK4" s="17"/>
      <c r="MPL4" s="17"/>
      <c r="MPM4" s="17"/>
      <c r="MPN4" s="17"/>
      <c r="MPO4" s="17"/>
      <c r="MPP4" s="17"/>
      <c r="MPQ4" s="17"/>
      <c r="MPR4" s="17"/>
      <c r="MPS4" s="17"/>
      <c r="MPT4" s="17"/>
      <c r="MPU4" s="17"/>
      <c r="MPV4" s="17"/>
      <c r="MPW4" s="17"/>
      <c r="MPX4" s="17"/>
      <c r="MPY4" s="17"/>
      <c r="MPZ4" s="17"/>
      <c r="MQA4" s="17"/>
      <c r="MQB4" s="17"/>
      <c r="MQC4" s="17"/>
      <c r="MQD4" s="17"/>
      <c r="MQE4" s="17"/>
      <c r="MQF4" s="17"/>
      <c r="MQG4" s="17"/>
      <c r="MQH4" s="17"/>
      <c r="MQI4" s="17"/>
      <c r="MQJ4" s="17"/>
      <c r="MQK4" s="17"/>
      <c r="MQL4" s="17"/>
      <c r="MQM4" s="17"/>
      <c r="MQN4" s="17"/>
      <c r="MQO4" s="17"/>
      <c r="MQP4" s="17"/>
      <c r="MQQ4" s="17"/>
      <c r="MQR4" s="17"/>
      <c r="MQS4" s="17"/>
      <c r="MQT4" s="17"/>
      <c r="MQU4" s="17"/>
      <c r="MQV4" s="17"/>
      <c r="MQW4" s="17"/>
      <c r="MQX4" s="17"/>
      <c r="MQY4" s="17"/>
      <c r="MQZ4" s="17"/>
      <c r="MRA4" s="17"/>
      <c r="MRB4" s="17"/>
      <c r="MRC4" s="17"/>
      <c r="MRD4" s="17"/>
      <c r="MRE4" s="17"/>
      <c r="MRF4" s="17"/>
      <c r="MRG4" s="17"/>
      <c r="MRH4" s="17"/>
      <c r="MRI4" s="17"/>
      <c r="MRJ4" s="17"/>
      <c r="MRK4" s="17"/>
      <c r="MRL4" s="17"/>
      <c r="MRM4" s="17"/>
      <c r="MRN4" s="17"/>
      <c r="MRO4" s="17"/>
      <c r="MRP4" s="17"/>
      <c r="MRQ4" s="17"/>
      <c r="MRR4" s="17"/>
      <c r="MRS4" s="17"/>
      <c r="MRT4" s="17"/>
      <c r="MRU4" s="17"/>
      <c r="MRV4" s="17"/>
      <c r="MRW4" s="17"/>
      <c r="MRX4" s="17"/>
      <c r="MRY4" s="17"/>
      <c r="MRZ4" s="17"/>
      <c r="MSA4" s="17"/>
      <c r="MSB4" s="17"/>
      <c r="MSC4" s="17"/>
      <c r="MSD4" s="17"/>
      <c r="MSE4" s="17"/>
      <c r="MSF4" s="17"/>
      <c r="MSG4" s="17"/>
      <c r="MSH4" s="17"/>
      <c r="MSI4" s="17"/>
      <c r="MSJ4" s="17"/>
      <c r="MSK4" s="17"/>
      <c r="MSL4" s="17"/>
      <c r="MSM4" s="17"/>
      <c r="MSN4" s="17"/>
      <c r="MSO4" s="17"/>
      <c r="MSP4" s="17"/>
      <c r="MSQ4" s="17"/>
      <c r="MSR4" s="17"/>
      <c r="MSS4" s="17"/>
      <c r="MST4" s="17"/>
      <c r="MSU4" s="17"/>
      <c r="MSV4" s="17"/>
      <c r="MSW4" s="17"/>
      <c r="MSX4" s="17"/>
      <c r="MSY4" s="17"/>
      <c r="MSZ4" s="17"/>
      <c r="MTA4" s="17"/>
      <c r="MTB4" s="17"/>
      <c r="MTC4" s="17"/>
      <c r="MTD4" s="17"/>
      <c r="MTE4" s="17"/>
      <c r="MTF4" s="17"/>
      <c r="MTG4" s="17"/>
      <c r="MTH4" s="17"/>
      <c r="MTI4" s="17"/>
      <c r="MTJ4" s="17"/>
      <c r="MTK4" s="17"/>
      <c r="MTL4" s="17"/>
      <c r="MTM4" s="17"/>
      <c r="MTN4" s="17"/>
      <c r="MTO4" s="17"/>
      <c r="MTP4" s="17"/>
      <c r="MTQ4" s="17"/>
      <c r="MTR4" s="17"/>
      <c r="MTS4" s="17"/>
      <c r="MTT4" s="17"/>
      <c r="MTU4" s="17"/>
      <c r="MTV4" s="17"/>
      <c r="MTW4" s="17"/>
      <c r="MTX4" s="17"/>
      <c r="MTY4" s="17"/>
      <c r="MTZ4" s="17"/>
      <c r="MUA4" s="17"/>
      <c r="MUB4" s="17"/>
      <c r="MUC4" s="17"/>
      <c r="MUD4" s="17"/>
      <c r="MUE4" s="17"/>
      <c r="MUF4" s="17"/>
      <c r="MUG4" s="17"/>
      <c r="MUH4" s="17"/>
      <c r="MUI4" s="17"/>
      <c r="MUJ4" s="17"/>
      <c r="MUK4" s="17"/>
      <c r="MUL4" s="17"/>
      <c r="MUM4" s="17"/>
      <c r="MUN4" s="17"/>
      <c r="MUO4" s="17"/>
      <c r="MUP4" s="17"/>
      <c r="MUQ4" s="17"/>
      <c r="MUR4" s="17"/>
      <c r="MUS4" s="17"/>
      <c r="MUT4" s="17"/>
      <c r="MUU4" s="17"/>
      <c r="MUV4" s="17"/>
      <c r="MUW4" s="17"/>
      <c r="MUX4" s="17"/>
      <c r="MUY4" s="17"/>
      <c r="MUZ4" s="17"/>
      <c r="MVA4" s="17"/>
      <c r="MVB4" s="17"/>
      <c r="MVC4" s="17"/>
      <c r="MVD4" s="17"/>
      <c r="MVE4" s="17"/>
      <c r="MVF4" s="17"/>
      <c r="MVG4" s="17"/>
      <c r="MVH4" s="17"/>
      <c r="MVI4" s="17"/>
      <c r="MVJ4" s="17"/>
      <c r="MVK4" s="17"/>
      <c r="MVL4" s="17"/>
      <c r="MVM4" s="17"/>
      <c r="MVN4" s="17"/>
      <c r="MVO4" s="17"/>
      <c r="MVP4" s="17"/>
      <c r="MVQ4" s="17"/>
      <c r="MVR4" s="17"/>
      <c r="MVS4" s="17"/>
      <c r="MVT4" s="17"/>
      <c r="MVU4" s="17"/>
      <c r="MVV4" s="17"/>
      <c r="MVW4" s="17"/>
      <c r="MVX4" s="17"/>
      <c r="MVY4" s="17"/>
      <c r="MVZ4" s="17"/>
      <c r="MWA4" s="17"/>
      <c r="MWB4" s="17"/>
      <c r="MWC4" s="17"/>
      <c r="MWD4" s="17"/>
      <c r="MWE4" s="17"/>
      <c r="MWF4" s="17"/>
      <c r="MWG4" s="17"/>
      <c r="MWH4" s="17"/>
      <c r="MWI4" s="17"/>
      <c r="MWJ4" s="17"/>
      <c r="MWK4" s="17"/>
      <c r="MWL4" s="17"/>
      <c r="MWM4" s="17"/>
      <c r="MWN4" s="17"/>
      <c r="MWO4" s="17"/>
      <c r="MWP4" s="17"/>
      <c r="MWQ4" s="17"/>
      <c r="MWR4" s="17"/>
      <c r="MWS4" s="17"/>
      <c r="MWT4" s="17"/>
      <c r="MWU4" s="17"/>
      <c r="MWV4" s="17"/>
      <c r="MWW4" s="17"/>
      <c r="MWX4" s="17"/>
      <c r="MWY4" s="17"/>
      <c r="MWZ4" s="17"/>
      <c r="MXA4" s="17"/>
      <c r="MXB4" s="17"/>
      <c r="MXC4" s="17"/>
      <c r="MXD4" s="17"/>
      <c r="MXE4" s="17"/>
      <c r="MXF4" s="17"/>
      <c r="MXG4" s="17"/>
      <c r="MXH4" s="17"/>
      <c r="MXI4" s="17"/>
      <c r="MXJ4" s="17"/>
      <c r="MXK4" s="17"/>
      <c r="MXL4" s="17"/>
      <c r="MXM4" s="17"/>
      <c r="MXN4" s="17"/>
      <c r="MXO4" s="17"/>
      <c r="MXP4" s="17"/>
      <c r="MXQ4" s="17"/>
      <c r="MXR4" s="17"/>
      <c r="MXS4" s="17"/>
      <c r="MXT4" s="17"/>
      <c r="MXU4" s="17"/>
      <c r="MXV4" s="17"/>
      <c r="MXW4" s="17"/>
      <c r="MXX4" s="17"/>
      <c r="MXY4" s="17"/>
      <c r="MXZ4" s="17"/>
      <c r="MYA4" s="17"/>
      <c r="MYB4" s="17"/>
      <c r="MYC4" s="17"/>
      <c r="MYD4" s="17"/>
      <c r="MYE4" s="17"/>
      <c r="MYF4" s="17"/>
      <c r="MYG4" s="17"/>
      <c r="MYH4" s="17"/>
      <c r="MYI4" s="17"/>
      <c r="MYJ4" s="17"/>
      <c r="MYK4" s="17"/>
      <c r="MYL4" s="17"/>
      <c r="MYM4" s="17"/>
      <c r="MYN4" s="17"/>
      <c r="MYO4" s="17"/>
      <c r="MYP4" s="17"/>
      <c r="MYQ4" s="17"/>
      <c r="MYR4" s="17"/>
      <c r="MYS4" s="17"/>
      <c r="MYT4" s="17"/>
      <c r="MYU4" s="17"/>
      <c r="MYV4" s="17"/>
      <c r="MYW4" s="17"/>
      <c r="MYX4" s="17"/>
      <c r="MYY4" s="17"/>
      <c r="MYZ4" s="17"/>
      <c r="MZA4" s="17"/>
      <c r="MZB4" s="17"/>
      <c r="MZC4" s="17"/>
      <c r="MZD4" s="17"/>
      <c r="MZE4" s="17"/>
      <c r="MZF4" s="17"/>
      <c r="MZG4" s="17"/>
      <c r="MZH4" s="17"/>
      <c r="MZI4" s="17"/>
      <c r="MZJ4" s="17"/>
      <c r="MZK4" s="17"/>
      <c r="MZL4" s="17"/>
      <c r="MZM4" s="17"/>
      <c r="MZN4" s="17"/>
      <c r="MZO4" s="17"/>
      <c r="MZP4" s="17"/>
      <c r="MZQ4" s="17"/>
      <c r="MZR4" s="17"/>
      <c r="MZS4" s="17"/>
      <c r="MZT4" s="17"/>
      <c r="MZU4" s="17"/>
      <c r="MZV4" s="17"/>
      <c r="MZW4" s="17"/>
      <c r="MZX4" s="17"/>
      <c r="MZY4" s="17"/>
      <c r="MZZ4" s="17"/>
      <c r="NAA4" s="17"/>
      <c r="NAB4" s="17"/>
      <c r="NAC4" s="17"/>
      <c r="NAD4" s="17"/>
      <c r="NAE4" s="17"/>
      <c r="NAF4" s="17"/>
      <c r="NAG4" s="17"/>
      <c r="NAH4" s="17"/>
      <c r="NAI4" s="17"/>
      <c r="NAJ4" s="17"/>
      <c r="NAK4" s="17"/>
      <c r="NAL4" s="17"/>
      <c r="NAM4" s="17"/>
      <c r="NAN4" s="17"/>
      <c r="NAO4" s="17"/>
      <c r="NAP4" s="17"/>
      <c r="NAQ4" s="17"/>
      <c r="NAR4" s="17"/>
      <c r="NAS4" s="17"/>
      <c r="NAT4" s="17"/>
      <c r="NAU4" s="17"/>
      <c r="NAV4" s="17"/>
      <c r="NAW4" s="17"/>
      <c r="NAX4" s="17"/>
      <c r="NAY4" s="17"/>
      <c r="NAZ4" s="17"/>
      <c r="NBA4" s="17"/>
      <c r="NBB4" s="17"/>
      <c r="NBC4" s="17"/>
      <c r="NBD4" s="17"/>
      <c r="NBE4" s="17"/>
      <c r="NBF4" s="17"/>
      <c r="NBG4" s="17"/>
      <c r="NBH4" s="17"/>
      <c r="NBI4" s="17"/>
      <c r="NBJ4" s="17"/>
      <c r="NBK4" s="17"/>
      <c r="NBL4" s="17"/>
      <c r="NBM4" s="17"/>
      <c r="NBN4" s="17"/>
      <c r="NBO4" s="17"/>
      <c r="NBP4" s="17"/>
      <c r="NBQ4" s="17"/>
      <c r="NBR4" s="17"/>
      <c r="NBS4" s="17"/>
      <c r="NBT4" s="17"/>
      <c r="NBU4" s="17"/>
      <c r="NBV4" s="17"/>
      <c r="NBW4" s="17"/>
      <c r="NBX4" s="17"/>
      <c r="NBY4" s="17"/>
      <c r="NBZ4" s="17"/>
      <c r="NCA4" s="17"/>
      <c r="NCB4" s="17"/>
      <c r="NCC4" s="17"/>
      <c r="NCD4" s="17"/>
      <c r="NCE4" s="17"/>
      <c r="NCF4" s="17"/>
      <c r="NCG4" s="17"/>
      <c r="NCH4" s="17"/>
      <c r="NCI4" s="17"/>
      <c r="NCJ4" s="17"/>
      <c r="NCK4" s="17"/>
      <c r="NCL4" s="17"/>
      <c r="NCM4" s="17"/>
      <c r="NCN4" s="17"/>
      <c r="NCO4" s="17"/>
      <c r="NCP4" s="17"/>
      <c r="NCQ4" s="17"/>
      <c r="NCR4" s="17"/>
      <c r="NCS4" s="17"/>
      <c r="NCT4" s="17"/>
      <c r="NCU4" s="17"/>
      <c r="NCV4" s="17"/>
      <c r="NCW4" s="17"/>
      <c r="NCX4" s="17"/>
      <c r="NCY4" s="17"/>
      <c r="NCZ4" s="17"/>
      <c r="NDA4" s="17"/>
      <c r="NDB4" s="17"/>
      <c r="NDC4" s="17"/>
      <c r="NDD4" s="17"/>
      <c r="NDE4" s="17"/>
      <c r="NDF4" s="17"/>
      <c r="NDG4" s="17"/>
      <c r="NDH4" s="17"/>
      <c r="NDI4" s="17"/>
      <c r="NDJ4" s="17"/>
      <c r="NDK4" s="17"/>
      <c r="NDL4" s="17"/>
      <c r="NDM4" s="17"/>
      <c r="NDN4" s="17"/>
      <c r="NDO4" s="17"/>
      <c r="NDP4" s="17"/>
      <c r="NDQ4" s="17"/>
      <c r="NDR4" s="17"/>
      <c r="NDS4" s="17"/>
      <c r="NDT4" s="17"/>
      <c r="NDU4" s="17"/>
      <c r="NDV4" s="17"/>
      <c r="NDW4" s="17"/>
      <c r="NDX4" s="17"/>
      <c r="NDY4" s="17"/>
      <c r="NDZ4" s="17"/>
      <c r="NEA4" s="17"/>
      <c r="NEB4" s="17"/>
      <c r="NEC4" s="17"/>
      <c r="NED4" s="17"/>
      <c r="NEE4" s="17"/>
      <c r="NEF4" s="17"/>
      <c r="NEG4" s="17"/>
      <c r="NEH4" s="17"/>
      <c r="NEI4" s="17"/>
      <c r="NEJ4" s="17"/>
      <c r="NEK4" s="17"/>
      <c r="NEL4" s="17"/>
      <c r="NEM4" s="17"/>
      <c r="NEN4" s="17"/>
      <c r="NEO4" s="17"/>
      <c r="NEP4" s="17"/>
      <c r="NEQ4" s="17"/>
      <c r="NER4" s="17"/>
      <c r="NES4" s="17"/>
      <c r="NET4" s="17"/>
      <c r="NEU4" s="17"/>
      <c r="NEV4" s="17"/>
      <c r="NEW4" s="17"/>
      <c r="NEX4" s="17"/>
      <c r="NEY4" s="17"/>
      <c r="NEZ4" s="17"/>
      <c r="NFA4" s="17"/>
      <c r="NFB4" s="17"/>
      <c r="NFC4" s="17"/>
      <c r="NFD4" s="17"/>
      <c r="NFE4" s="17"/>
      <c r="NFF4" s="17"/>
      <c r="NFG4" s="17"/>
      <c r="NFH4" s="17"/>
      <c r="NFI4" s="17"/>
      <c r="NFJ4" s="17"/>
      <c r="NFK4" s="17"/>
      <c r="NFL4" s="17"/>
      <c r="NFM4" s="17"/>
      <c r="NFN4" s="17"/>
      <c r="NFO4" s="17"/>
      <c r="NFP4" s="17"/>
      <c r="NFQ4" s="17"/>
      <c r="NFR4" s="17"/>
      <c r="NFS4" s="17"/>
      <c r="NFT4" s="17"/>
      <c r="NFU4" s="17"/>
      <c r="NFV4" s="17"/>
      <c r="NFW4" s="17"/>
      <c r="NFX4" s="17"/>
      <c r="NFY4" s="17"/>
      <c r="NFZ4" s="17"/>
      <c r="NGA4" s="17"/>
      <c r="NGB4" s="17"/>
      <c r="NGC4" s="17"/>
      <c r="NGD4" s="17"/>
      <c r="NGE4" s="17"/>
      <c r="NGF4" s="17"/>
      <c r="NGG4" s="17"/>
      <c r="NGH4" s="17"/>
      <c r="NGI4" s="17"/>
      <c r="NGJ4" s="17"/>
      <c r="NGK4" s="17"/>
      <c r="NGL4" s="17"/>
      <c r="NGM4" s="17"/>
      <c r="NGN4" s="17"/>
      <c r="NGO4" s="17"/>
      <c r="NGP4" s="17"/>
      <c r="NGQ4" s="17"/>
      <c r="NGR4" s="17"/>
      <c r="NGS4" s="17"/>
      <c r="NGT4" s="17"/>
      <c r="NGU4" s="17"/>
      <c r="NGV4" s="17"/>
      <c r="NGW4" s="17"/>
      <c r="NGX4" s="17"/>
      <c r="NGY4" s="17"/>
      <c r="NGZ4" s="17"/>
      <c r="NHA4" s="17"/>
      <c r="NHB4" s="17"/>
      <c r="NHC4" s="17"/>
      <c r="NHD4" s="17"/>
      <c r="NHE4" s="17"/>
      <c r="NHF4" s="17"/>
      <c r="NHG4" s="17"/>
      <c r="NHH4" s="17"/>
      <c r="NHI4" s="17"/>
      <c r="NHJ4" s="17"/>
      <c r="NHK4" s="17"/>
      <c r="NHL4" s="17"/>
      <c r="NHM4" s="17"/>
      <c r="NHN4" s="17"/>
      <c r="NHO4" s="17"/>
      <c r="NHP4" s="17"/>
      <c r="NHQ4" s="17"/>
      <c r="NHR4" s="17"/>
      <c r="NHS4" s="17"/>
      <c r="NHT4" s="17"/>
      <c r="NHU4" s="17"/>
      <c r="NHV4" s="17"/>
      <c r="NHW4" s="17"/>
      <c r="NHX4" s="17"/>
      <c r="NHY4" s="17"/>
      <c r="NHZ4" s="17"/>
      <c r="NIA4" s="17"/>
      <c r="NIB4" s="17"/>
      <c r="NIC4" s="17"/>
      <c r="NID4" s="17"/>
      <c r="NIE4" s="17"/>
      <c r="NIF4" s="17"/>
      <c r="NIG4" s="17"/>
      <c r="NIH4" s="17"/>
      <c r="NII4" s="17"/>
      <c r="NIJ4" s="17"/>
      <c r="NIK4" s="17"/>
      <c r="NIL4" s="17"/>
      <c r="NIM4" s="17"/>
      <c r="NIN4" s="17"/>
      <c r="NIO4" s="17"/>
      <c r="NIP4" s="17"/>
      <c r="NIQ4" s="17"/>
      <c r="NIR4" s="17"/>
      <c r="NIS4" s="17"/>
      <c r="NIT4" s="17"/>
      <c r="NIU4" s="17"/>
      <c r="NIV4" s="17"/>
      <c r="NIW4" s="17"/>
      <c r="NIX4" s="17"/>
      <c r="NIY4" s="17"/>
      <c r="NIZ4" s="17"/>
      <c r="NJA4" s="17"/>
      <c r="NJB4" s="17"/>
      <c r="NJC4" s="17"/>
      <c r="NJD4" s="17"/>
      <c r="NJE4" s="17"/>
      <c r="NJF4" s="17"/>
      <c r="NJG4" s="17"/>
      <c r="NJH4" s="17"/>
      <c r="NJI4" s="17"/>
      <c r="NJJ4" s="17"/>
      <c r="NJK4" s="17"/>
      <c r="NJL4" s="17"/>
      <c r="NJM4" s="17"/>
      <c r="NJN4" s="17"/>
      <c r="NJO4" s="17"/>
      <c r="NJP4" s="17"/>
      <c r="NJQ4" s="17"/>
      <c r="NJR4" s="17"/>
      <c r="NJS4" s="17"/>
      <c r="NJT4" s="17"/>
      <c r="NJU4" s="17"/>
      <c r="NJV4" s="17"/>
      <c r="NJW4" s="17"/>
      <c r="NJX4" s="17"/>
      <c r="NJY4" s="17"/>
      <c r="NJZ4" s="17"/>
      <c r="NKA4" s="17"/>
      <c r="NKB4" s="17"/>
      <c r="NKC4" s="17"/>
      <c r="NKD4" s="17"/>
      <c r="NKE4" s="17"/>
      <c r="NKF4" s="17"/>
      <c r="NKG4" s="17"/>
      <c r="NKH4" s="17"/>
      <c r="NKI4" s="17"/>
      <c r="NKJ4" s="17"/>
      <c r="NKK4" s="17"/>
      <c r="NKL4" s="17"/>
      <c r="NKM4" s="17"/>
      <c r="NKN4" s="17"/>
      <c r="NKO4" s="17"/>
      <c r="NKP4" s="17"/>
      <c r="NKQ4" s="17"/>
      <c r="NKR4" s="17"/>
      <c r="NKS4" s="17"/>
      <c r="NKT4" s="17"/>
      <c r="NKU4" s="17"/>
      <c r="NKV4" s="17"/>
      <c r="NKW4" s="17"/>
      <c r="NKX4" s="17"/>
      <c r="NKY4" s="17"/>
      <c r="NKZ4" s="17"/>
      <c r="NLA4" s="17"/>
      <c r="NLB4" s="17"/>
      <c r="NLC4" s="17"/>
      <c r="NLD4" s="17"/>
      <c r="NLE4" s="17"/>
      <c r="NLF4" s="17"/>
      <c r="NLG4" s="17"/>
      <c r="NLH4" s="17"/>
      <c r="NLI4" s="17"/>
      <c r="NLJ4" s="17"/>
      <c r="NLK4" s="17"/>
      <c r="NLL4" s="17"/>
      <c r="NLM4" s="17"/>
      <c r="NLN4" s="17"/>
      <c r="NLO4" s="17"/>
      <c r="NLP4" s="17"/>
      <c r="NLQ4" s="17"/>
      <c r="NLR4" s="17"/>
      <c r="NLS4" s="17"/>
      <c r="NLT4" s="17"/>
      <c r="NLU4" s="17"/>
      <c r="NLV4" s="17"/>
      <c r="NLW4" s="17"/>
      <c r="NLX4" s="17"/>
      <c r="NLY4" s="17"/>
      <c r="NLZ4" s="17"/>
      <c r="NMA4" s="17"/>
      <c r="NMB4" s="17"/>
      <c r="NMC4" s="17"/>
      <c r="NMD4" s="17"/>
      <c r="NME4" s="17"/>
      <c r="NMF4" s="17"/>
      <c r="NMG4" s="17"/>
      <c r="NMH4" s="17"/>
      <c r="NMI4" s="17"/>
      <c r="NMJ4" s="17"/>
      <c r="NMK4" s="17"/>
      <c r="NML4" s="17"/>
      <c r="NMM4" s="17"/>
      <c r="NMN4" s="17"/>
      <c r="NMO4" s="17"/>
      <c r="NMP4" s="17"/>
      <c r="NMQ4" s="17"/>
      <c r="NMR4" s="17"/>
      <c r="NMS4" s="17"/>
      <c r="NMT4" s="17"/>
      <c r="NMU4" s="17"/>
      <c r="NMV4" s="17"/>
      <c r="NMW4" s="17"/>
      <c r="NMX4" s="17"/>
      <c r="NMY4" s="17"/>
      <c r="NMZ4" s="17"/>
      <c r="NNA4" s="17"/>
      <c r="NNB4" s="17"/>
      <c r="NNC4" s="17"/>
      <c r="NND4" s="17"/>
      <c r="NNE4" s="17"/>
      <c r="NNF4" s="17"/>
      <c r="NNG4" s="17"/>
      <c r="NNH4" s="17"/>
      <c r="NNI4" s="17"/>
      <c r="NNJ4" s="17"/>
      <c r="NNK4" s="17"/>
      <c r="NNL4" s="17"/>
      <c r="NNM4" s="17"/>
      <c r="NNN4" s="17"/>
      <c r="NNO4" s="17"/>
      <c r="NNP4" s="17"/>
      <c r="NNQ4" s="17"/>
      <c r="NNR4" s="17"/>
      <c r="NNS4" s="17"/>
      <c r="NNT4" s="17"/>
      <c r="NNU4" s="17"/>
      <c r="NNV4" s="17"/>
      <c r="NNW4" s="17"/>
      <c r="NNX4" s="17"/>
      <c r="NNY4" s="17"/>
      <c r="NNZ4" s="17"/>
      <c r="NOA4" s="17"/>
      <c r="NOB4" s="17"/>
      <c r="NOC4" s="17"/>
      <c r="NOD4" s="17"/>
      <c r="NOE4" s="17"/>
      <c r="NOF4" s="17"/>
      <c r="NOG4" s="17"/>
      <c r="NOH4" s="17"/>
      <c r="NOI4" s="17"/>
      <c r="NOJ4" s="17"/>
      <c r="NOK4" s="17"/>
      <c r="NOL4" s="17"/>
      <c r="NOM4" s="17"/>
      <c r="NON4" s="17"/>
      <c r="NOO4" s="17"/>
      <c r="NOP4" s="17"/>
      <c r="NOQ4" s="17"/>
      <c r="NOR4" s="17"/>
      <c r="NOS4" s="17"/>
      <c r="NOT4" s="17"/>
      <c r="NOU4" s="17"/>
      <c r="NOV4" s="17"/>
      <c r="NOW4" s="17"/>
      <c r="NOX4" s="17"/>
      <c r="NOY4" s="17"/>
      <c r="NOZ4" s="17"/>
      <c r="NPA4" s="17"/>
      <c r="NPB4" s="17"/>
      <c r="NPC4" s="17"/>
      <c r="NPD4" s="17"/>
      <c r="NPE4" s="17"/>
      <c r="NPF4" s="17"/>
      <c r="NPG4" s="17"/>
      <c r="NPH4" s="17"/>
      <c r="NPI4" s="17"/>
      <c r="NPJ4" s="17"/>
      <c r="NPK4" s="17"/>
      <c r="NPL4" s="17"/>
      <c r="NPM4" s="17"/>
      <c r="NPN4" s="17"/>
      <c r="NPO4" s="17"/>
      <c r="NPP4" s="17"/>
      <c r="NPQ4" s="17"/>
      <c r="NPR4" s="17"/>
      <c r="NPS4" s="17"/>
      <c r="NPT4" s="17"/>
      <c r="NPU4" s="17"/>
      <c r="NPV4" s="17"/>
      <c r="NPW4" s="17"/>
      <c r="NPX4" s="17"/>
      <c r="NPY4" s="17"/>
      <c r="NPZ4" s="17"/>
      <c r="NQA4" s="17"/>
      <c r="NQB4" s="17"/>
      <c r="NQC4" s="17"/>
      <c r="NQD4" s="17"/>
      <c r="NQE4" s="17"/>
      <c r="NQF4" s="17"/>
      <c r="NQG4" s="17"/>
      <c r="NQH4" s="17"/>
      <c r="NQI4" s="17"/>
      <c r="NQJ4" s="17"/>
      <c r="NQK4" s="17"/>
      <c r="NQL4" s="17"/>
      <c r="NQM4" s="17"/>
      <c r="NQN4" s="17"/>
      <c r="NQO4" s="17"/>
      <c r="NQP4" s="17"/>
      <c r="NQQ4" s="17"/>
      <c r="NQR4" s="17"/>
      <c r="NQS4" s="17"/>
      <c r="NQT4" s="17"/>
      <c r="NQU4" s="17"/>
      <c r="NQV4" s="17"/>
      <c r="NQW4" s="17"/>
      <c r="NQX4" s="17"/>
      <c r="NQY4" s="17"/>
      <c r="NQZ4" s="17"/>
      <c r="NRA4" s="17"/>
      <c r="NRB4" s="17"/>
      <c r="NRC4" s="17"/>
      <c r="NRD4" s="17"/>
      <c r="NRE4" s="17"/>
      <c r="NRF4" s="17"/>
      <c r="NRG4" s="17"/>
      <c r="NRH4" s="17"/>
      <c r="NRI4" s="17"/>
      <c r="NRJ4" s="17"/>
      <c r="NRK4" s="17"/>
      <c r="NRL4" s="17"/>
      <c r="NRM4" s="17"/>
      <c r="NRN4" s="17"/>
      <c r="NRO4" s="17"/>
      <c r="NRP4" s="17"/>
      <c r="NRQ4" s="17"/>
      <c r="NRR4" s="17"/>
      <c r="NRS4" s="17"/>
      <c r="NRT4" s="17"/>
      <c r="NRU4" s="17"/>
      <c r="NRV4" s="17"/>
      <c r="NRW4" s="17"/>
      <c r="NRX4" s="17"/>
      <c r="NRY4" s="17"/>
      <c r="NRZ4" s="17"/>
      <c r="NSA4" s="17"/>
      <c r="NSB4" s="17"/>
      <c r="NSC4" s="17"/>
      <c r="NSD4" s="17"/>
      <c r="NSE4" s="17"/>
      <c r="NSF4" s="17"/>
      <c r="NSG4" s="17"/>
      <c r="NSH4" s="17"/>
      <c r="NSI4" s="17"/>
      <c r="NSJ4" s="17"/>
      <c r="NSK4" s="17"/>
      <c r="NSL4" s="17"/>
      <c r="NSM4" s="17"/>
      <c r="NSN4" s="17"/>
      <c r="NSO4" s="17"/>
      <c r="NSP4" s="17"/>
      <c r="NSQ4" s="17"/>
      <c r="NSR4" s="17"/>
      <c r="NSS4" s="17"/>
      <c r="NST4" s="17"/>
      <c r="NSU4" s="17"/>
      <c r="NSV4" s="17"/>
      <c r="NSW4" s="17"/>
      <c r="NSX4" s="17"/>
      <c r="NSY4" s="17"/>
      <c r="NSZ4" s="17"/>
      <c r="NTA4" s="17"/>
      <c r="NTB4" s="17"/>
      <c r="NTC4" s="17"/>
      <c r="NTD4" s="17"/>
      <c r="NTE4" s="17"/>
      <c r="NTF4" s="17"/>
      <c r="NTG4" s="17"/>
      <c r="NTH4" s="17"/>
      <c r="NTI4" s="17"/>
      <c r="NTJ4" s="17"/>
      <c r="NTK4" s="17"/>
      <c r="NTL4" s="17"/>
      <c r="NTM4" s="17"/>
      <c r="NTN4" s="17"/>
      <c r="NTO4" s="17"/>
      <c r="NTP4" s="17"/>
      <c r="NTQ4" s="17"/>
      <c r="NTR4" s="17"/>
      <c r="NTS4" s="17"/>
      <c r="NTT4" s="17"/>
      <c r="NTU4" s="17"/>
      <c r="NTV4" s="17"/>
      <c r="NTW4" s="17"/>
      <c r="NTX4" s="17"/>
      <c r="NTY4" s="17"/>
      <c r="NTZ4" s="17"/>
      <c r="NUA4" s="17"/>
      <c r="NUB4" s="17"/>
      <c r="NUC4" s="17"/>
      <c r="NUD4" s="17"/>
      <c r="NUE4" s="17"/>
      <c r="NUF4" s="17"/>
      <c r="NUG4" s="17"/>
      <c r="NUH4" s="17"/>
      <c r="NUI4" s="17"/>
      <c r="NUJ4" s="17"/>
      <c r="NUK4" s="17"/>
      <c r="NUL4" s="17"/>
      <c r="NUM4" s="17"/>
      <c r="NUN4" s="17"/>
      <c r="NUO4" s="17"/>
      <c r="NUP4" s="17"/>
      <c r="NUQ4" s="17"/>
      <c r="NUR4" s="17"/>
      <c r="NUS4" s="17"/>
      <c r="NUT4" s="17"/>
      <c r="NUU4" s="17"/>
      <c r="NUV4" s="17"/>
      <c r="NUW4" s="17"/>
      <c r="NUX4" s="17"/>
      <c r="NUY4" s="17"/>
      <c r="NUZ4" s="17"/>
      <c r="NVA4" s="17"/>
      <c r="NVB4" s="17"/>
      <c r="NVC4" s="17"/>
      <c r="NVD4" s="17"/>
      <c r="NVE4" s="17"/>
      <c r="NVF4" s="17"/>
      <c r="NVG4" s="17"/>
      <c r="NVH4" s="17"/>
      <c r="NVI4" s="17"/>
      <c r="NVJ4" s="17"/>
      <c r="NVK4" s="17"/>
      <c r="NVL4" s="17"/>
      <c r="NVM4" s="17"/>
      <c r="NVN4" s="17"/>
      <c r="NVO4" s="17"/>
      <c r="NVP4" s="17"/>
      <c r="NVQ4" s="17"/>
      <c r="NVR4" s="17"/>
      <c r="NVS4" s="17"/>
      <c r="NVT4" s="17"/>
      <c r="NVU4" s="17"/>
      <c r="NVV4" s="17"/>
      <c r="NVW4" s="17"/>
      <c r="NVX4" s="17"/>
      <c r="NVY4" s="17"/>
      <c r="NVZ4" s="17"/>
      <c r="NWA4" s="17"/>
      <c r="NWB4" s="17"/>
      <c r="NWC4" s="17"/>
      <c r="NWD4" s="17"/>
      <c r="NWE4" s="17"/>
      <c r="NWF4" s="17"/>
      <c r="NWG4" s="17"/>
      <c r="NWH4" s="17"/>
      <c r="NWI4" s="17"/>
      <c r="NWJ4" s="17"/>
      <c r="NWK4" s="17"/>
      <c r="NWL4" s="17"/>
      <c r="NWM4" s="17"/>
      <c r="NWN4" s="17"/>
      <c r="NWO4" s="17"/>
      <c r="NWP4" s="17"/>
      <c r="NWQ4" s="17"/>
      <c r="NWR4" s="17"/>
      <c r="NWS4" s="17"/>
      <c r="NWT4" s="17"/>
      <c r="NWU4" s="17"/>
      <c r="NWV4" s="17"/>
      <c r="NWW4" s="17"/>
      <c r="NWX4" s="17"/>
      <c r="NWY4" s="17"/>
      <c r="NWZ4" s="17"/>
      <c r="NXA4" s="17"/>
      <c r="NXB4" s="17"/>
      <c r="NXC4" s="17"/>
      <c r="NXD4" s="17"/>
      <c r="NXE4" s="17"/>
      <c r="NXF4" s="17"/>
      <c r="NXG4" s="17"/>
      <c r="NXH4" s="17"/>
      <c r="NXI4" s="17"/>
      <c r="NXJ4" s="17"/>
      <c r="NXK4" s="17"/>
      <c r="NXL4" s="17"/>
      <c r="NXM4" s="17"/>
      <c r="NXN4" s="17"/>
      <c r="NXO4" s="17"/>
      <c r="NXP4" s="17"/>
      <c r="NXQ4" s="17"/>
      <c r="NXR4" s="17"/>
      <c r="NXS4" s="17"/>
      <c r="NXT4" s="17"/>
      <c r="NXU4" s="17"/>
      <c r="NXV4" s="17"/>
      <c r="NXW4" s="17"/>
      <c r="NXX4" s="17"/>
      <c r="NXY4" s="17"/>
      <c r="NXZ4" s="17"/>
      <c r="NYA4" s="17"/>
      <c r="NYB4" s="17"/>
      <c r="NYC4" s="17"/>
      <c r="NYD4" s="17"/>
      <c r="NYE4" s="17"/>
      <c r="NYF4" s="17"/>
      <c r="NYG4" s="17"/>
      <c r="NYH4" s="17"/>
      <c r="NYI4" s="17"/>
      <c r="NYJ4" s="17"/>
      <c r="NYK4" s="17"/>
      <c r="NYL4" s="17"/>
      <c r="NYM4" s="17"/>
      <c r="NYN4" s="17"/>
      <c r="NYO4" s="17"/>
      <c r="NYP4" s="17"/>
      <c r="NYQ4" s="17"/>
      <c r="NYR4" s="17"/>
      <c r="NYS4" s="17"/>
      <c r="NYT4" s="17"/>
      <c r="NYU4" s="17"/>
      <c r="NYV4" s="17"/>
      <c r="NYW4" s="17"/>
      <c r="NYX4" s="17"/>
      <c r="NYY4" s="17"/>
      <c r="NYZ4" s="17"/>
      <c r="NZA4" s="17"/>
      <c r="NZB4" s="17"/>
      <c r="NZC4" s="17"/>
      <c r="NZD4" s="17"/>
      <c r="NZE4" s="17"/>
      <c r="NZF4" s="17"/>
      <c r="NZG4" s="17"/>
      <c r="NZH4" s="17"/>
      <c r="NZI4" s="17"/>
      <c r="NZJ4" s="17"/>
      <c r="NZK4" s="17"/>
      <c r="NZL4" s="17"/>
      <c r="NZM4" s="17"/>
      <c r="NZN4" s="17"/>
      <c r="NZO4" s="17"/>
      <c r="NZP4" s="17"/>
      <c r="NZQ4" s="17"/>
      <c r="NZR4" s="17"/>
      <c r="NZS4" s="17"/>
      <c r="NZT4" s="17"/>
      <c r="NZU4" s="17"/>
      <c r="NZV4" s="17"/>
      <c r="NZW4" s="17"/>
      <c r="NZX4" s="17"/>
      <c r="NZY4" s="17"/>
      <c r="NZZ4" s="17"/>
      <c r="OAA4" s="17"/>
      <c r="OAB4" s="17"/>
      <c r="OAC4" s="17"/>
      <c r="OAD4" s="17"/>
      <c r="OAE4" s="17"/>
      <c r="OAF4" s="17"/>
      <c r="OAG4" s="17"/>
      <c r="OAH4" s="17"/>
      <c r="OAI4" s="17"/>
      <c r="OAJ4" s="17"/>
      <c r="OAK4" s="17"/>
      <c r="OAL4" s="17"/>
      <c r="OAM4" s="17"/>
      <c r="OAN4" s="17"/>
      <c r="OAO4" s="17"/>
      <c r="OAP4" s="17"/>
      <c r="OAQ4" s="17"/>
      <c r="OAR4" s="17"/>
      <c r="OAS4" s="17"/>
      <c r="OAT4" s="17"/>
      <c r="OAU4" s="17"/>
      <c r="OAV4" s="17"/>
      <c r="OAW4" s="17"/>
      <c r="OAX4" s="17"/>
      <c r="OAY4" s="17"/>
      <c r="OAZ4" s="17"/>
      <c r="OBA4" s="17"/>
      <c r="OBB4" s="17"/>
      <c r="OBC4" s="17"/>
      <c r="OBD4" s="17"/>
      <c r="OBE4" s="17"/>
      <c r="OBF4" s="17"/>
      <c r="OBG4" s="17"/>
      <c r="OBH4" s="17"/>
      <c r="OBI4" s="17"/>
      <c r="OBJ4" s="17"/>
      <c r="OBK4" s="17"/>
      <c r="OBL4" s="17"/>
      <c r="OBM4" s="17"/>
      <c r="OBN4" s="17"/>
      <c r="OBO4" s="17"/>
      <c r="OBP4" s="17"/>
      <c r="OBQ4" s="17"/>
      <c r="OBR4" s="17"/>
      <c r="OBS4" s="17"/>
      <c r="OBT4" s="17"/>
      <c r="OBU4" s="17"/>
      <c r="OBV4" s="17"/>
      <c r="OBW4" s="17"/>
      <c r="OBX4" s="17"/>
      <c r="OBY4" s="17"/>
      <c r="OBZ4" s="17"/>
      <c r="OCA4" s="17"/>
      <c r="OCB4" s="17"/>
      <c r="OCC4" s="17"/>
      <c r="OCD4" s="17"/>
      <c r="OCE4" s="17"/>
      <c r="OCF4" s="17"/>
      <c r="OCG4" s="17"/>
      <c r="OCH4" s="17"/>
      <c r="OCI4" s="17"/>
      <c r="OCJ4" s="17"/>
      <c r="OCK4" s="17"/>
      <c r="OCL4" s="17"/>
      <c r="OCM4" s="17"/>
      <c r="OCN4" s="17"/>
      <c r="OCO4" s="17"/>
      <c r="OCP4" s="17"/>
      <c r="OCQ4" s="17"/>
      <c r="OCR4" s="17"/>
      <c r="OCS4" s="17"/>
      <c r="OCT4" s="17"/>
      <c r="OCU4" s="17"/>
      <c r="OCV4" s="17"/>
      <c r="OCW4" s="17"/>
      <c r="OCX4" s="17"/>
      <c r="OCY4" s="17"/>
      <c r="OCZ4" s="17"/>
      <c r="ODA4" s="17"/>
      <c r="ODB4" s="17"/>
      <c r="ODC4" s="17"/>
      <c r="ODD4" s="17"/>
      <c r="ODE4" s="17"/>
      <c r="ODF4" s="17"/>
      <c r="ODG4" s="17"/>
      <c r="ODH4" s="17"/>
      <c r="ODI4" s="17"/>
      <c r="ODJ4" s="17"/>
      <c r="ODK4" s="17"/>
      <c r="ODL4" s="17"/>
      <c r="ODM4" s="17"/>
      <c r="ODN4" s="17"/>
      <c r="ODO4" s="17"/>
      <c r="ODP4" s="17"/>
      <c r="ODQ4" s="17"/>
      <c r="ODR4" s="17"/>
      <c r="ODS4" s="17"/>
      <c r="ODT4" s="17"/>
      <c r="ODU4" s="17"/>
      <c r="ODV4" s="17"/>
      <c r="ODW4" s="17"/>
      <c r="ODX4" s="17"/>
      <c r="ODY4" s="17"/>
      <c r="ODZ4" s="17"/>
      <c r="OEA4" s="17"/>
      <c r="OEB4" s="17"/>
      <c r="OEC4" s="17"/>
      <c r="OED4" s="17"/>
      <c r="OEE4" s="17"/>
      <c r="OEF4" s="17"/>
      <c r="OEG4" s="17"/>
      <c r="OEH4" s="17"/>
      <c r="OEI4" s="17"/>
      <c r="OEJ4" s="17"/>
      <c r="OEK4" s="17"/>
      <c r="OEL4" s="17"/>
      <c r="OEM4" s="17"/>
      <c r="OEN4" s="17"/>
      <c r="OEO4" s="17"/>
      <c r="OEP4" s="17"/>
      <c r="OEQ4" s="17"/>
      <c r="OER4" s="17"/>
      <c r="OES4" s="17"/>
      <c r="OET4" s="17"/>
      <c r="OEU4" s="17"/>
      <c r="OEV4" s="17"/>
      <c r="OEW4" s="17"/>
      <c r="OEX4" s="17"/>
      <c r="OEY4" s="17"/>
      <c r="OEZ4" s="17"/>
      <c r="OFA4" s="17"/>
      <c r="OFB4" s="17"/>
      <c r="OFC4" s="17"/>
      <c r="OFD4" s="17"/>
      <c r="OFE4" s="17"/>
      <c r="OFF4" s="17"/>
      <c r="OFG4" s="17"/>
      <c r="OFH4" s="17"/>
      <c r="OFI4" s="17"/>
      <c r="OFJ4" s="17"/>
      <c r="OFK4" s="17"/>
      <c r="OFL4" s="17"/>
      <c r="OFM4" s="17"/>
      <c r="OFN4" s="17"/>
      <c r="OFO4" s="17"/>
      <c r="OFP4" s="17"/>
      <c r="OFQ4" s="17"/>
      <c r="OFR4" s="17"/>
      <c r="OFS4" s="17"/>
      <c r="OFT4" s="17"/>
      <c r="OFU4" s="17"/>
      <c r="OFV4" s="17"/>
      <c r="OFW4" s="17"/>
      <c r="OFX4" s="17"/>
      <c r="OFY4" s="17"/>
      <c r="OFZ4" s="17"/>
      <c r="OGA4" s="17"/>
      <c r="OGB4" s="17"/>
      <c r="OGC4" s="17"/>
      <c r="OGD4" s="17"/>
      <c r="OGE4" s="17"/>
      <c r="OGF4" s="17"/>
      <c r="OGG4" s="17"/>
      <c r="OGH4" s="17"/>
      <c r="OGI4" s="17"/>
      <c r="OGJ4" s="17"/>
      <c r="OGK4" s="17"/>
      <c r="OGL4" s="17"/>
      <c r="OGM4" s="17"/>
      <c r="OGN4" s="17"/>
      <c r="OGO4" s="17"/>
      <c r="OGP4" s="17"/>
      <c r="OGQ4" s="17"/>
      <c r="OGR4" s="17"/>
      <c r="OGS4" s="17"/>
      <c r="OGT4" s="17"/>
      <c r="OGU4" s="17"/>
      <c r="OGV4" s="17"/>
      <c r="OGW4" s="17"/>
      <c r="OGX4" s="17"/>
      <c r="OGY4" s="17"/>
      <c r="OGZ4" s="17"/>
      <c r="OHA4" s="17"/>
      <c r="OHB4" s="17"/>
      <c r="OHC4" s="17"/>
      <c r="OHD4" s="17"/>
      <c r="OHE4" s="17"/>
      <c r="OHF4" s="17"/>
      <c r="OHG4" s="17"/>
      <c r="OHH4" s="17"/>
      <c r="OHI4" s="17"/>
      <c r="OHJ4" s="17"/>
      <c r="OHK4" s="17"/>
      <c r="OHL4" s="17"/>
      <c r="OHM4" s="17"/>
      <c r="OHN4" s="17"/>
      <c r="OHO4" s="17"/>
      <c r="OHP4" s="17"/>
      <c r="OHQ4" s="17"/>
      <c r="OHR4" s="17"/>
      <c r="OHS4" s="17"/>
      <c r="OHT4" s="17"/>
      <c r="OHU4" s="17"/>
      <c r="OHV4" s="17"/>
      <c r="OHW4" s="17"/>
      <c r="OHX4" s="17"/>
      <c r="OHY4" s="17"/>
      <c r="OHZ4" s="17"/>
      <c r="OIA4" s="17"/>
      <c r="OIB4" s="17"/>
      <c r="OIC4" s="17"/>
      <c r="OID4" s="17"/>
      <c r="OIE4" s="17"/>
      <c r="OIF4" s="17"/>
      <c r="OIG4" s="17"/>
      <c r="OIH4" s="17"/>
      <c r="OII4" s="17"/>
      <c r="OIJ4" s="17"/>
      <c r="OIK4" s="17"/>
      <c r="OIL4" s="17"/>
      <c r="OIM4" s="17"/>
      <c r="OIN4" s="17"/>
      <c r="OIO4" s="17"/>
      <c r="OIP4" s="17"/>
      <c r="OIQ4" s="17"/>
      <c r="OIR4" s="17"/>
      <c r="OIS4" s="17"/>
      <c r="OIT4" s="17"/>
      <c r="OIU4" s="17"/>
      <c r="OIV4" s="17"/>
      <c r="OIW4" s="17"/>
      <c r="OIX4" s="17"/>
      <c r="OIY4" s="17"/>
      <c r="OIZ4" s="17"/>
      <c r="OJA4" s="17"/>
      <c r="OJB4" s="17"/>
      <c r="OJC4" s="17"/>
      <c r="OJD4" s="17"/>
      <c r="OJE4" s="17"/>
      <c r="OJF4" s="17"/>
      <c r="OJG4" s="17"/>
      <c r="OJH4" s="17"/>
      <c r="OJI4" s="17"/>
      <c r="OJJ4" s="17"/>
      <c r="OJK4" s="17"/>
      <c r="OJL4" s="17"/>
      <c r="OJM4" s="17"/>
      <c r="OJN4" s="17"/>
      <c r="OJO4" s="17"/>
      <c r="OJP4" s="17"/>
      <c r="OJQ4" s="17"/>
      <c r="OJR4" s="17"/>
      <c r="OJS4" s="17"/>
      <c r="OJT4" s="17"/>
      <c r="OJU4" s="17"/>
      <c r="OJV4" s="17"/>
      <c r="OJW4" s="17"/>
      <c r="OJX4" s="17"/>
      <c r="OJY4" s="17"/>
      <c r="OJZ4" s="17"/>
      <c r="OKA4" s="17"/>
      <c r="OKB4" s="17"/>
      <c r="OKC4" s="17"/>
      <c r="OKD4" s="17"/>
      <c r="OKE4" s="17"/>
      <c r="OKF4" s="17"/>
      <c r="OKG4" s="17"/>
      <c r="OKH4" s="17"/>
      <c r="OKI4" s="17"/>
      <c r="OKJ4" s="17"/>
      <c r="OKK4" s="17"/>
      <c r="OKL4" s="17"/>
      <c r="OKM4" s="17"/>
      <c r="OKN4" s="17"/>
      <c r="OKO4" s="17"/>
      <c r="OKP4" s="17"/>
      <c r="OKQ4" s="17"/>
      <c r="OKR4" s="17"/>
      <c r="OKS4" s="17"/>
      <c r="OKT4" s="17"/>
      <c r="OKU4" s="17"/>
      <c r="OKV4" s="17"/>
      <c r="OKW4" s="17"/>
      <c r="OKX4" s="17"/>
      <c r="OKY4" s="17"/>
      <c r="OKZ4" s="17"/>
      <c r="OLA4" s="17"/>
      <c r="OLB4" s="17"/>
      <c r="OLC4" s="17"/>
      <c r="OLD4" s="17"/>
      <c r="OLE4" s="17"/>
      <c r="OLF4" s="17"/>
      <c r="OLG4" s="17"/>
      <c r="OLH4" s="17"/>
      <c r="OLI4" s="17"/>
      <c r="OLJ4" s="17"/>
      <c r="OLK4" s="17"/>
      <c r="OLL4" s="17"/>
      <c r="OLM4" s="17"/>
      <c r="OLN4" s="17"/>
      <c r="OLO4" s="17"/>
      <c r="OLP4" s="17"/>
      <c r="OLQ4" s="17"/>
      <c r="OLR4" s="17"/>
      <c r="OLS4" s="17"/>
      <c r="OLT4" s="17"/>
      <c r="OLU4" s="17"/>
      <c r="OLV4" s="17"/>
      <c r="OLW4" s="17"/>
      <c r="OLX4" s="17"/>
      <c r="OLY4" s="17"/>
      <c r="OLZ4" s="17"/>
      <c r="OMA4" s="17"/>
      <c r="OMB4" s="17"/>
      <c r="OMC4" s="17"/>
      <c r="OMD4" s="17"/>
      <c r="OME4" s="17"/>
      <c r="OMF4" s="17"/>
      <c r="OMG4" s="17"/>
      <c r="OMH4" s="17"/>
      <c r="OMI4" s="17"/>
      <c r="OMJ4" s="17"/>
      <c r="OMK4" s="17"/>
      <c r="OML4" s="17"/>
      <c r="OMM4" s="17"/>
      <c r="OMN4" s="17"/>
      <c r="OMO4" s="17"/>
      <c r="OMP4" s="17"/>
      <c r="OMQ4" s="17"/>
      <c r="OMR4" s="17"/>
      <c r="OMS4" s="17"/>
      <c r="OMT4" s="17"/>
      <c r="OMU4" s="17"/>
      <c r="OMV4" s="17"/>
      <c r="OMW4" s="17"/>
      <c r="OMX4" s="17"/>
      <c r="OMY4" s="17"/>
      <c r="OMZ4" s="17"/>
      <c r="ONA4" s="17"/>
      <c r="ONB4" s="17"/>
      <c r="ONC4" s="17"/>
      <c r="OND4" s="17"/>
      <c r="ONE4" s="17"/>
      <c r="ONF4" s="17"/>
      <c r="ONG4" s="17"/>
      <c r="ONH4" s="17"/>
      <c r="ONI4" s="17"/>
      <c r="ONJ4" s="17"/>
      <c r="ONK4" s="17"/>
      <c r="ONL4" s="17"/>
      <c r="ONM4" s="17"/>
      <c r="ONN4" s="17"/>
      <c r="ONO4" s="17"/>
      <c r="ONP4" s="17"/>
      <c r="ONQ4" s="17"/>
      <c r="ONR4" s="17"/>
      <c r="ONS4" s="17"/>
      <c r="ONT4" s="17"/>
      <c r="ONU4" s="17"/>
      <c r="ONV4" s="17"/>
      <c r="ONW4" s="17"/>
      <c r="ONX4" s="17"/>
      <c r="ONY4" s="17"/>
      <c r="ONZ4" s="17"/>
      <c r="OOA4" s="17"/>
      <c r="OOB4" s="17"/>
      <c r="OOC4" s="17"/>
      <c r="OOD4" s="17"/>
      <c r="OOE4" s="17"/>
      <c r="OOF4" s="17"/>
      <c r="OOG4" s="17"/>
      <c r="OOH4" s="17"/>
      <c r="OOI4" s="17"/>
      <c r="OOJ4" s="17"/>
      <c r="OOK4" s="17"/>
      <c r="OOL4" s="17"/>
      <c r="OOM4" s="17"/>
      <c r="OON4" s="17"/>
      <c r="OOO4" s="17"/>
      <c r="OOP4" s="17"/>
      <c r="OOQ4" s="17"/>
      <c r="OOR4" s="17"/>
      <c r="OOS4" s="17"/>
      <c r="OOT4" s="17"/>
      <c r="OOU4" s="17"/>
      <c r="OOV4" s="17"/>
      <c r="OOW4" s="17"/>
      <c r="OOX4" s="17"/>
      <c r="OOY4" s="17"/>
      <c r="OOZ4" s="17"/>
      <c r="OPA4" s="17"/>
      <c r="OPB4" s="17"/>
      <c r="OPC4" s="17"/>
      <c r="OPD4" s="17"/>
      <c r="OPE4" s="17"/>
      <c r="OPF4" s="17"/>
      <c r="OPG4" s="17"/>
      <c r="OPH4" s="17"/>
      <c r="OPI4" s="17"/>
      <c r="OPJ4" s="17"/>
      <c r="OPK4" s="17"/>
      <c r="OPL4" s="17"/>
      <c r="OPM4" s="17"/>
      <c r="OPN4" s="17"/>
      <c r="OPO4" s="17"/>
      <c r="OPP4" s="17"/>
      <c r="OPQ4" s="17"/>
      <c r="OPR4" s="17"/>
      <c r="OPS4" s="17"/>
      <c r="OPT4" s="17"/>
      <c r="OPU4" s="17"/>
      <c r="OPV4" s="17"/>
      <c r="OPW4" s="17"/>
      <c r="OPX4" s="17"/>
      <c r="OPY4" s="17"/>
      <c r="OPZ4" s="17"/>
      <c r="OQA4" s="17"/>
      <c r="OQB4" s="17"/>
      <c r="OQC4" s="17"/>
      <c r="OQD4" s="17"/>
      <c r="OQE4" s="17"/>
      <c r="OQF4" s="17"/>
      <c r="OQG4" s="17"/>
      <c r="OQH4" s="17"/>
      <c r="OQI4" s="17"/>
      <c r="OQJ4" s="17"/>
      <c r="OQK4" s="17"/>
      <c r="OQL4" s="17"/>
      <c r="OQM4" s="17"/>
      <c r="OQN4" s="17"/>
      <c r="OQO4" s="17"/>
      <c r="OQP4" s="17"/>
      <c r="OQQ4" s="17"/>
      <c r="OQR4" s="17"/>
      <c r="OQS4" s="17"/>
      <c r="OQT4" s="17"/>
      <c r="OQU4" s="17"/>
      <c r="OQV4" s="17"/>
      <c r="OQW4" s="17"/>
      <c r="OQX4" s="17"/>
      <c r="OQY4" s="17"/>
      <c r="OQZ4" s="17"/>
      <c r="ORA4" s="17"/>
      <c r="ORB4" s="17"/>
      <c r="ORC4" s="17"/>
      <c r="ORD4" s="17"/>
      <c r="ORE4" s="17"/>
      <c r="ORF4" s="17"/>
      <c r="ORG4" s="17"/>
      <c r="ORH4" s="17"/>
      <c r="ORI4" s="17"/>
      <c r="ORJ4" s="17"/>
      <c r="ORK4" s="17"/>
      <c r="ORL4" s="17"/>
      <c r="ORM4" s="17"/>
      <c r="ORN4" s="17"/>
      <c r="ORO4" s="17"/>
      <c r="ORP4" s="17"/>
      <c r="ORQ4" s="17"/>
      <c r="ORR4" s="17"/>
      <c r="ORS4" s="17"/>
      <c r="ORT4" s="17"/>
      <c r="ORU4" s="17"/>
      <c r="ORV4" s="17"/>
      <c r="ORW4" s="17"/>
      <c r="ORX4" s="17"/>
      <c r="ORY4" s="17"/>
      <c r="ORZ4" s="17"/>
      <c r="OSA4" s="17"/>
      <c r="OSB4" s="17"/>
      <c r="OSC4" s="17"/>
      <c r="OSD4" s="17"/>
      <c r="OSE4" s="17"/>
      <c r="OSF4" s="17"/>
      <c r="OSG4" s="17"/>
      <c r="OSH4" s="17"/>
      <c r="OSI4" s="17"/>
      <c r="OSJ4" s="17"/>
      <c r="OSK4" s="17"/>
      <c r="OSL4" s="17"/>
      <c r="OSM4" s="17"/>
      <c r="OSN4" s="17"/>
      <c r="OSO4" s="17"/>
      <c r="OSP4" s="17"/>
      <c r="OSQ4" s="17"/>
      <c r="OSR4" s="17"/>
      <c r="OSS4" s="17"/>
      <c r="OST4" s="17"/>
      <c r="OSU4" s="17"/>
      <c r="OSV4" s="17"/>
      <c r="OSW4" s="17"/>
      <c r="OSX4" s="17"/>
      <c r="OSY4" s="17"/>
      <c r="OSZ4" s="17"/>
      <c r="OTA4" s="17"/>
      <c r="OTB4" s="17"/>
      <c r="OTC4" s="17"/>
      <c r="OTD4" s="17"/>
      <c r="OTE4" s="17"/>
      <c r="OTF4" s="17"/>
      <c r="OTG4" s="17"/>
      <c r="OTH4" s="17"/>
      <c r="OTI4" s="17"/>
      <c r="OTJ4" s="17"/>
      <c r="OTK4" s="17"/>
      <c r="OTL4" s="17"/>
      <c r="OTM4" s="17"/>
      <c r="OTN4" s="17"/>
      <c r="OTO4" s="17"/>
      <c r="OTP4" s="17"/>
      <c r="OTQ4" s="17"/>
      <c r="OTR4" s="17"/>
      <c r="OTS4" s="17"/>
      <c r="OTT4" s="17"/>
      <c r="OTU4" s="17"/>
      <c r="OTV4" s="17"/>
      <c r="OTW4" s="17"/>
      <c r="OTX4" s="17"/>
      <c r="OTY4" s="17"/>
      <c r="OTZ4" s="17"/>
      <c r="OUA4" s="17"/>
      <c r="OUB4" s="17"/>
      <c r="OUC4" s="17"/>
      <c r="OUD4" s="17"/>
      <c r="OUE4" s="17"/>
      <c r="OUF4" s="17"/>
      <c r="OUG4" s="17"/>
      <c r="OUH4" s="17"/>
      <c r="OUI4" s="17"/>
      <c r="OUJ4" s="17"/>
      <c r="OUK4" s="17"/>
      <c r="OUL4" s="17"/>
      <c r="OUM4" s="17"/>
      <c r="OUN4" s="17"/>
      <c r="OUO4" s="17"/>
      <c r="OUP4" s="17"/>
      <c r="OUQ4" s="17"/>
      <c r="OUR4" s="17"/>
      <c r="OUS4" s="17"/>
      <c r="OUT4" s="17"/>
      <c r="OUU4" s="17"/>
      <c r="OUV4" s="17"/>
      <c r="OUW4" s="17"/>
      <c r="OUX4" s="17"/>
      <c r="OUY4" s="17"/>
      <c r="OUZ4" s="17"/>
      <c r="OVA4" s="17"/>
      <c r="OVB4" s="17"/>
      <c r="OVC4" s="17"/>
      <c r="OVD4" s="17"/>
      <c r="OVE4" s="17"/>
      <c r="OVF4" s="17"/>
      <c r="OVG4" s="17"/>
      <c r="OVH4" s="17"/>
      <c r="OVI4" s="17"/>
      <c r="OVJ4" s="17"/>
      <c r="OVK4" s="17"/>
      <c r="OVL4" s="17"/>
      <c r="OVM4" s="17"/>
      <c r="OVN4" s="17"/>
      <c r="OVO4" s="17"/>
      <c r="OVP4" s="17"/>
      <c r="OVQ4" s="17"/>
      <c r="OVR4" s="17"/>
      <c r="OVS4" s="17"/>
      <c r="OVT4" s="17"/>
      <c r="OVU4" s="17"/>
      <c r="OVV4" s="17"/>
      <c r="OVW4" s="17"/>
      <c r="OVX4" s="17"/>
      <c r="OVY4" s="17"/>
      <c r="OVZ4" s="17"/>
      <c r="OWA4" s="17"/>
      <c r="OWB4" s="17"/>
      <c r="OWC4" s="17"/>
      <c r="OWD4" s="17"/>
      <c r="OWE4" s="17"/>
      <c r="OWF4" s="17"/>
      <c r="OWG4" s="17"/>
      <c r="OWH4" s="17"/>
      <c r="OWI4" s="17"/>
      <c r="OWJ4" s="17"/>
      <c r="OWK4" s="17"/>
      <c r="OWL4" s="17"/>
      <c r="OWM4" s="17"/>
      <c r="OWN4" s="17"/>
      <c r="OWO4" s="17"/>
      <c r="OWP4" s="17"/>
      <c r="OWQ4" s="17"/>
      <c r="OWR4" s="17"/>
      <c r="OWS4" s="17"/>
      <c r="OWT4" s="17"/>
      <c r="OWU4" s="17"/>
      <c r="OWV4" s="17"/>
      <c r="OWW4" s="17"/>
      <c r="OWX4" s="17"/>
      <c r="OWY4" s="17"/>
      <c r="OWZ4" s="17"/>
      <c r="OXA4" s="17"/>
      <c r="OXB4" s="17"/>
      <c r="OXC4" s="17"/>
      <c r="OXD4" s="17"/>
      <c r="OXE4" s="17"/>
      <c r="OXF4" s="17"/>
      <c r="OXG4" s="17"/>
      <c r="OXH4" s="17"/>
      <c r="OXI4" s="17"/>
      <c r="OXJ4" s="17"/>
      <c r="OXK4" s="17"/>
      <c r="OXL4" s="17"/>
      <c r="OXM4" s="17"/>
      <c r="OXN4" s="17"/>
      <c r="OXO4" s="17"/>
      <c r="OXP4" s="17"/>
      <c r="OXQ4" s="17"/>
      <c r="OXR4" s="17"/>
      <c r="OXS4" s="17"/>
      <c r="OXT4" s="17"/>
      <c r="OXU4" s="17"/>
      <c r="OXV4" s="17"/>
      <c r="OXW4" s="17"/>
      <c r="OXX4" s="17"/>
      <c r="OXY4" s="17"/>
      <c r="OXZ4" s="17"/>
      <c r="OYA4" s="17"/>
      <c r="OYB4" s="17"/>
      <c r="OYC4" s="17"/>
      <c r="OYD4" s="17"/>
      <c r="OYE4" s="17"/>
      <c r="OYF4" s="17"/>
      <c r="OYG4" s="17"/>
      <c r="OYH4" s="17"/>
      <c r="OYI4" s="17"/>
      <c r="OYJ4" s="17"/>
      <c r="OYK4" s="17"/>
      <c r="OYL4" s="17"/>
      <c r="OYM4" s="17"/>
      <c r="OYN4" s="17"/>
      <c r="OYO4" s="17"/>
      <c r="OYP4" s="17"/>
      <c r="OYQ4" s="17"/>
      <c r="OYR4" s="17"/>
      <c r="OYS4" s="17"/>
      <c r="OYT4" s="17"/>
      <c r="OYU4" s="17"/>
      <c r="OYV4" s="17"/>
      <c r="OYW4" s="17"/>
      <c r="OYX4" s="17"/>
      <c r="OYY4" s="17"/>
      <c r="OYZ4" s="17"/>
      <c r="OZA4" s="17"/>
      <c r="OZB4" s="17"/>
      <c r="OZC4" s="17"/>
      <c r="OZD4" s="17"/>
      <c r="OZE4" s="17"/>
      <c r="OZF4" s="17"/>
      <c r="OZG4" s="17"/>
      <c r="OZH4" s="17"/>
      <c r="OZI4" s="17"/>
      <c r="OZJ4" s="17"/>
      <c r="OZK4" s="17"/>
      <c r="OZL4" s="17"/>
      <c r="OZM4" s="17"/>
      <c r="OZN4" s="17"/>
      <c r="OZO4" s="17"/>
      <c r="OZP4" s="17"/>
      <c r="OZQ4" s="17"/>
      <c r="OZR4" s="17"/>
      <c r="OZS4" s="17"/>
      <c r="OZT4" s="17"/>
      <c r="OZU4" s="17"/>
      <c r="OZV4" s="17"/>
      <c r="OZW4" s="17"/>
      <c r="OZX4" s="17"/>
      <c r="OZY4" s="17"/>
      <c r="OZZ4" s="17"/>
      <c r="PAA4" s="17"/>
      <c r="PAB4" s="17"/>
      <c r="PAC4" s="17"/>
      <c r="PAD4" s="17"/>
      <c r="PAE4" s="17"/>
      <c r="PAF4" s="17"/>
      <c r="PAG4" s="17"/>
      <c r="PAH4" s="17"/>
      <c r="PAI4" s="17"/>
      <c r="PAJ4" s="17"/>
      <c r="PAK4" s="17"/>
      <c r="PAL4" s="17"/>
      <c r="PAM4" s="17"/>
      <c r="PAN4" s="17"/>
      <c r="PAO4" s="17"/>
      <c r="PAP4" s="17"/>
      <c r="PAQ4" s="17"/>
      <c r="PAR4" s="17"/>
      <c r="PAS4" s="17"/>
      <c r="PAT4" s="17"/>
      <c r="PAU4" s="17"/>
      <c r="PAV4" s="17"/>
      <c r="PAW4" s="17"/>
      <c r="PAX4" s="17"/>
      <c r="PAY4" s="17"/>
      <c r="PAZ4" s="17"/>
      <c r="PBA4" s="17"/>
      <c r="PBB4" s="17"/>
      <c r="PBC4" s="17"/>
      <c r="PBD4" s="17"/>
      <c r="PBE4" s="17"/>
      <c r="PBF4" s="17"/>
      <c r="PBG4" s="17"/>
      <c r="PBH4" s="17"/>
      <c r="PBI4" s="17"/>
      <c r="PBJ4" s="17"/>
      <c r="PBK4" s="17"/>
      <c r="PBL4" s="17"/>
      <c r="PBM4" s="17"/>
      <c r="PBN4" s="17"/>
      <c r="PBO4" s="17"/>
      <c r="PBP4" s="17"/>
      <c r="PBQ4" s="17"/>
      <c r="PBR4" s="17"/>
      <c r="PBS4" s="17"/>
      <c r="PBT4" s="17"/>
      <c r="PBU4" s="17"/>
      <c r="PBV4" s="17"/>
      <c r="PBW4" s="17"/>
      <c r="PBX4" s="17"/>
      <c r="PBY4" s="17"/>
      <c r="PBZ4" s="17"/>
      <c r="PCA4" s="17"/>
      <c r="PCB4" s="17"/>
      <c r="PCC4" s="17"/>
      <c r="PCD4" s="17"/>
      <c r="PCE4" s="17"/>
      <c r="PCF4" s="17"/>
      <c r="PCG4" s="17"/>
      <c r="PCH4" s="17"/>
      <c r="PCI4" s="17"/>
      <c r="PCJ4" s="17"/>
      <c r="PCK4" s="17"/>
      <c r="PCL4" s="17"/>
      <c r="PCM4" s="17"/>
      <c r="PCN4" s="17"/>
      <c r="PCO4" s="17"/>
      <c r="PCP4" s="17"/>
      <c r="PCQ4" s="17"/>
      <c r="PCR4" s="17"/>
      <c r="PCS4" s="17"/>
      <c r="PCT4" s="17"/>
      <c r="PCU4" s="17"/>
      <c r="PCV4" s="17"/>
      <c r="PCW4" s="17"/>
      <c r="PCX4" s="17"/>
      <c r="PCY4" s="17"/>
      <c r="PCZ4" s="17"/>
      <c r="PDA4" s="17"/>
      <c r="PDB4" s="17"/>
      <c r="PDC4" s="17"/>
      <c r="PDD4" s="17"/>
      <c r="PDE4" s="17"/>
      <c r="PDF4" s="17"/>
      <c r="PDG4" s="17"/>
      <c r="PDH4" s="17"/>
      <c r="PDI4" s="17"/>
      <c r="PDJ4" s="17"/>
      <c r="PDK4" s="17"/>
      <c r="PDL4" s="17"/>
      <c r="PDM4" s="17"/>
      <c r="PDN4" s="17"/>
      <c r="PDO4" s="17"/>
      <c r="PDP4" s="17"/>
      <c r="PDQ4" s="17"/>
      <c r="PDR4" s="17"/>
      <c r="PDS4" s="17"/>
      <c r="PDT4" s="17"/>
      <c r="PDU4" s="17"/>
      <c r="PDV4" s="17"/>
      <c r="PDW4" s="17"/>
      <c r="PDX4" s="17"/>
      <c r="PDY4" s="17"/>
      <c r="PDZ4" s="17"/>
      <c r="PEA4" s="17"/>
      <c r="PEB4" s="17"/>
      <c r="PEC4" s="17"/>
      <c r="PED4" s="17"/>
      <c r="PEE4" s="17"/>
      <c r="PEF4" s="17"/>
      <c r="PEG4" s="17"/>
      <c r="PEH4" s="17"/>
      <c r="PEI4" s="17"/>
      <c r="PEJ4" s="17"/>
      <c r="PEK4" s="17"/>
      <c r="PEL4" s="17"/>
      <c r="PEM4" s="17"/>
      <c r="PEN4" s="17"/>
      <c r="PEO4" s="17"/>
      <c r="PEP4" s="17"/>
      <c r="PEQ4" s="17"/>
      <c r="PER4" s="17"/>
      <c r="PES4" s="17"/>
      <c r="PET4" s="17"/>
      <c r="PEU4" s="17"/>
      <c r="PEV4" s="17"/>
      <c r="PEW4" s="17"/>
      <c r="PEX4" s="17"/>
      <c r="PEY4" s="17"/>
      <c r="PEZ4" s="17"/>
      <c r="PFA4" s="17"/>
      <c r="PFB4" s="17"/>
      <c r="PFC4" s="17"/>
      <c r="PFD4" s="17"/>
      <c r="PFE4" s="17"/>
      <c r="PFF4" s="17"/>
      <c r="PFG4" s="17"/>
      <c r="PFH4" s="17"/>
      <c r="PFI4" s="17"/>
      <c r="PFJ4" s="17"/>
      <c r="PFK4" s="17"/>
      <c r="PFL4" s="17"/>
      <c r="PFM4" s="17"/>
      <c r="PFN4" s="17"/>
      <c r="PFO4" s="17"/>
      <c r="PFP4" s="17"/>
      <c r="PFQ4" s="17"/>
      <c r="PFR4" s="17"/>
      <c r="PFS4" s="17"/>
      <c r="PFT4" s="17"/>
      <c r="PFU4" s="17"/>
      <c r="PFV4" s="17"/>
      <c r="PFW4" s="17"/>
      <c r="PFX4" s="17"/>
      <c r="PFY4" s="17"/>
      <c r="PFZ4" s="17"/>
      <c r="PGA4" s="17"/>
      <c r="PGB4" s="17"/>
      <c r="PGC4" s="17"/>
      <c r="PGD4" s="17"/>
      <c r="PGE4" s="17"/>
      <c r="PGF4" s="17"/>
      <c r="PGG4" s="17"/>
      <c r="PGH4" s="17"/>
      <c r="PGI4" s="17"/>
      <c r="PGJ4" s="17"/>
      <c r="PGK4" s="17"/>
      <c r="PGL4" s="17"/>
      <c r="PGM4" s="17"/>
      <c r="PGN4" s="17"/>
      <c r="PGO4" s="17"/>
      <c r="PGP4" s="17"/>
      <c r="PGQ4" s="17"/>
      <c r="PGR4" s="17"/>
      <c r="PGS4" s="17"/>
      <c r="PGT4" s="17"/>
      <c r="PGU4" s="17"/>
      <c r="PGV4" s="17"/>
      <c r="PGW4" s="17"/>
      <c r="PGX4" s="17"/>
      <c r="PGY4" s="17"/>
      <c r="PGZ4" s="17"/>
      <c r="PHA4" s="17"/>
      <c r="PHB4" s="17"/>
      <c r="PHC4" s="17"/>
      <c r="PHD4" s="17"/>
      <c r="PHE4" s="17"/>
      <c r="PHF4" s="17"/>
      <c r="PHG4" s="17"/>
      <c r="PHH4" s="17"/>
      <c r="PHI4" s="17"/>
      <c r="PHJ4" s="17"/>
      <c r="PHK4" s="17"/>
      <c r="PHL4" s="17"/>
      <c r="PHM4" s="17"/>
      <c r="PHN4" s="17"/>
      <c r="PHO4" s="17"/>
      <c r="PHP4" s="17"/>
      <c r="PHQ4" s="17"/>
      <c r="PHR4" s="17"/>
      <c r="PHS4" s="17"/>
      <c r="PHT4" s="17"/>
      <c r="PHU4" s="17"/>
      <c r="PHV4" s="17"/>
      <c r="PHW4" s="17"/>
      <c r="PHX4" s="17"/>
      <c r="PHY4" s="17"/>
      <c r="PHZ4" s="17"/>
      <c r="PIA4" s="17"/>
      <c r="PIB4" s="17"/>
      <c r="PIC4" s="17"/>
      <c r="PID4" s="17"/>
      <c r="PIE4" s="17"/>
      <c r="PIF4" s="17"/>
      <c r="PIG4" s="17"/>
      <c r="PIH4" s="17"/>
      <c r="PII4" s="17"/>
      <c r="PIJ4" s="17"/>
      <c r="PIK4" s="17"/>
      <c r="PIL4" s="17"/>
      <c r="PIM4" s="17"/>
      <c r="PIN4" s="17"/>
      <c r="PIO4" s="17"/>
      <c r="PIP4" s="17"/>
      <c r="PIQ4" s="17"/>
      <c r="PIR4" s="17"/>
      <c r="PIS4" s="17"/>
      <c r="PIT4" s="17"/>
      <c r="PIU4" s="17"/>
      <c r="PIV4" s="17"/>
      <c r="PIW4" s="17"/>
      <c r="PIX4" s="17"/>
      <c r="PIY4" s="17"/>
      <c r="PIZ4" s="17"/>
      <c r="PJA4" s="17"/>
      <c r="PJB4" s="17"/>
      <c r="PJC4" s="17"/>
      <c r="PJD4" s="17"/>
      <c r="PJE4" s="17"/>
      <c r="PJF4" s="17"/>
      <c r="PJG4" s="17"/>
      <c r="PJH4" s="17"/>
      <c r="PJI4" s="17"/>
      <c r="PJJ4" s="17"/>
      <c r="PJK4" s="17"/>
      <c r="PJL4" s="17"/>
      <c r="PJM4" s="17"/>
      <c r="PJN4" s="17"/>
      <c r="PJO4" s="17"/>
      <c r="PJP4" s="17"/>
      <c r="PJQ4" s="17"/>
      <c r="PJR4" s="17"/>
      <c r="PJS4" s="17"/>
      <c r="PJT4" s="17"/>
      <c r="PJU4" s="17"/>
      <c r="PJV4" s="17"/>
      <c r="PJW4" s="17"/>
      <c r="PJX4" s="17"/>
      <c r="PJY4" s="17"/>
      <c r="PJZ4" s="17"/>
      <c r="PKA4" s="17"/>
      <c r="PKB4" s="17"/>
      <c r="PKC4" s="17"/>
      <c r="PKD4" s="17"/>
      <c r="PKE4" s="17"/>
      <c r="PKF4" s="17"/>
      <c r="PKG4" s="17"/>
      <c r="PKH4" s="17"/>
      <c r="PKI4" s="17"/>
      <c r="PKJ4" s="17"/>
      <c r="PKK4" s="17"/>
      <c r="PKL4" s="17"/>
      <c r="PKM4" s="17"/>
      <c r="PKN4" s="17"/>
      <c r="PKO4" s="17"/>
      <c r="PKP4" s="17"/>
      <c r="PKQ4" s="17"/>
      <c r="PKR4" s="17"/>
      <c r="PKS4" s="17"/>
      <c r="PKT4" s="17"/>
      <c r="PKU4" s="17"/>
      <c r="PKV4" s="17"/>
      <c r="PKW4" s="17"/>
      <c r="PKX4" s="17"/>
      <c r="PKY4" s="17"/>
      <c r="PKZ4" s="17"/>
      <c r="PLA4" s="17"/>
      <c r="PLB4" s="17"/>
      <c r="PLC4" s="17"/>
      <c r="PLD4" s="17"/>
      <c r="PLE4" s="17"/>
      <c r="PLF4" s="17"/>
      <c r="PLG4" s="17"/>
      <c r="PLH4" s="17"/>
      <c r="PLI4" s="17"/>
      <c r="PLJ4" s="17"/>
      <c r="PLK4" s="17"/>
      <c r="PLL4" s="17"/>
      <c r="PLM4" s="17"/>
      <c r="PLN4" s="17"/>
      <c r="PLO4" s="17"/>
      <c r="PLP4" s="17"/>
      <c r="PLQ4" s="17"/>
      <c r="PLR4" s="17"/>
      <c r="PLS4" s="17"/>
      <c r="PLT4" s="17"/>
      <c r="PLU4" s="17"/>
      <c r="PLV4" s="17"/>
      <c r="PLW4" s="17"/>
      <c r="PLX4" s="17"/>
      <c r="PLY4" s="17"/>
      <c r="PLZ4" s="17"/>
      <c r="PMA4" s="17"/>
      <c r="PMB4" s="17"/>
      <c r="PMC4" s="17"/>
      <c r="PMD4" s="17"/>
      <c r="PME4" s="17"/>
      <c r="PMF4" s="17"/>
      <c r="PMG4" s="17"/>
      <c r="PMH4" s="17"/>
      <c r="PMI4" s="17"/>
      <c r="PMJ4" s="17"/>
      <c r="PMK4" s="17"/>
      <c r="PML4" s="17"/>
      <c r="PMM4" s="17"/>
      <c r="PMN4" s="17"/>
      <c r="PMO4" s="17"/>
      <c r="PMP4" s="17"/>
      <c r="PMQ4" s="17"/>
      <c r="PMR4" s="17"/>
      <c r="PMS4" s="17"/>
      <c r="PMT4" s="17"/>
      <c r="PMU4" s="17"/>
      <c r="PMV4" s="17"/>
      <c r="PMW4" s="17"/>
      <c r="PMX4" s="17"/>
      <c r="PMY4" s="17"/>
      <c r="PMZ4" s="17"/>
      <c r="PNA4" s="17"/>
      <c r="PNB4" s="17"/>
      <c r="PNC4" s="17"/>
      <c r="PND4" s="17"/>
      <c r="PNE4" s="17"/>
      <c r="PNF4" s="17"/>
      <c r="PNG4" s="17"/>
      <c r="PNH4" s="17"/>
      <c r="PNI4" s="17"/>
      <c r="PNJ4" s="17"/>
      <c r="PNK4" s="17"/>
      <c r="PNL4" s="17"/>
      <c r="PNM4" s="17"/>
      <c r="PNN4" s="17"/>
      <c r="PNO4" s="17"/>
      <c r="PNP4" s="17"/>
      <c r="PNQ4" s="17"/>
      <c r="PNR4" s="17"/>
      <c r="PNS4" s="17"/>
      <c r="PNT4" s="17"/>
      <c r="PNU4" s="17"/>
      <c r="PNV4" s="17"/>
      <c r="PNW4" s="17"/>
      <c r="PNX4" s="17"/>
      <c r="PNY4" s="17"/>
      <c r="PNZ4" s="17"/>
      <c r="POA4" s="17"/>
      <c r="POB4" s="17"/>
      <c r="POC4" s="17"/>
      <c r="POD4" s="17"/>
      <c r="POE4" s="17"/>
      <c r="POF4" s="17"/>
      <c r="POG4" s="17"/>
      <c r="POH4" s="17"/>
      <c r="POI4" s="17"/>
      <c r="POJ4" s="17"/>
      <c r="POK4" s="17"/>
      <c r="POL4" s="17"/>
      <c r="POM4" s="17"/>
      <c r="PON4" s="17"/>
      <c r="POO4" s="17"/>
      <c r="POP4" s="17"/>
      <c r="POQ4" s="17"/>
      <c r="POR4" s="17"/>
      <c r="POS4" s="17"/>
      <c r="POT4" s="17"/>
      <c r="POU4" s="17"/>
      <c r="POV4" s="17"/>
      <c r="POW4" s="17"/>
      <c r="POX4" s="17"/>
      <c r="POY4" s="17"/>
      <c r="POZ4" s="17"/>
      <c r="PPA4" s="17"/>
      <c r="PPB4" s="17"/>
      <c r="PPC4" s="17"/>
      <c r="PPD4" s="17"/>
      <c r="PPE4" s="17"/>
      <c r="PPF4" s="17"/>
      <c r="PPG4" s="17"/>
      <c r="PPH4" s="17"/>
      <c r="PPI4" s="17"/>
      <c r="PPJ4" s="17"/>
      <c r="PPK4" s="17"/>
      <c r="PPL4" s="17"/>
      <c r="PPM4" s="17"/>
      <c r="PPN4" s="17"/>
      <c r="PPO4" s="17"/>
      <c r="PPP4" s="17"/>
      <c r="PPQ4" s="17"/>
      <c r="PPR4" s="17"/>
      <c r="PPS4" s="17"/>
      <c r="PPT4" s="17"/>
      <c r="PPU4" s="17"/>
      <c r="PPV4" s="17"/>
      <c r="PPW4" s="17"/>
      <c r="PPX4" s="17"/>
      <c r="PPY4" s="17"/>
      <c r="PPZ4" s="17"/>
      <c r="PQA4" s="17"/>
      <c r="PQB4" s="17"/>
      <c r="PQC4" s="17"/>
      <c r="PQD4" s="17"/>
      <c r="PQE4" s="17"/>
      <c r="PQF4" s="17"/>
      <c r="PQG4" s="17"/>
      <c r="PQH4" s="17"/>
      <c r="PQI4" s="17"/>
      <c r="PQJ4" s="17"/>
      <c r="PQK4" s="17"/>
      <c r="PQL4" s="17"/>
      <c r="PQM4" s="17"/>
      <c r="PQN4" s="17"/>
      <c r="PQO4" s="17"/>
      <c r="PQP4" s="17"/>
      <c r="PQQ4" s="17"/>
      <c r="PQR4" s="17"/>
      <c r="PQS4" s="17"/>
      <c r="PQT4" s="17"/>
      <c r="PQU4" s="17"/>
      <c r="PQV4" s="17"/>
      <c r="PQW4" s="17"/>
      <c r="PQX4" s="17"/>
      <c r="PQY4" s="17"/>
      <c r="PQZ4" s="17"/>
      <c r="PRA4" s="17"/>
      <c r="PRB4" s="17"/>
      <c r="PRC4" s="17"/>
      <c r="PRD4" s="17"/>
      <c r="PRE4" s="17"/>
      <c r="PRF4" s="17"/>
      <c r="PRG4" s="17"/>
      <c r="PRH4" s="17"/>
      <c r="PRI4" s="17"/>
      <c r="PRJ4" s="17"/>
      <c r="PRK4" s="17"/>
      <c r="PRL4" s="17"/>
      <c r="PRM4" s="17"/>
      <c r="PRN4" s="17"/>
      <c r="PRO4" s="17"/>
      <c r="PRP4" s="17"/>
      <c r="PRQ4" s="17"/>
      <c r="PRR4" s="17"/>
      <c r="PRS4" s="17"/>
      <c r="PRT4" s="17"/>
      <c r="PRU4" s="17"/>
      <c r="PRV4" s="17"/>
      <c r="PRW4" s="17"/>
      <c r="PRX4" s="17"/>
      <c r="PRY4" s="17"/>
      <c r="PRZ4" s="17"/>
      <c r="PSA4" s="17"/>
      <c r="PSB4" s="17"/>
      <c r="PSC4" s="17"/>
      <c r="PSD4" s="17"/>
      <c r="PSE4" s="17"/>
      <c r="PSF4" s="17"/>
      <c r="PSG4" s="17"/>
      <c r="PSH4" s="17"/>
      <c r="PSI4" s="17"/>
      <c r="PSJ4" s="17"/>
      <c r="PSK4" s="17"/>
      <c r="PSL4" s="17"/>
      <c r="PSM4" s="17"/>
      <c r="PSN4" s="17"/>
      <c r="PSO4" s="17"/>
      <c r="PSP4" s="17"/>
      <c r="PSQ4" s="17"/>
      <c r="PSR4" s="17"/>
      <c r="PSS4" s="17"/>
      <c r="PST4" s="17"/>
      <c r="PSU4" s="17"/>
      <c r="PSV4" s="17"/>
      <c r="PSW4" s="17"/>
      <c r="PSX4" s="17"/>
      <c r="PSY4" s="17"/>
      <c r="PSZ4" s="17"/>
      <c r="PTA4" s="17"/>
      <c r="PTB4" s="17"/>
      <c r="PTC4" s="17"/>
      <c r="PTD4" s="17"/>
      <c r="PTE4" s="17"/>
      <c r="PTF4" s="17"/>
      <c r="PTG4" s="17"/>
      <c r="PTH4" s="17"/>
      <c r="PTI4" s="17"/>
      <c r="PTJ4" s="17"/>
      <c r="PTK4" s="17"/>
      <c r="PTL4" s="17"/>
      <c r="PTM4" s="17"/>
      <c r="PTN4" s="17"/>
      <c r="PTO4" s="17"/>
      <c r="PTP4" s="17"/>
      <c r="PTQ4" s="17"/>
      <c r="PTR4" s="17"/>
      <c r="PTS4" s="17"/>
      <c r="PTT4" s="17"/>
      <c r="PTU4" s="17"/>
      <c r="PTV4" s="17"/>
      <c r="PTW4" s="17"/>
      <c r="PTX4" s="17"/>
      <c r="PTY4" s="17"/>
      <c r="PTZ4" s="17"/>
      <c r="PUA4" s="17"/>
      <c r="PUB4" s="17"/>
      <c r="PUC4" s="17"/>
      <c r="PUD4" s="17"/>
      <c r="PUE4" s="17"/>
      <c r="PUF4" s="17"/>
      <c r="PUG4" s="17"/>
      <c r="PUH4" s="17"/>
      <c r="PUI4" s="17"/>
      <c r="PUJ4" s="17"/>
      <c r="PUK4" s="17"/>
      <c r="PUL4" s="17"/>
      <c r="PUM4" s="17"/>
      <c r="PUN4" s="17"/>
      <c r="PUO4" s="17"/>
      <c r="PUP4" s="17"/>
      <c r="PUQ4" s="17"/>
      <c r="PUR4" s="17"/>
      <c r="PUS4" s="17"/>
      <c r="PUT4" s="17"/>
      <c r="PUU4" s="17"/>
      <c r="PUV4" s="17"/>
      <c r="PUW4" s="17"/>
      <c r="PUX4" s="17"/>
      <c r="PUY4" s="17"/>
      <c r="PUZ4" s="17"/>
      <c r="PVA4" s="17"/>
      <c r="PVB4" s="17"/>
      <c r="PVC4" s="17"/>
      <c r="PVD4" s="17"/>
      <c r="PVE4" s="17"/>
      <c r="PVF4" s="17"/>
      <c r="PVG4" s="17"/>
      <c r="PVH4" s="17"/>
      <c r="PVI4" s="17"/>
      <c r="PVJ4" s="17"/>
      <c r="PVK4" s="17"/>
      <c r="PVL4" s="17"/>
      <c r="PVM4" s="17"/>
      <c r="PVN4" s="17"/>
      <c r="PVO4" s="17"/>
      <c r="PVP4" s="17"/>
      <c r="PVQ4" s="17"/>
      <c r="PVR4" s="17"/>
      <c r="PVS4" s="17"/>
      <c r="PVT4" s="17"/>
      <c r="PVU4" s="17"/>
      <c r="PVV4" s="17"/>
      <c r="PVW4" s="17"/>
      <c r="PVX4" s="17"/>
      <c r="PVY4" s="17"/>
      <c r="PVZ4" s="17"/>
      <c r="PWA4" s="17"/>
      <c r="PWB4" s="17"/>
      <c r="PWC4" s="17"/>
      <c r="PWD4" s="17"/>
      <c r="PWE4" s="17"/>
      <c r="PWF4" s="17"/>
      <c r="PWG4" s="17"/>
      <c r="PWH4" s="17"/>
      <c r="PWI4" s="17"/>
      <c r="PWJ4" s="17"/>
      <c r="PWK4" s="17"/>
      <c r="PWL4" s="17"/>
      <c r="PWM4" s="17"/>
      <c r="PWN4" s="17"/>
      <c r="PWO4" s="17"/>
      <c r="PWP4" s="17"/>
      <c r="PWQ4" s="17"/>
      <c r="PWR4" s="17"/>
      <c r="PWS4" s="17"/>
      <c r="PWT4" s="17"/>
      <c r="PWU4" s="17"/>
      <c r="PWV4" s="17"/>
      <c r="PWW4" s="17"/>
      <c r="PWX4" s="17"/>
      <c r="PWY4" s="17"/>
      <c r="PWZ4" s="17"/>
      <c r="PXA4" s="17"/>
      <c r="PXB4" s="17"/>
      <c r="PXC4" s="17"/>
      <c r="PXD4" s="17"/>
      <c r="PXE4" s="17"/>
      <c r="PXF4" s="17"/>
      <c r="PXG4" s="17"/>
      <c r="PXH4" s="17"/>
      <c r="PXI4" s="17"/>
      <c r="PXJ4" s="17"/>
      <c r="PXK4" s="17"/>
      <c r="PXL4" s="17"/>
      <c r="PXM4" s="17"/>
      <c r="PXN4" s="17"/>
      <c r="PXO4" s="17"/>
      <c r="PXP4" s="17"/>
      <c r="PXQ4" s="17"/>
      <c r="PXR4" s="17"/>
      <c r="PXS4" s="17"/>
      <c r="PXT4" s="17"/>
      <c r="PXU4" s="17"/>
      <c r="PXV4" s="17"/>
      <c r="PXW4" s="17"/>
      <c r="PXX4" s="17"/>
      <c r="PXY4" s="17"/>
      <c r="PXZ4" s="17"/>
      <c r="PYA4" s="17"/>
      <c r="PYB4" s="17"/>
      <c r="PYC4" s="17"/>
      <c r="PYD4" s="17"/>
      <c r="PYE4" s="17"/>
      <c r="PYF4" s="17"/>
      <c r="PYG4" s="17"/>
      <c r="PYH4" s="17"/>
      <c r="PYI4" s="17"/>
      <c r="PYJ4" s="17"/>
      <c r="PYK4" s="17"/>
      <c r="PYL4" s="17"/>
      <c r="PYM4" s="17"/>
      <c r="PYN4" s="17"/>
      <c r="PYO4" s="17"/>
      <c r="PYP4" s="17"/>
      <c r="PYQ4" s="17"/>
      <c r="PYR4" s="17"/>
      <c r="PYS4" s="17"/>
      <c r="PYT4" s="17"/>
      <c r="PYU4" s="17"/>
      <c r="PYV4" s="17"/>
      <c r="PYW4" s="17"/>
      <c r="PYX4" s="17"/>
      <c r="PYY4" s="17"/>
      <c r="PYZ4" s="17"/>
      <c r="PZA4" s="17"/>
      <c r="PZB4" s="17"/>
      <c r="PZC4" s="17"/>
      <c r="PZD4" s="17"/>
      <c r="PZE4" s="17"/>
      <c r="PZF4" s="17"/>
      <c r="PZG4" s="17"/>
      <c r="PZH4" s="17"/>
      <c r="PZI4" s="17"/>
      <c r="PZJ4" s="17"/>
      <c r="PZK4" s="17"/>
      <c r="PZL4" s="17"/>
      <c r="PZM4" s="17"/>
      <c r="PZN4" s="17"/>
      <c r="PZO4" s="17"/>
      <c r="PZP4" s="17"/>
      <c r="PZQ4" s="17"/>
      <c r="PZR4" s="17"/>
      <c r="PZS4" s="17"/>
      <c r="PZT4" s="17"/>
      <c r="PZU4" s="17"/>
      <c r="PZV4" s="17"/>
      <c r="PZW4" s="17"/>
      <c r="PZX4" s="17"/>
      <c r="PZY4" s="17"/>
      <c r="PZZ4" s="17"/>
      <c r="QAA4" s="17"/>
      <c r="QAB4" s="17"/>
      <c r="QAC4" s="17"/>
      <c r="QAD4" s="17"/>
      <c r="QAE4" s="17"/>
      <c r="QAF4" s="17"/>
      <c r="QAG4" s="17"/>
      <c r="QAH4" s="17"/>
      <c r="QAI4" s="17"/>
      <c r="QAJ4" s="17"/>
      <c r="QAK4" s="17"/>
      <c r="QAL4" s="17"/>
      <c r="QAM4" s="17"/>
      <c r="QAN4" s="17"/>
      <c r="QAO4" s="17"/>
      <c r="QAP4" s="17"/>
      <c r="QAQ4" s="17"/>
      <c r="QAR4" s="17"/>
      <c r="QAS4" s="17"/>
      <c r="QAT4" s="17"/>
      <c r="QAU4" s="17"/>
      <c r="QAV4" s="17"/>
      <c r="QAW4" s="17"/>
      <c r="QAX4" s="17"/>
      <c r="QAY4" s="17"/>
      <c r="QAZ4" s="17"/>
      <c r="QBA4" s="17"/>
      <c r="QBB4" s="17"/>
      <c r="QBC4" s="17"/>
      <c r="QBD4" s="17"/>
      <c r="QBE4" s="17"/>
      <c r="QBF4" s="17"/>
      <c r="QBG4" s="17"/>
      <c r="QBH4" s="17"/>
      <c r="QBI4" s="17"/>
      <c r="QBJ4" s="17"/>
      <c r="QBK4" s="17"/>
      <c r="QBL4" s="17"/>
      <c r="QBM4" s="17"/>
      <c r="QBN4" s="17"/>
      <c r="QBO4" s="17"/>
      <c r="QBP4" s="17"/>
      <c r="QBQ4" s="17"/>
      <c r="QBR4" s="17"/>
      <c r="QBS4" s="17"/>
      <c r="QBT4" s="17"/>
      <c r="QBU4" s="17"/>
      <c r="QBV4" s="17"/>
      <c r="QBW4" s="17"/>
      <c r="QBX4" s="17"/>
      <c r="QBY4" s="17"/>
      <c r="QBZ4" s="17"/>
      <c r="QCA4" s="17"/>
      <c r="QCB4" s="17"/>
      <c r="QCC4" s="17"/>
      <c r="QCD4" s="17"/>
      <c r="QCE4" s="17"/>
      <c r="QCF4" s="17"/>
      <c r="QCG4" s="17"/>
      <c r="QCH4" s="17"/>
      <c r="QCI4" s="17"/>
      <c r="QCJ4" s="17"/>
      <c r="QCK4" s="17"/>
      <c r="QCL4" s="17"/>
      <c r="QCM4" s="17"/>
      <c r="QCN4" s="17"/>
      <c r="QCO4" s="17"/>
      <c r="QCP4" s="17"/>
      <c r="QCQ4" s="17"/>
      <c r="QCR4" s="17"/>
      <c r="QCS4" s="17"/>
      <c r="QCT4" s="17"/>
      <c r="QCU4" s="17"/>
      <c r="QCV4" s="17"/>
      <c r="QCW4" s="17"/>
      <c r="QCX4" s="17"/>
      <c r="QCY4" s="17"/>
      <c r="QCZ4" s="17"/>
      <c r="QDA4" s="17"/>
      <c r="QDB4" s="17"/>
      <c r="QDC4" s="17"/>
      <c r="QDD4" s="17"/>
      <c r="QDE4" s="17"/>
      <c r="QDF4" s="17"/>
      <c r="QDG4" s="17"/>
      <c r="QDH4" s="17"/>
      <c r="QDI4" s="17"/>
      <c r="QDJ4" s="17"/>
      <c r="QDK4" s="17"/>
      <c r="QDL4" s="17"/>
      <c r="QDM4" s="17"/>
      <c r="QDN4" s="17"/>
      <c r="QDO4" s="17"/>
      <c r="QDP4" s="17"/>
      <c r="QDQ4" s="17"/>
      <c r="QDR4" s="17"/>
      <c r="QDS4" s="17"/>
      <c r="QDT4" s="17"/>
      <c r="QDU4" s="17"/>
      <c r="QDV4" s="17"/>
      <c r="QDW4" s="17"/>
      <c r="QDX4" s="17"/>
      <c r="QDY4" s="17"/>
      <c r="QDZ4" s="17"/>
      <c r="QEA4" s="17"/>
      <c r="QEB4" s="17"/>
      <c r="QEC4" s="17"/>
      <c r="QED4" s="17"/>
      <c r="QEE4" s="17"/>
      <c r="QEF4" s="17"/>
      <c r="QEG4" s="17"/>
      <c r="QEH4" s="17"/>
      <c r="QEI4" s="17"/>
      <c r="QEJ4" s="17"/>
      <c r="QEK4" s="17"/>
      <c r="QEL4" s="17"/>
      <c r="QEM4" s="17"/>
      <c r="QEN4" s="17"/>
      <c r="QEO4" s="17"/>
      <c r="QEP4" s="17"/>
      <c r="QEQ4" s="17"/>
      <c r="QER4" s="17"/>
      <c r="QES4" s="17"/>
      <c r="QET4" s="17"/>
      <c r="QEU4" s="17"/>
      <c r="QEV4" s="17"/>
      <c r="QEW4" s="17"/>
      <c r="QEX4" s="17"/>
      <c r="QEY4" s="17"/>
      <c r="QEZ4" s="17"/>
      <c r="QFA4" s="17"/>
      <c r="QFB4" s="17"/>
      <c r="QFC4" s="17"/>
      <c r="QFD4" s="17"/>
      <c r="QFE4" s="17"/>
      <c r="QFF4" s="17"/>
      <c r="QFG4" s="17"/>
      <c r="QFH4" s="17"/>
      <c r="QFI4" s="17"/>
      <c r="QFJ4" s="17"/>
      <c r="QFK4" s="17"/>
      <c r="QFL4" s="17"/>
      <c r="QFM4" s="17"/>
      <c r="QFN4" s="17"/>
      <c r="QFO4" s="17"/>
      <c r="QFP4" s="17"/>
      <c r="QFQ4" s="17"/>
      <c r="QFR4" s="17"/>
      <c r="QFS4" s="17"/>
      <c r="QFT4" s="17"/>
      <c r="QFU4" s="17"/>
      <c r="QFV4" s="17"/>
      <c r="QFW4" s="17"/>
      <c r="QFX4" s="17"/>
      <c r="QFY4" s="17"/>
      <c r="QFZ4" s="17"/>
      <c r="QGA4" s="17"/>
      <c r="QGB4" s="17"/>
      <c r="QGC4" s="17"/>
      <c r="QGD4" s="17"/>
      <c r="QGE4" s="17"/>
      <c r="QGF4" s="17"/>
      <c r="QGG4" s="17"/>
      <c r="QGH4" s="17"/>
      <c r="QGI4" s="17"/>
      <c r="QGJ4" s="17"/>
      <c r="QGK4" s="17"/>
      <c r="QGL4" s="17"/>
      <c r="QGM4" s="17"/>
      <c r="QGN4" s="17"/>
      <c r="QGO4" s="17"/>
      <c r="QGP4" s="17"/>
      <c r="QGQ4" s="17"/>
      <c r="QGR4" s="17"/>
      <c r="QGS4" s="17"/>
      <c r="QGT4" s="17"/>
      <c r="QGU4" s="17"/>
      <c r="QGV4" s="17"/>
      <c r="QGW4" s="17"/>
      <c r="QGX4" s="17"/>
      <c r="QGY4" s="17"/>
      <c r="QGZ4" s="17"/>
      <c r="QHA4" s="17"/>
      <c r="QHB4" s="17"/>
      <c r="QHC4" s="17"/>
      <c r="QHD4" s="17"/>
      <c r="QHE4" s="17"/>
      <c r="QHF4" s="17"/>
      <c r="QHG4" s="17"/>
      <c r="QHH4" s="17"/>
      <c r="QHI4" s="17"/>
      <c r="QHJ4" s="17"/>
      <c r="QHK4" s="17"/>
      <c r="QHL4" s="17"/>
      <c r="QHM4" s="17"/>
      <c r="QHN4" s="17"/>
      <c r="QHO4" s="17"/>
      <c r="QHP4" s="17"/>
      <c r="QHQ4" s="17"/>
      <c r="QHR4" s="17"/>
      <c r="QHS4" s="17"/>
      <c r="QHT4" s="17"/>
      <c r="QHU4" s="17"/>
      <c r="QHV4" s="17"/>
      <c r="QHW4" s="17"/>
      <c r="QHX4" s="17"/>
      <c r="QHY4" s="17"/>
      <c r="QHZ4" s="17"/>
      <c r="QIA4" s="17"/>
      <c r="QIB4" s="17"/>
      <c r="QIC4" s="17"/>
      <c r="QID4" s="17"/>
      <c r="QIE4" s="17"/>
      <c r="QIF4" s="17"/>
      <c r="QIG4" s="17"/>
      <c r="QIH4" s="17"/>
      <c r="QII4" s="17"/>
      <c r="QIJ4" s="17"/>
      <c r="QIK4" s="17"/>
      <c r="QIL4" s="17"/>
      <c r="QIM4" s="17"/>
      <c r="QIN4" s="17"/>
      <c r="QIO4" s="17"/>
      <c r="QIP4" s="17"/>
      <c r="QIQ4" s="17"/>
      <c r="QIR4" s="17"/>
      <c r="QIS4" s="17"/>
      <c r="QIT4" s="17"/>
      <c r="QIU4" s="17"/>
      <c r="QIV4" s="17"/>
      <c r="QIW4" s="17"/>
      <c r="QIX4" s="17"/>
      <c r="QIY4" s="17"/>
      <c r="QIZ4" s="17"/>
      <c r="QJA4" s="17"/>
      <c r="QJB4" s="17"/>
      <c r="QJC4" s="17"/>
      <c r="QJD4" s="17"/>
      <c r="QJE4" s="17"/>
      <c r="QJF4" s="17"/>
      <c r="QJG4" s="17"/>
      <c r="QJH4" s="17"/>
      <c r="QJI4" s="17"/>
      <c r="QJJ4" s="17"/>
      <c r="QJK4" s="17"/>
      <c r="QJL4" s="17"/>
      <c r="QJM4" s="17"/>
      <c r="QJN4" s="17"/>
      <c r="QJO4" s="17"/>
      <c r="QJP4" s="17"/>
      <c r="QJQ4" s="17"/>
      <c r="QJR4" s="17"/>
      <c r="QJS4" s="17"/>
      <c r="QJT4" s="17"/>
      <c r="QJU4" s="17"/>
      <c r="QJV4" s="17"/>
      <c r="QJW4" s="17"/>
      <c r="QJX4" s="17"/>
      <c r="QJY4" s="17"/>
      <c r="QJZ4" s="17"/>
      <c r="QKA4" s="17"/>
      <c r="QKB4" s="17"/>
      <c r="QKC4" s="17"/>
      <c r="QKD4" s="17"/>
      <c r="QKE4" s="17"/>
      <c r="QKF4" s="17"/>
      <c r="QKG4" s="17"/>
      <c r="QKH4" s="17"/>
      <c r="QKI4" s="17"/>
      <c r="QKJ4" s="17"/>
      <c r="QKK4" s="17"/>
      <c r="QKL4" s="17"/>
      <c r="QKM4" s="17"/>
      <c r="QKN4" s="17"/>
      <c r="QKO4" s="17"/>
      <c r="QKP4" s="17"/>
      <c r="QKQ4" s="17"/>
      <c r="QKR4" s="17"/>
      <c r="QKS4" s="17"/>
      <c r="QKT4" s="17"/>
      <c r="QKU4" s="17"/>
      <c r="QKV4" s="17"/>
      <c r="QKW4" s="17"/>
      <c r="QKX4" s="17"/>
      <c r="QKY4" s="17"/>
      <c r="QKZ4" s="17"/>
      <c r="QLA4" s="17"/>
      <c r="QLB4" s="17"/>
      <c r="QLC4" s="17"/>
      <c r="QLD4" s="17"/>
      <c r="QLE4" s="17"/>
      <c r="QLF4" s="17"/>
      <c r="QLG4" s="17"/>
      <c r="QLH4" s="17"/>
      <c r="QLI4" s="17"/>
      <c r="QLJ4" s="17"/>
      <c r="QLK4" s="17"/>
      <c r="QLL4" s="17"/>
      <c r="QLM4" s="17"/>
      <c r="QLN4" s="17"/>
      <c r="QLO4" s="17"/>
      <c r="QLP4" s="17"/>
      <c r="QLQ4" s="17"/>
      <c r="QLR4" s="17"/>
      <c r="QLS4" s="17"/>
      <c r="QLT4" s="17"/>
      <c r="QLU4" s="17"/>
      <c r="QLV4" s="17"/>
      <c r="QLW4" s="17"/>
      <c r="QLX4" s="17"/>
      <c r="QLY4" s="17"/>
      <c r="QLZ4" s="17"/>
      <c r="QMA4" s="17"/>
      <c r="QMB4" s="17"/>
      <c r="QMC4" s="17"/>
      <c r="QMD4" s="17"/>
      <c r="QME4" s="17"/>
      <c r="QMF4" s="17"/>
      <c r="QMG4" s="17"/>
      <c r="QMH4" s="17"/>
      <c r="QMI4" s="17"/>
      <c r="QMJ4" s="17"/>
      <c r="QMK4" s="17"/>
      <c r="QML4" s="17"/>
      <c r="QMM4" s="17"/>
      <c r="QMN4" s="17"/>
      <c r="QMO4" s="17"/>
      <c r="QMP4" s="17"/>
      <c r="QMQ4" s="17"/>
      <c r="QMR4" s="17"/>
      <c r="QMS4" s="17"/>
      <c r="QMT4" s="17"/>
      <c r="QMU4" s="17"/>
      <c r="QMV4" s="17"/>
      <c r="QMW4" s="17"/>
      <c r="QMX4" s="17"/>
      <c r="QMY4" s="17"/>
      <c r="QMZ4" s="17"/>
      <c r="QNA4" s="17"/>
      <c r="QNB4" s="17"/>
      <c r="QNC4" s="17"/>
      <c r="QND4" s="17"/>
      <c r="QNE4" s="17"/>
      <c r="QNF4" s="17"/>
      <c r="QNG4" s="17"/>
      <c r="QNH4" s="17"/>
      <c r="QNI4" s="17"/>
      <c r="QNJ4" s="17"/>
      <c r="QNK4" s="17"/>
      <c r="QNL4" s="17"/>
      <c r="QNM4" s="17"/>
      <c r="QNN4" s="17"/>
      <c r="QNO4" s="17"/>
      <c r="QNP4" s="17"/>
      <c r="QNQ4" s="17"/>
      <c r="QNR4" s="17"/>
      <c r="QNS4" s="17"/>
      <c r="QNT4" s="17"/>
      <c r="QNU4" s="17"/>
      <c r="QNV4" s="17"/>
      <c r="QNW4" s="17"/>
      <c r="QNX4" s="17"/>
      <c r="QNY4" s="17"/>
      <c r="QNZ4" s="17"/>
      <c r="QOA4" s="17"/>
      <c r="QOB4" s="17"/>
      <c r="QOC4" s="17"/>
      <c r="QOD4" s="17"/>
      <c r="QOE4" s="17"/>
      <c r="QOF4" s="17"/>
      <c r="QOG4" s="17"/>
      <c r="QOH4" s="17"/>
      <c r="QOI4" s="17"/>
      <c r="QOJ4" s="17"/>
      <c r="QOK4" s="17"/>
      <c r="QOL4" s="17"/>
      <c r="QOM4" s="17"/>
      <c r="QON4" s="17"/>
      <c r="QOO4" s="17"/>
      <c r="QOP4" s="17"/>
      <c r="QOQ4" s="17"/>
      <c r="QOR4" s="17"/>
      <c r="QOS4" s="17"/>
      <c r="QOT4" s="17"/>
      <c r="QOU4" s="17"/>
      <c r="QOV4" s="17"/>
      <c r="QOW4" s="17"/>
      <c r="QOX4" s="17"/>
      <c r="QOY4" s="17"/>
      <c r="QOZ4" s="17"/>
      <c r="QPA4" s="17"/>
      <c r="QPB4" s="17"/>
      <c r="QPC4" s="17"/>
      <c r="QPD4" s="17"/>
      <c r="QPE4" s="17"/>
      <c r="QPF4" s="17"/>
      <c r="QPG4" s="17"/>
      <c r="QPH4" s="17"/>
      <c r="QPI4" s="17"/>
      <c r="QPJ4" s="17"/>
      <c r="QPK4" s="17"/>
      <c r="QPL4" s="17"/>
      <c r="QPM4" s="17"/>
      <c r="QPN4" s="17"/>
      <c r="QPO4" s="17"/>
      <c r="QPP4" s="17"/>
      <c r="QPQ4" s="17"/>
      <c r="QPR4" s="17"/>
      <c r="QPS4" s="17"/>
      <c r="QPT4" s="17"/>
      <c r="QPU4" s="17"/>
      <c r="QPV4" s="17"/>
      <c r="QPW4" s="17"/>
      <c r="QPX4" s="17"/>
      <c r="QPY4" s="17"/>
      <c r="QPZ4" s="17"/>
      <c r="QQA4" s="17"/>
      <c r="QQB4" s="17"/>
      <c r="QQC4" s="17"/>
      <c r="QQD4" s="17"/>
      <c r="QQE4" s="17"/>
      <c r="QQF4" s="17"/>
      <c r="QQG4" s="17"/>
      <c r="QQH4" s="17"/>
      <c r="QQI4" s="17"/>
      <c r="QQJ4" s="17"/>
      <c r="QQK4" s="17"/>
      <c r="QQL4" s="17"/>
      <c r="QQM4" s="17"/>
      <c r="QQN4" s="17"/>
      <c r="QQO4" s="17"/>
      <c r="QQP4" s="17"/>
      <c r="QQQ4" s="17"/>
      <c r="QQR4" s="17"/>
      <c r="QQS4" s="17"/>
      <c r="QQT4" s="17"/>
      <c r="QQU4" s="17"/>
      <c r="QQV4" s="17"/>
      <c r="QQW4" s="17"/>
      <c r="QQX4" s="17"/>
      <c r="QQY4" s="17"/>
      <c r="QQZ4" s="17"/>
      <c r="QRA4" s="17"/>
      <c r="QRB4" s="17"/>
      <c r="QRC4" s="17"/>
      <c r="QRD4" s="17"/>
      <c r="QRE4" s="17"/>
      <c r="QRF4" s="17"/>
      <c r="QRG4" s="17"/>
      <c r="QRH4" s="17"/>
      <c r="QRI4" s="17"/>
      <c r="QRJ4" s="17"/>
      <c r="QRK4" s="17"/>
      <c r="QRL4" s="17"/>
      <c r="QRM4" s="17"/>
      <c r="QRN4" s="17"/>
      <c r="QRO4" s="17"/>
      <c r="QRP4" s="17"/>
      <c r="QRQ4" s="17"/>
      <c r="QRR4" s="17"/>
      <c r="QRS4" s="17"/>
      <c r="QRT4" s="17"/>
      <c r="QRU4" s="17"/>
      <c r="QRV4" s="17"/>
      <c r="QRW4" s="17"/>
      <c r="QRX4" s="17"/>
      <c r="QRY4" s="17"/>
      <c r="QRZ4" s="17"/>
      <c r="QSA4" s="17"/>
      <c r="QSB4" s="17"/>
      <c r="QSC4" s="17"/>
      <c r="QSD4" s="17"/>
      <c r="QSE4" s="17"/>
      <c r="QSF4" s="17"/>
      <c r="QSG4" s="17"/>
      <c r="QSH4" s="17"/>
      <c r="QSI4" s="17"/>
      <c r="QSJ4" s="17"/>
      <c r="QSK4" s="17"/>
      <c r="QSL4" s="17"/>
      <c r="QSM4" s="17"/>
      <c r="QSN4" s="17"/>
      <c r="QSO4" s="17"/>
      <c r="QSP4" s="17"/>
      <c r="QSQ4" s="17"/>
      <c r="QSR4" s="17"/>
      <c r="QSS4" s="17"/>
      <c r="QST4" s="17"/>
      <c r="QSU4" s="17"/>
      <c r="QSV4" s="17"/>
      <c r="QSW4" s="17"/>
      <c r="QSX4" s="17"/>
      <c r="QSY4" s="17"/>
      <c r="QSZ4" s="17"/>
      <c r="QTA4" s="17"/>
      <c r="QTB4" s="17"/>
      <c r="QTC4" s="17"/>
      <c r="QTD4" s="17"/>
      <c r="QTE4" s="17"/>
      <c r="QTF4" s="17"/>
      <c r="QTG4" s="17"/>
      <c r="QTH4" s="17"/>
      <c r="QTI4" s="17"/>
      <c r="QTJ4" s="17"/>
      <c r="QTK4" s="17"/>
      <c r="QTL4" s="17"/>
      <c r="QTM4" s="17"/>
      <c r="QTN4" s="17"/>
      <c r="QTO4" s="17"/>
      <c r="QTP4" s="17"/>
      <c r="QTQ4" s="17"/>
      <c r="QTR4" s="17"/>
      <c r="QTS4" s="17"/>
      <c r="QTT4" s="17"/>
      <c r="QTU4" s="17"/>
      <c r="QTV4" s="17"/>
      <c r="QTW4" s="17"/>
      <c r="QTX4" s="17"/>
      <c r="QTY4" s="17"/>
      <c r="QTZ4" s="17"/>
      <c r="QUA4" s="17"/>
      <c r="QUB4" s="17"/>
      <c r="QUC4" s="17"/>
      <c r="QUD4" s="17"/>
      <c r="QUE4" s="17"/>
      <c r="QUF4" s="17"/>
      <c r="QUG4" s="17"/>
      <c r="QUH4" s="17"/>
      <c r="QUI4" s="17"/>
      <c r="QUJ4" s="17"/>
      <c r="QUK4" s="17"/>
      <c r="QUL4" s="17"/>
      <c r="QUM4" s="17"/>
      <c r="QUN4" s="17"/>
      <c r="QUO4" s="17"/>
      <c r="QUP4" s="17"/>
      <c r="QUQ4" s="17"/>
      <c r="QUR4" s="17"/>
      <c r="QUS4" s="17"/>
      <c r="QUT4" s="17"/>
      <c r="QUU4" s="17"/>
      <c r="QUV4" s="17"/>
      <c r="QUW4" s="17"/>
      <c r="QUX4" s="17"/>
      <c r="QUY4" s="17"/>
      <c r="QUZ4" s="17"/>
      <c r="QVA4" s="17"/>
      <c r="QVB4" s="17"/>
      <c r="QVC4" s="17"/>
      <c r="QVD4" s="17"/>
      <c r="QVE4" s="17"/>
      <c r="QVF4" s="17"/>
      <c r="QVG4" s="17"/>
      <c r="QVH4" s="17"/>
      <c r="QVI4" s="17"/>
      <c r="QVJ4" s="17"/>
      <c r="QVK4" s="17"/>
      <c r="QVL4" s="17"/>
      <c r="QVM4" s="17"/>
      <c r="QVN4" s="17"/>
      <c r="QVO4" s="17"/>
      <c r="QVP4" s="17"/>
      <c r="QVQ4" s="17"/>
      <c r="QVR4" s="17"/>
      <c r="QVS4" s="17"/>
      <c r="QVT4" s="17"/>
      <c r="QVU4" s="17"/>
      <c r="QVV4" s="17"/>
      <c r="QVW4" s="17"/>
      <c r="QVX4" s="17"/>
      <c r="QVY4" s="17"/>
      <c r="QVZ4" s="17"/>
      <c r="QWA4" s="17"/>
      <c r="QWB4" s="17"/>
      <c r="QWC4" s="17"/>
      <c r="QWD4" s="17"/>
      <c r="QWE4" s="17"/>
      <c r="QWF4" s="17"/>
      <c r="QWG4" s="17"/>
      <c r="QWH4" s="17"/>
      <c r="QWI4" s="17"/>
      <c r="QWJ4" s="17"/>
      <c r="QWK4" s="17"/>
      <c r="QWL4" s="17"/>
      <c r="QWM4" s="17"/>
      <c r="QWN4" s="17"/>
      <c r="QWO4" s="17"/>
      <c r="QWP4" s="17"/>
      <c r="QWQ4" s="17"/>
      <c r="QWR4" s="17"/>
      <c r="QWS4" s="17"/>
      <c r="QWT4" s="17"/>
      <c r="QWU4" s="17"/>
      <c r="QWV4" s="17"/>
      <c r="QWW4" s="17"/>
      <c r="QWX4" s="17"/>
      <c r="QWY4" s="17"/>
      <c r="QWZ4" s="17"/>
      <c r="QXA4" s="17"/>
      <c r="QXB4" s="17"/>
      <c r="QXC4" s="17"/>
      <c r="QXD4" s="17"/>
      <c r="QXE4" s="17"/>
      <c r="QXF4" s="17"/>
      <c r="QXG4" s="17"/>
      <c r="QXH4" s="17"/>
      <c r="QXI4" s="17"/>
      <c r="QXJ4" s="17"/>
      <c r="QXK4" s="17"/>
      <c r="QXL4" s="17"/>
      <c r="QXM4" s="17"/>
      <c r="QXN4" s="17"/>
      <c r="QXO4" s="17"/>
      <c r="QXP4" s="17"/>
      <c r="QXQ4" s="17"/>
      <c r="QXR4" s="17"/>
      <c r="QXS4" s="17"/>
      <c r="QXT4" s="17"/>
      <c r="QXU4" s="17"/>
      <c r="QXV4" s="17"/>
      <c r="QXW4" s="17"/>
      <c r="QXX4" s="17"/>
      <c r="QXY4" s="17"/>
      <c r="QXZ4" s="17"/>
      <c r="QYA4" s="17"/>
      <c r="QYB4" s="17"/>
      <c r="QYC4" s="17"/>
      <c r="QYD4" s="17"/>
      <c r="QYE4" s="17"/>
      <c r="QYF4" s="17"/>
      <c r="QYG4" s="17"/>
      <c r="QYH4" s="17"/>
      <c r="QYI4" s="17"/>
      <c r="QYJ4" s="17"/>
      <c r="QYK4" s="17"/>
      <c r="QYL4" s="17"/>
      <c r="QYM4" s="17"/>
      <c r="QYN4" s="17"/>
      <c r="QYO4" s="17"/>
      <c r="QYP4" s="17"/>
      <c r="QYQ4" s="17"/>
      <c r="QYR4" s="17"/>
      <c r="QYS4" s="17"/>
      <c r="QYT4" s="17"/>
      <c r="QYU4" s="17"/>
      <c r="QYV4" s="17"/>
      <c r="QYW4" s="17"/>
      <c r="QYX4" s="17"/>
      <c r="QYY4" s="17"/>
      <c r="QYZ4" s="17"/>
      <c r="QZA4" s="17"/>
      <c r="QZB4" s="17"/>
      <c r="QZC4" s="17"/>
      <c r="QZD4" s="17"/>
      <c r="QZE4" s="17"/>
      <c r="QZF4" s="17"/>
      <c r="QZG4" s="17"/>
      <c r="QZH4" s="17"/>
      <c r="QZI4" s="17"/>
      <c r="QZJ4" s="17"/>
      <c r="QZK4" s="17"/>
      <c r="QZL4" s="17"/>
      <c r="QZM4" s="17"/>
      <c r="QZN4" s="17"/>
      <c r="QZO4" s="17"/>
      <c r="QZP4" s="17"/>
      <c r="QZQ4" s="17"/>
      <c r="QZR4" s="17"/>
      <c r="QZS4" s="17"/>
      <c r="QZT4" s="17"/>
      <c r="QZU4" s="17"/>
      <c r="QZV4" s="17"/>
      <c r="QZW4" s="17"/>
      <c r="QZX4" s="17"/>
      <c r="QZY4" s="17"/>
      <c r="QZZ4" s="17"/>
      <c r="RAA4" s="17"/>
      <c r="RAB4" s="17"/>
      <c r="RAC4" s="17"/>
      <c r="RAD4" s="17"/>
      <c r="RAE4" s="17"/>
      <c r="RAF4" s="17"/>
      <c r="RAG4" s="17"/>
      <c r="RAH4" s="17"/>
      <c r="RAI4" s="17"/>
      <c r="RAJ4" s="17"/>
      <c r="RAK4" s="17"/>
      <c r="RAL4" s="17"/>
      <c r="RAM4" s="17"/>
      <c r="RAN4" s="17"/>
      <c r="RAO4" s="17"/>
      <c r="RAP4" s="17"/>
      <c r="RAQ4" s="17"/>
      <c r="RAR4" s="17"/>
      <c r="RAS4" s="17"/>
      <c r="RAT4" s="17"/>
      <c r="RAU4" s="17"/>
      <c r="RAV4" s="17"/>
      <c r="RAW4" s="17"/>
      <c r="RAX4" s="17"/>
      <c r="RAY4" s="17"/>
      <c r="RAZ4" s="17"/>
      <c r="RBA4" s="17"/>
      <c r="RBB4" s="17"/>
      <c r="RBC4" s="17"/>
      <c r="RBD4" s="17"/>
      <c r="RBE4" s="17"/>
      <c r="RBF4" s="17"/>
      <c r="RBG4" s="17"/>
      <c r="RBH4" s="17"/>
      <c r="RBI4" s="17"/>
      <c r="RBJ4" s="17"/>
      <c r="RBK4" s="17"/>
      <c r="RBL4" s="17"/>
      <c r="RBM4" s="17"/>
      <c r="RBN4" s="17"/>
      <c r="RBO4" s="17"/>
      <c r="RBP4" s="17"/>
      <c r="RBQ4" s="17"/>
      <c r="RBR4" s="17"/>
      <c r="RBS4" s="17"/>
      <c r="RBT4" s="17"/>
      <c r="RBU4" s="17"/>
      <c r="RBV4" s="17"/>
      <c r="RBW4" s="17"/>
      <c r="RBX4" s="17"/>
      <c r="RBY4" s="17"/>
      <c r="RBZ4" s="17"/>
      <c r="RCA4" s="17"/>
      <c r="RCB4" s="17"/>
      <c r="RCC4" s="17"/>
      <c r="RCD4" s="17"/>
      <c r="RCE4" s="17"/>
      <c r="RCF4" s="17"/>
      <c r="RCG4" s="17"/>
      <c r="RCH4" s="17"/>
      <c r="RCI4" s="17"/>
      <c r="RCJ4" s="17"/>
      <c r="RCK4" s="17"/>
      <c r="RCL4" s="17"/>
      <c r="RCM4" s="17"/>
      <c r="RCN4" s="17"/>
      <c r="RCO4" s="17"/>
      <c r="RCP4" s="17"/>
      <c r="RCQ4" s="17"/>
      <c r="RCR4" s="17"/>
      <c r="RCS4" s="17"/>
      <c r="RCT4" s="17"/>
      <c r="RCU4" s="17"/>
      <c r="RCV4" s="17"/>
      <c r="RCW4" s="17"/>
      <c r="RCX4" s="17"/>
      <c r="RCY4" s="17"/>
      <c r="RCZ4" s="17"/>
      <c r="RDA4" s="17"/>
      <c r="RDB4" s="17"/>
      <c r="RDC4" s="17"/>
      <c r="RDD4" s="17"/>
      <c r="RDE4" s="17"/>
      <c r="RDF4" s="17"/>
      <c r="RDG4" s="17"/>
      <c r="RDH4" s="17"/>
      <c r="RDI4" s="17"/>
      <c r="RDJ4" s="17"/>
      <c r="RDK4" s="17"/>
      <c r="RDL4" s="17"/>
      <c r="RDM4" s="17"/>
      <c r="RDN4" s="17"/>
      <c r="RDO4" s="17"/>
      <c r="RDP4" s="17"/>
      <c r="RDQ4" s="17"/>
      <c r="RDR4" s="17"/>
      <c r="RDS4" s="17"/>
      <c r="RDT4" s="17"/>
      <c r="RDU4" s="17"/>
      <c r="RDV4" s="17"/>
      <c r="RDW4" s="17"/>
      <c r="RDX4" s="17"/>
      <c r="RDY4" s="17"/>
      <c r="RDZ4" s="17"/>
      <c r="REA4" s="17"/>
      <c r="REB4" s="17"/>
      <c r="REC4" s="17"/>
      <c r="RED4" s="17"/>
      <c r="REE4" s="17"/>
      <c r="REF4" s="17"/>
      <c r="REG4" s="17"/>
      <c r="REH4" s="17"/>
      <c r="REI4" s="17"/>
      <c r="REJ4" s="17"/>
      <c r="REK4" s="17"/>
      <c r="REL4" s="17"/>
      <c r="REM4" s="17"/>
      <c r="REN4" s="17"/>
      <c r="REO4" s="17"/>
      <c r="REP4" s="17"/>
      <c r="REQ4" s="17"/>
      <c r="RER4" s="17"/>
      <c r="RES4" s="17"/>
      <c r="RET4" s="17"/>
      <c r="REU4" s="17"/>
      <c r="REV4" s="17"/>
      <c r="REW4" s="17"/>
      <c r="REX4" s="17"/>
      <c r="REY4" s="17"/>
      <c r="REZ4" s="17"/>
      <c r="RFA4" s="17"/>
      <c r="RFB4" s="17"/>
      <c r="RFC4" s="17"/>
      <c r="RFD4" s="17"/>
      <c r="RFE4" s="17"/>
      <c r="RFF4" s="17"/>
      <c r="RFG4" s="17"/>
      <c r="RFH4" s="17"/>
      <c r="RFI4" s="17"/>
      <c r="RFJ4" s="17"/>
      <c r="RFK4" s="17"/>
      <c r="RFL4" s="17"/>
      <c r="RFM4" s="17"/>
      <c r="RFN4" s="17"/>
      <c r="RFO4" s="17"/>
      <c r="RFP4" s="17"/>
      <c r="RFQ4" s="17"/>
      <c r="RFR4" s="17"/>
      <c r="RFS4" s="17"/>
      <c r="RFT4" s="17"/>
      <c r="RFU4" s="17"/>
      <c r="RFV4" s="17"/>
      <c r="RFW4" s="17"/>
      <c r="RFX4" s="17"/>
      <c r="RFY4" s="17"/>
      <c r="RFZ4" s="17"/>
      <c r="RGA4" s="17"/>
      <c r="RGB4" s="17"/>
      <c r="RGC4" s="17"/>
      <c r="RGD4" s="17"/>
      <c r="RGE4" s="17"/>
      <c r="RGF4" s="17"/>
      <c r="RGG4" s="17"/>
      <c r="RGH4" s="17"/>
      <c r="RGI4" s="17"/>
      <c r="RGJ4" s="17"/>
      <c r="RGK4" s="17"/>
      <c r="RGL4" s="17"/>
      <c r="RGM4" s="17"/>
      <c r="RGN4" s="17"/>
      <c r="RGO4" s="17"/>
      <c r="RGP4" s="17"/>
      <c r="RGQ4" s="17"/>
      <c r="RGR4" s="17"/>
      <c r="RGS4" s="17"/>
      <c r="RGT4" s="17"/>
      <c r="RGU4" s="17"/>
      <c r="RGV4" s="17"/>
      <c r="RGW4" s="17"/>
      <c r="RGX4" s="17"/>
      <c r="RGY4" s="17"/>
      <c r="RGZ4" s="17"/>
      <c r="RHA4" s="17"/>
      <c r="RHB4" s="17"/>
      <c r="RHC4" s="17"/>
      <c r="RHD4" s="17"/>
      <c r="RHE4" s="17"/>
      <c r="RHF4" s="17"/>
      <c r="RHG4" s="17"/>
      <c r="RHH4" s="17"/>
      <c r="RHI4" s="17"/>
      <c r="RHJ4" s="17"/>
      <c r="RHK4" s="17"/>
      <c r="RHL4" s="17"/>
      <c r="RHM4" s="17"/>
      <c r="RHN4" s="17"/>
      <c r="RHO4" s="17"/>
      <c r="RHP4" s="17"/>
      <c r="RHQ4" s="17"/>
      <c r="RHR4" s="17"/>
      <c r="RHS4" s="17"/>
      <c r="RHT4" s="17"/>
      <c r="RHU4" s="17"/>
      <c r="RHV4" s="17"/>
      <c r="RHW4" s="17"/>
      <c r="RHX4" s="17"/>
      <c r="RHY4" s="17"/>
      <c r="RHZ4" s="17"/>
      <c r="RIA4" s="17"/>
      <c r="RIB4" s="17"/>
      <c r="RIC4" s="17"/>
      <c r="RID4" s="17"/>
      <c r="RIE4" s="17"/>
      <c r="RIF4" s="17"/>
      <c r="RIG4" s="17"/>
      <c r="RIH4" s="17"/>
      <c r="RII4" s="17"/>
      <c r="RIJ4" s="17"/>
      <c r="RIK4" s="17"/>
      <c r="RIL4" s="17"/>
      <c r="RIM4" s="17"/>
      <c r="RIN4" s="17"/>
      <c r="RIO4" s="17"/>
      <c r="RIP4" s="17"/>
      <c r="RIQ4" s="17"/>
      <c r="RIR4" s="17"/>
      <c r="RIS4" s="17"/>
      <c r="RIT4" s="17"/>
      <c r="RIU4" s="17"/>
      <c r="RIV4" s="17"/>
      <c r="RIW4" s="17"/>
      <c r="RIX4" s="17"/>
      <c r="RIY4" s="17"/>
      <c r="RIZ4" s="17"/>
      <c r="RJA4" s="17"/>
      <c r="RJB4" s="17"/>
      <c r="RJC4" s="17"/>
      <c r="RJD4" s="17"/>
      <c r="RJE4" s="17"/>
      <c r="RJF4" s="17"/>
      <c r="RJG4" s="17"/>
      <c r="RJH4" s="17"/>
      <c r="RJI4" s="17"/>
      <c r="RJJ4" s="17"/>
      <c r="RJK4" s="17"/>
      <c r="RJL4" s="17"/>
      <c r="RJM4" s="17"/>
      <c r="RJN4" s="17"/>
      <c r="RJO4" s="17"/>
      <c r="RJP4" s="17"/>
      <c r="RJQ4" s="17"/>
      <c r="RJR4" s="17"/>
      <c r="RJS4" s="17"/>
      <c r="RJT4" s="17"/>
      <c r="RJU4" s="17"/>
      <c r="RJV4" s="17"/>
      <c r="RJW4" s="17"/>
      <c r="RJX4" s="17"/>
      <c r="RJY4" s="17"/>
      <c r="RJZ4" s="17"/>
      <c r="RKA4" s="17"/>
      <c r="RKB4" s="17"/>
      <c r="RKC4" s="17"/>
      <c r="RKD4" s="17"/>
      <c r="RKE4" s="17"/>
      <c r="RKF4" s="17"/>
      <c r="RKG4" s="17"/>
      <c r="RKH4" s="17"/>
      <c r="RKI4" s="17"/>
      <c r="RKJ4" s="17"/>
      <c r="RKK4" s="17"/>
      <c r="RKL4" s="17"/>
      <c r="RKM4" s="17"/>
      <c r="RKN4" s="17"/>
      <c r="RKO4" s="17"/>
      <c r="RKP4" s="17"/>
      <c r="RKQ4" s="17"/>
      <c r="RKR4" s="17"/>
      <c r="RKS4" s="17"/>
      <c r="RKT4" s="17"/>
      <c r="RKU4" s="17"/>
      <c r="RKV4" s="17"/>
      <c r="RKW4" s="17"/>
      <c r="RKX4" s="17"/>
      <c r="RKY4" s="17"/>
      <c r="RKZ4" s="17"/>
      <c r="RLA4" s="17"/>
      <c r="RLB4" s="17"/>
      <c r="RLC4" s="17"/>
      <c r="RLD4" s="17"/>
      <c r="RLE4" s="17"/>
      <c r="RLF4" s="17"/>
      <c r="RLG4" s="17"/>
      <c r="RLH4" s="17"/>
      <c r="RLI4" s="17"/>
      <c r="RLJ4" s="17"/>
      <c r="RLK4" s="17"/>
      <c r="RLL4" s="17"/>
      <c r="RLM4" s="17"/>
      <c r="RLN4" s="17"/>
      <c r="RLO4" s="17"/>
      <c r="RLP4" s="17"/>
      <c r="RLQ4" s="17"/>
      <c r="RLR4" s="17"/>
      <c r="RLS4" s="17"/>
      <c r="RLT4" s="17"/>
      <c r="RLU4" s="17"/>
      <c r="RLV4" s="17"/>
      <c r="RLW4" s="17"/>
      <c r="RLX4" s="17"/>
      <c r="RLY4" s="17"/>
      <c r="RLZ4" s="17"/>
      <c r="RMA4" s="17"/>
      <c r="RMB4" s="17"/>
      <c r="RMC4" s="17"/>
      <c r="RMD4" s="17"/>
      <c r="RME4" s="17"/>
      <c r="RMF4" s="17"/>
      <c r="RMG4" s="17"/>
      <c r="RMH4" s="17"/>
      <c r="RMI4" s="17"/>
      <c r="RMJ4" s="17"/>
      <c r="RMK4" s="17"/>
      <c r="RML4" s="17"/>
      <c r="RMM4" s="17"/>
      <c r="RMN4" s="17"/>
      <c r="RMO4" s="17"/>
      <c r="RMP4" s="17"/>
      <c r="RMQ4" s="17"/>
      <c r="RMR4" s="17"/>
      <c r="RMS4" s="17"/>
      <c r="RMT4" s="17"/>
      <c r="RMU4" s="17"/>
      <c r="RMV4" s="17"/>
      <c r="RMW4" s="17"/>
      <c r="RMX4" s="17"/>
      <c r="RMY4" s="17"/>
      <c r="RMZ4" s="17"/>
      <c r="RNA4" s="17"/>
      <c r="RNB4" s="17"/>
      <c r="RNC4" s="17"/>
      <c r="RND4" s="17"/>
      <c r="RNE4" s="17"/>
      <c r="RNF4" s="17"/>
      <c r="RNG4" s="17"/>
      <c r="RNH4" s="17"/>
      <c r="RNI4" s="17"/>
      <c r="RNJ4" s="17"/>
      <c r="RNK4" s="17"/>
      <c r="RNL4" s="17"/>
      <c r="RNM4" s="17"/>
      <c r="RNN4" s="17"/>
      <c r="RNO4" s="17"/>
      <c r="RNP4" s="17"/>
      <c r="RNQ4" s="17"/>
      <c r="RNR4" s="17"/>
      <c r="RNS4" s="17"/>
      <c r="RNT4" s="17"/>
      <c r="RNU4" s="17"/>
      <c r="RNV4" s="17"/>
      <c r="RNW4" s="17"/>
      <c r="RNX4" s="17"/>
      <c r="RNY4" s="17"/>
      <c r="RNZ4" s="17"/>
      <c r="ROA4" s="17"/>
      <c r="ROB4" s="17"/>
      <c r="ROC4" s="17"/>
      <c r="ROD4" s="17"/>
      <c r="ROE4" s="17"/>
      <c r="ROF4" s="17"/>
      <c r="ROG4" s="17"/>
      <c r="ROH4" s="17"/>
      <c r="ROI4" s="17"/>
      <c r="ROJ4" s="17"/>
      <c r="ROK4" s="17"/>
      <c r="ROL4" s="17"/>
      <c r="ROM4" s="17"/>
      <c r="RON4" s="17"/>
      <c r="ROO4" s="17"/>
      <c r="ROP4" s="17"/>
      <c r="ROQ4" s="17"/>
      <c r="ROR4" s="17"/>
      <c r="ROS4" s="17"/>
      <c r="ROT4" s="17"/>
      <c r="ROU4" s="17"/>
      <c r="ROV4" s="17"/>
      <c r="ROW4" s="17"/>
      <c r="ROX4" s="17"/>
      <c r="ROY4" s="17"/>
      <c r="ROZ4" s="17"/>
      <c r="RPA4" s="17"/>
      <c r="RPB4" s="17"/>
      <c r="RPC4" s="17"/>
      <c r="RPD4" s="17"/>
      <c r="RPE4" s="17"/>
      <c r="RPF4" s="17"/>
      <c r="RPG4" s="17"/>
      <c r="RPH4" s="17"/>
      <c r="RPI4" s="17"/>
      <c r="RPJ4" s="17"/>
      <c r="RPK4" s="17"/>
      <c r="RPL4" s="17"/>
      <c r="RPM4" s="17"/>
      <c r="RPN4" s="17"/>
      <c r="RPO4" s="17"/>
      <c r="RPP4" s="17"/>
      <c r="RPQ4" s="17"/>
      <c r="RPR4" s="17"/>
      <c r="RPS4" s="17"/>
      <c r="RPT4" s="17"/>
      <c r="RPU4" s="17"/>
      <c r="RPV4" s="17"/>
      <c r="RPW4" s="17"/>
      <c r="RPX4" s="17"/>
      <c r="RPY4" s="17"/>
      <c r="RPZ4" s="17"/>
      <c r="RQA4" s="17"/>
      <c r="RQB4" s="17"/>
      <c r="RQC4" s="17"/>
      <c r="RQD4" s="17"/>
      <c r="RQE4" s="17"/>
      <c r="RQF4" s="17"/>
      <c r="RQG4" s="17"/>
      <c r="RQH4" s="17"/>
      <c r="RQI4" s="17"/>
      <c r="RQJ4" s="17"/>
      <c r="RQK4" s="17"/>
      <c r="RQL4" s="17"/>
      <c r="RQM4" s="17"/>
      <c r="RQN4" s="17"/>
      <c r="RQO4" s="17"/>
      <c r="RQP4" s="17"/>
      <c r="RQQ4" s="17"/>
      <c r="RQR4" s="17"/>
      <c r="RQS4" s="17"/>
      <c r="RQT4" s="17"/>
      <c r="RQU4" s="17"/>
      <c r="RQV4" s="17"/>
      <c r="RQW4" s="17"/>
      <c r="RQX4" s="17"/>
      <c r="RQY4" s="17"/>
      <c r="RQZ4" s="17"/>
      <c r="RRA4" s="17"/>
      <c r="RRB4" s="17"/>
      <c r="RRC4" s="17"/>
      <c r="RRD4" s="17"/>
      <c r="RRE4" s="17"/>
      <c r="RRF4" s="17"/>
      <c r="RRG4" s="17"/>
      <c r="RRH4" s="17"/>
      <c r="RRI4" s="17"/>
      <c r="RRJ4" s="17"/>
      <c r="RRK4" s="17"/>
      <c r="RRL4" s="17"/>
      <c r="RRM4" s="17"/>
      <c r="RRN4" s="17"/>
      <c r="RRO4" s="17"/>
      <c r="RRP4" s="17"/>
      <c r="RRQ4" s="17"/>
      <c r="RRR4" s="17"/>
      <c r="RRS4" s="17"/>
      <c r="RRT4" s="17"/>
      <c r="RRU4" s="17"/>
      <c r="RRV4" s="17"/>
      <c r="RRW4" s="17"/>
      <c r="RRX4" s="17"/>
      <c r="RRY4" s="17"/>
      <c r="RRZ4" s="17"/>
      <c r="RSA4" s="17"/>
      <c r="RSB4" s="17"/>
      <c r="RSC4" s="17"/>
      <c r="RSD4" s="17"/>
      <c r="RSE4" s="17"/>
      <c r="RSF4" s="17"/>
      <c r="RSG4" s="17"/>
      <c r="RSH4" s="17"/>
      <c r="RSI4" s="17"/>
      <c r="RSJ4" s="17"/>
      <c r="RSK4" s="17"/>
      <c r="RSL4" s="17"/>
      <c r="RSM4" s="17"/>
      <c r="RSN4" s="17"/>
      <c r="RSO4" s="17"/>
      <c r="RSP4" s="17"/>
      <c r="RSQ4" s="17"/>
      <c r="RSR4" s="17"/>
      <c r="RSS4" s="17"/>
      <c r="RST4" s="17"/>
      <c r="RSU4" s="17"/>
      <c r="RSV4" s="17"/>
      <c r="RSW4" s="17"/>
      <c r="RSX4" s="17"/>
      <c r="RSY4" s="17"/>
      <c r="RSZ4" s="17"/>
      <c r="RTA4" s="17"/>
      <c r="RTB4" s="17"/>
      <c r="RTC4" s="17"/>
      <c r="RTD4" s="17"/>
      <c r="RTE4" s="17"/>
      <c r="RTF4" s="17"/>
      <c r="RTG4" s="17"/>
      <c r="RTH4" s="17"/>
      <c r="RTI4" s="17"/>
      <c r="RTJ4" s="17"/>
      <c r="RTK4" s="17"/>
      <c r="RTL4" s="17"/>
      <c r="RTM4" s="17"/>
      <c r="RTN4" s="17"/>
      <c r="RTO4" s="17"/>
      <c r="RTP4" s="17"/>
      <c r="RTQ4" s="17"/>
      <c r="RTR4" s="17"/>
      <c r="RTS4" s="17"/>
      <c r="RTT4" s="17"/>
      <c r="RTU4" s="17"/>
      <c r="RTV4" s="17"/>
      <c r="RTW4" s="17"/>
      <c r="RTX4" s="17"/>
      <c r="RTY4" s="17"/>
      <c r="RTZ4" s="17"/>
      <c r="RUA4" s="17"/>
      <c r="RUB4" s="17"/>
      <c r="RUC4" s="17"/>
      <c r="RUD4" s="17"/>
      <c r="RUE4" s="17"/>
      <c r="RUF4" s="17"/>
      <c r="RUG4" s="17"/>
      <c r="RUH4" s="17"/>
      <c r="RUI4" s="17"/>
      <c r="RUJ4" s="17"/>
      <c r="RUK4" s="17"/>
      <c r="RUL4" s="17"/>
      <c r="RUM4" s="17"/>
      <c r="RUN4" s="17"/>
      <c r="RUO4" s="17"/>
      <c r="RUP4" s="17"/>
      <c r="RUQ4" s="17"/>
      <c r="RUR4" s="17"/>
      <c r="RUS4" s="17"/>
      <c r="RUT4" s="17"/>
      <c r="RUU4" s="17"/>
      <c r="RUV4" s="17"/>
      <c r="RUW4" s="17"/>
      <c r="RUX4" s="17"/>
      <c r="RUY4" s="17"/>
      <c r="RUZ4" s="17"/>
      <c r="RVA4" s="17"/>
      <c r="RVB4" s="17"/>
      <c r="RVC4" s="17"/>
      <c r="RVD4" s="17"/>
      <c r="RVE4" s="17"/>
      <c r="RVF4" s="17"/>
      <c r="RVG4" s="17"/>
      <c r="RVH4" s="17"/>
      <c r="RVI4" s="17"/>
      <c r="RVJ4" s="17"/>
      <c r="RVK4" s="17"/>
      <c r="RVL4" s="17"/>
      <c r="RVM4" s="17"/>
      <c r="RVN4" s="17"/>
      <c r="RVO4" s="17"/>
      <c r="RVP4" s="17"/>
      <c r="RVQ4" s="17"/>
      <c r="RVR4" s="17"/>
      <c r="RVS4" s="17"/>
      <c r="RVT4" s="17"/>
      <c r="RVU4" s="17"/>
      <c r="RVV4" s="17"/>
      <c r="RVW4" s="17"/>
      <c r="RVX4" s="17"/>
      <c r="RVY4" s="17"/>
      <c r="RVZ4" s="17"/>
      <c r="RWA4" s="17"/>
      <c r="RWB4" s="17"/>
      <c r="RWC4" s="17"/>
      <c r="RWD4" s="17"/>
      <c r="RWE4" s="17"/>
      <c r="RWF4" s="17"/>
      <c r="RWG4" s="17"/>
      <c r="RWH4" s="17"/>
      <c r="RWI4" s="17"/>
      <c r="RWJ4" s="17"/>
      <c r="RWK4" s="17"/>
      <c r="RWL4" s="17"/>
      <c r="RWM4" s="17"/>
      <c r="RWN4" s="17"/>
      <c r="RWO4" s="17"/>
      <c r="RWP4" s="17"/>
      <c r="RWQ4" s="17"/>
      <c r="RWR4" s="17"/>
      <c r="RWS4" s="17"/>
      <c r="RWT4" s="17"/>
      <c r="RWU4" s="17"/>
      <c r="RWV4" s="17"/>
      <c r="RWW4" s="17"/>
      <c r="RWX4" s="17"/>
      <c r="RWY4" s="17"/>
      <c r="RWZ4" s="17"/>
      <c r="RXA4" s="17"/>
      <c r="RXB4" s="17"/>
      <c r="RXC4" s="17"/>
      <c r="RXD4" s="17"/>
      <c r="RXE4" s="17"/>
      <c r="RXF4" s="17"/>
      <c r="RXG4" s="17"/>
      <c r="RXH4" s="17"/>
      <c r="RXI4" s="17"/>
      <c r="RXJ4" s="17"/>
      <c r="RXK4" s="17"/>
      <c r="RXL4" s="17"/>
      <c r="RXM4" s="17"/>
      <c r="RXN4" s="17"/>
      <c r="RXO4" s="17"/>
      <c r="RXP4" s="17"/>
      <c r="RXQ4" s="17"/>
      <c r="RXR4" s="17"/>
      <c r="RXS4" s="17"/>
      <c r="RXT4" s="17"/>
      <c r="RXU4" s="17"/>
      <c r="RXV4" s="17"/>
      <c r="RXW4" s="17"/>
      <c r="RXX4" s="17"/>
      <c r="RXY4" s="17"/>
      <c r="RXZ4" s="17"/>
      <c r="RYA4" s="17"/>
      <c r="RYB4" s="17"/>
      <c r="RYC4" s="17"/>
      <c r="RYD4" s="17"/>
      <c r="RYE4" s="17"/>
      <c r="RYF4" s="17"/>
      <c r="RYG4" s="17"/>
      <c r="RYH4" s="17"/>
      <c r="RYI4" s="17"/>
      <c r="RYJ4" s="17"/>
      <c r="RYK4" s="17"/>
      <c r="RYL4" s="17"/>
      <c r="RYM4" s="17"/>
      <c r="RYN4" s="17"/>
      <c r="RYO4" s="17"/>
      <c r="RYP4" s="17"/>
      <c r="RYQ4" s="17"/>
      <c r="RYR4" s="17"/>
      <c r="RYS4" s="17"/>
      <c r="RYT4" s="17"/>
      <c r="RYU4" s="17"/>
      <c r="RYV4" s="17"/>
      <c r="RYW4" s="17"/>
      <c r="RYX4" s="17"/>
      <c r="RYY4" s="17"/>
      <c r="RYZ4" s="17"/>
      <c r="RZA4" s="17"/>
      <c r="RZB4" s="17"/>
      <c r="RZC4" s="17"/>
      <c r="RZD4" s="17"/>
      <c r="RZE4" s="17"/>
      <c r="RZF4" s="17"/>
      <c r="RZG4" s="17"/>
      <c r="RZH4" s="17"/>
      <c r="RZI4" s="17"/>
      <c r="RZJ4" s="17"/>
      <c r="RZK4" s="17"/>
      <c r="RZL4" s="17"/>
      <c r="RZM4" s="17"/>
      <c r="RZN4" s="17"/>
      <c r="RZO4" s="17"/>
      <c r="RZP4" s="17"/>
      <c r="RZQ4" s="17"/>
      <c r="RZR4" s="17"/>
      <c r="RZS4" s="17"/>
      <c r="RZT4" s="17"/>
      <c r="RZU4" s="17"/>
      <c r="RZV4" s="17"/>
      <c r="RZW4" s="17"/>
      <c r="RZX4" s="17"/>
      <c r="RZY4" s="17"/>
      <c r="RZZ4" s="17"/>
      <c r="SAA4" s="17"/>
      <c r="SAB4" s="17"/>
      <c r="SAC4" s="17"/>
      <c r="SAD4" s="17"/>
      <c r="SAE4" s="17"/>
      <c r="SAF4" s="17"/>
      <c r="SAG4" s="17"/>
      <c r="SAH4" s="17"/>
      <c r="SAI4" s="17"/>
      <c r="SAJ4" s="17"/>
      <c r="SAK4" s="17"/>
      <c r="SAL4" s="17"/>
      <c r="SAM4" s="17"/>
      <c r="SAN4" s="17"/>
      <c r="SAO4" s="17"/>
      <c r="SAP4" s="17"/>
      <c r="SAQ4" s="17"/>
      <c r="SAR4" s="17"/>
      <c r="SAS4" s="17"/>
      <c r="SAT4" s="17"/>
      <c r="SAU4" s="17"/>
      <c r="SAV4" s="17"/>
      <c r="SAW4" s="17"/>
      <c r="SAX4" s="17"/>
      <c r="SAY4" s="17"/>
      <c r="SAZ4" s="17"/>
      <c r="SBA4" s="17"/>
      <c r="SBB4" s="17"/>
      <c r="SBC4" s="17"/>
      <c r="SBD4" s="17"/>
      <c r="SBE4" s="17"/>
      <c r="SBF4" s="17"/>
      <c r="SBG4" s="17"/>
      <c r="SBH4" s="17"/>
      <c r="SBI4" s="17"/>
      <c r="SBJ4" s="17"/>
      <c r="SBK4" s="17"/>
      <c r="SBL4" s="17"/>
      <c r="SBM4" s="17"/>
      <c r="SBN4" s="17"/>
      <c r="SBO4" s="17"/>
      <c r="SBP4" s="17"/>
      <c r="SBQ4" s="17"/>
      <c r="SBR4" s="17"/>
      <c r="SBS4" s="17"/>
      <c r="SBT4" s="17"/>
      <c r="SBU4" s="17"/>
      <c r="SBV4" s="17"/>
      <c r="SBW4" s="17"/>
      <c r="SBX4" s="17"/>
      <c r="SBY4" s="17"/>
      <c r="SBZ4" s="17"/>
      <c r="SCA4" s="17"/>
      <c r="SCB4" s="17"/>
      <c r="SCC4" s="17"/>
      <c r="SCD4" s="17"/>
      <c r="SCE4" s="17"/>
      <c r="SCF4" s="17"/>
      <c r="SCG4" s="17"/>
      <c r="SCH4" s="17"/>
      <c r="SCI4" s="17"/>
      <c r="SCJ4" s="17"/>
      <c r="SCK4" s="17"/>
      <c r="SCL4" s="17"/>
      <c r="SCM4" s="17"/>
      <c r="SCN4" s="17"/>
      <c r="SCO4" s="17"/>
      <c r="SCP4" s="17"/>
      <c r="SCQ4" s="17"/>
      <c r="SCR4" s="17"/>
      <c r="SCS4" s="17"/>
      <c r="SCT4" s="17"/>
      <c r="SCU4" s="17"/>
      <c r="SCV4" s="17"/>
      <c r="SCW4" s="17"/>
      <c r="SCX4" s="17"/>
      <c r="SCY4" s="17"/>
      <c r="SCZ4" s="17"/>
      <c r="SDA4" s="17"/>
      <c r="SDB4" s="17"/>
      <c r="SDC4" s="17"/>
      <c r="SDD4" s="17"/>
      <c r="SDE4" s="17"/>
      <c r="SDF4" s="17"/>
      <c r="SDG4" s="17"/>
      <c r="SDH4" s="17"/>
      <c r="SDI4" s="17"/>
      <c r="SDJ4" s="17"/>
      <c r="SDK4" s="17"/>
      <c r="SDL4" s="17"/>
      <c r="SDM4" s="17"/>
      <c r="SDN4" s="17"/>
      <c r="SDO4" s="17"/>
      <c r="SDP4" s="17"/>
      <c r="SDQ4" s="17"/>
      <c r="SDR4" s="17"/>
      <c r="SDS4" s="17"/>
      <c r="SDT4" s="17"/>
      <c r="SDU4" s="17"/>
      <c r="SDV4" s="17"/>
      <c r="SDW4" s="17"/>
      <c r="SDX4" s="17"/>
      <c r="SDY4" s="17"/>
      <c r="SDZ4" s="17"/>
      <c r="SEA4" s="17"/>
      <c r="SEB4" s="17"/>
      <c r="SEC4" s="17"/>
      <c r="SED4" s="17"/>
      <c r="SEE4" s="17"/>
      <c r="SEF4" s="17"/>
      <c r="SEG4" s="17"/>
      <c r="SEH4" s="17"/>
      <c r="SEI4" s="17"/>
      <c r="SEJ4" s="17"/>
      <c r="SEK4" s="17"/>
      <c r="SEL4" s="17"/>
      <c r="SEM4" s="17"/>
      <c r="SEN4" s="17"/>
      <c r="SEO4" s="17"/>
      <c r="SEP4" s="17"/>
      <c r="SEQ4" s="17"/>
      <c r="SER4" s="17"/>
      <c r="SES4" s="17"/>
      <c r="SET4" s="17"/>
      <c r="SEU4" s="17"/>
      <c r="SEV4" s="17"/>
      <c r="SEW4" s="17"/>
      <c r="SEX4" s="17"/>
      <c r="SEY4" s="17"/>
      <c r="SEZ4" s="17"/>
      <c r="SFA4" s="17"/>
      <c r="SFB4" s="17"/>
      <c r="SFC4" s="17"/>
      <c r="SFD4" s="17"/>
      <c r="SFE4" s="17"/>
      <c r="SFF4" s="17"/>
      <c r="SFG4" s="17"/>
      <c r="SFH4" s="17"/>
      <c r="SFI4" s="17"/>
      <c r="SFJ4" s="17"/>
      <c r="SFK4" s="17"/>
      <c r="SFL4" s="17"/>
      <c r="SFM4" s="17"/>
      <c r="SFN4" s="17"/>
      <c r="SFO4" s="17"/>
      <c r="SFP4" s="17"/>
      <c r="SFQ4" s="17"/>
      <c r="SFR4" s="17"/>
      <c r="SFS4" s="17"/>
      <c r="SFT4" s="17"/>
      <c r="SFU4" s="17"/>
      <c r="SFV4" s="17"/>
      <c r="SFW4" s="17"/>
      <c r="SFX4" s="17"/>
      <c r="SFY4" s="17"/>
      <c r="SFZ4" s="17"/>
      <c r="SGA4" s="17"/>
      <c r="SGB4" s="17"/>
      <c r="SGC4" s="17"/>
      <c r="SGD4" s="17"/>
      <c r="SGE4" s="17"/>
      <c r="SGF4" s="17"/>
      <c r="SGG4" s="17"/>
      <c r="SGH4" s="17"/>
      <c r="SGI4" s="17"/>
      <c r="SGJ4" s="17"/>
      <c r="SGK4" s="17"/>
      <c r="SGL4" s="17"/>
      <c r="SGM4" s="17"/>
      <c r="SGN4" s="17"/>
      <c r="SGO4" s="17"/>
      <c r="SGP4" s="17"/>
      <c r="SGQ4" s="17"/>
      <c r="SGR4" s="17"/>
      <c r="SGS4" s="17"/>
      <c r="SGT4" s="17"/>
      <c r="SGU4" s="17"/>
      <c r="SGV4" s="17"/>
      <c r="SGW4" s="17"/>
      <c r="SGX4" s="17"/>
      <c r="SGY4" s="17"/>
      <c r="SGZ4" s="17"/>
      <c r="SHA4" s="17"/>
      <c r="SHB4" s="17"/>
      <c r="SHC4" s="17"/>
      <c r="SHD4" s="17"/>
      <c r="SHE4" s="17"/>
      <c r="SHF4" s="17"/>
      <c r="SHG4" s="17"/>
      <c r="SHH4" s="17"/>
      <c r="SHI4" s="17"/>
      <c r="SHJ4" s="17"/>
      <c r="SHK4" s="17"/>
      <c r="SHL4" s="17"/>
      <c r="SHM4" s="17"/>
      <c r="SHN4" s="17"/>
      <c r="SHO4" s="17"/>
      <c r="SHP4" s="17"/>
      <c r="SHQ4" s="17"/>
      <c r="SHR4" s="17"/>
      <c r="SHS4" s="17"/>
      <c r="SHT4" s="17"/>
      <c r="SHU4" s="17"/>
      <c r="SHV4" s="17"/>
      <c r="SHW4" s="17"/>
      <c r="SHX4" s="17"/>
      <c r="SHY4" s="17"/>
      <c r="SHZ4" s="17"/>
      <c r="SIA4" s="17"/>
      <c r="SIB4" s="17"/>
      <c r="SIC4" s="17"/>
      <c r="SID4" s="17"/>
      <c r="SIE4" s="17"/>
      <c r="SIF4" s="17"/>
      <c r="SIG4" s="17"/>
      <c r="SIH4" s="17"/>
      <c r="SII4" s="17"/>
      <c r="SIJ4" s="17"/>
      <c r="SIK4" s="17"/>
      <c r="SIL4" s="17"/>
      <c r="SIM4" s="17"/>
      <c r="SIN4" s="17"/>
      <c r="SIO4" s="17"/>
      <c r="SIP4" s="17"/>
      <c r="SIQ4" s="17"/>
      <c r="SIR4" s="17"/>
      <c r="SIS4" s="17"/>
      <c r="SIT4" s="17"/>
      <c r="SIU4" s="17"/>
      <c r="SIV4" s="17"/>
      <c r="SIW4" s="17"/>
      <c r="SIX4" s="17"/>
      <c r="SIY4" s="17"/>
      <c r="SIZ4" s="17"/>
      <c r="SJA4" s="17"/>
      <c r="SJB4" s="17"/>
      <c r="SJC4" s="17"/>
      <c r="SJD4" s="17"/>
      <c r="SJE4" s="17"/>
      <c r="SJF4" s="17"/>
      <c r="SJG4" s="17"/>
      <c r="SJH4" s="17"/>
      <c r="SJI4" s="17"/>
      <c r="SJJ4" s="17"/>
      <c r="SJK4" s="17"/>
      <c r="SJL4" s="17"/>
      <c r="SJM4" s="17"/>
      <c r="SJN4" s="17"/>
      <c r="SJO4" s="17"/>
      <c r="SJP4" s="17"/>
      <c r="SJQ4" s="17"/>
      <c r="SJR4" s="17"/>
      <c r="SJS4" s="17"/>
      <c r="SJT4" s="17"/>
      <c r="SJU4" s="17"/>
      <c r="SJV4" s="17"/>
      <c r="SJW4" s="17"/>
      <c r="SJX4" s="17"/>
      <c r="SJY4" s="17"/>
      <c r="SJZ4" s="17"/>
      <c r="SKA4" s="17"/>
      <c r="SKB4" s="17"/>
      <c r="SKC4" s="17"/>
      <c r="SKD4" s="17"/>
      <c r="SKE4" s="17"/>
      <c r="SKF4" s="17"/>
      <c r="SKG4" s="17"/>
      <c r="SKH4" s="17"/>
      <c r="SKI4" s="17"/>
      <c r="SKJ4" s="17"/>
      <c r="SKK4" s="17"/>
      <c r="SKL4" s="17"/>
      <c r="SKM4" s="17"/>
      <c r="SKN4" s="17"/>
      <c r="SKO4" s="17"/>
      <c r="SKP4" s="17"/>
      <c r="SKQ4" s="17"/>
      <c r="SKR4" s="17"/>
      <c r="SKS4" s="17"/>
      <c r="SKT4" s="17"/>
      <c r="SKU4" s="17"/>
      <c r="SKV4" s="17"/>
      <c r="SKW4" s="17"/>
      <c r="SKX4" s="17"/>
      <c r="SKY4" s="17"/>
      <c r="SKZ4" s="17"/>
      <c r="SLA4" s="17"/>
      <c r="SLB4" s="17"/>
      <c r="SLC4" s="17"/>
      <c r="SLD4" s="17"/>
      <c r="SLE4" s="17"/>
      <c r="SLF4" s="17"/>
      <c r="SLG4" s="17"/>
      <c r="SLH4" s="17"/>
      <c r="SLI4" s="17"/>
      <c r="SLJ4" s="17"/>
      <c r="SLK4" s="17"/>
      <c r="SLL4" s="17"/>
      <c r="SLM4" s="17"/>
      <c r="SLN4" s="17"/>
      <c r="SLO4" s="17"/>
      <c r="SLP4" s="17"/>
      <c r="SLQ4" s="17"/>
      <c r="SLR4" s="17"/>
      <c r="SLS4" s="17"/>
      <c r="SLT4" s="17"/>
      <c r="SLU4" s="17"/>
      <c r="SLV4" s="17"/>
      <c r="SLW4" s="17"/>
      <c r="SLX4" s="17"/>
      <c r="SLY4" s="17"/>
      <c r="SLZ4" s="17"/>
      <c r="SMA4" s="17"/>
      <c r="SMB4" s="17"/>
      <c r="SMC4" s="17"/>
      <c r="SMD4" s="17"/>
      <c r="SME4" s="17"/>
      <c r="SMF4" s="17"/>
      <c r="SMG4" s="17"/>
      <c r="SMH4" s="17"/>
      <c r="SMI4" s="17"/>
      <c r="SMJ4" s="17"/>
      <c r="SMK4" s="17"/>
      <c r="SML4" s="17"/>
      <c r="SMM4" s="17"/>
      <c r="SMN4" s="17"/>
      <c r="SMO4" s="17"/>
      <c r="SMP4" s="17"/>
      <c r="SMQ4" s="17"/>
      <c r="SMR4" s="17"/>
      <c r="SMS4" s="17"/>
      <c r="SMT4" s="17"/>
      <c r="SMU4" s="17"/>
      <c r="SMV4" s="17"/>
      <c r="SMW4" s="17"/>
      <c r="SMX4" s="17"/>
      <c r="SMY4" s="17"/>
      <c r="SMZ4" s="17"/>
      <c r="SNA4" s="17"/>
      <c r="SNB4" s="17"/>
      <c r="SNC4" s="17"/>
      <c r="SND4" s="17"/>
      <c r="SNE4" s="17"/>
      <c r="SNF4" s="17"/>
      <c r="SNG4" s="17"/>
      <c r="SNH4" s="17"/>
      <c r="SNI4" s="17"/>
      <c r="SNJ4" s="17"/>
      <c r="SNK4" s="17"/>
      <c r="SNL4" s="17"/>
      <c r="SNM4" s="17"/>
      <c r="SNN4" s="17"/>
      <c r="SNO4" s="17"/>
      <c r="SNP4" s="17"/>
      <c r="SNQ4" s="17"/>
      <c r="SNR4" s="17"/>
      <c r="SNS4" s="17"/>
      <c r="SNT4" s="17"/>
      <c r="SNU4" s="17"/>
      <c r="SNV4" s="17"/>
      <c r="SNW4" s="17"/>
      <c r="SNX4" s="17"/>
      <c r="SNY4" s="17"/>
      <c r="SNZ4" s="17"/>
      <c r="SOA4" s="17"/>
      <c r="SOB4" s="17"/>
      <c r="SOC4" s="17"/>
      <c r="SOD4" s="17"/>
      <c r="SOE4" s="17"/>
      <c r="SOF4" s="17"/>
      <c r="SOG4" s="17"/>
      <c r="SOH4" s="17"/>
      <c r="SOI4" s="17"/>
      <c r="SOJ4" s="17"/>
      <c r="SOK4" s="17"/>
      <c r="SOL4" s="17"/>
      <c r="SOM4" s="17"/>
      <c r="SON4" s="17"/>
      <c r="SOO4" s="17"/>
      <c r="SOP4" s="17"/>
      <c r="SOQ4" s="17"/>
      <c r="SOR4" s="17"/>
      <c r="SOS4" s="17"/>
      <c r="SOT4" s="17"/>
      <c r="SOU4" s="17"/>
      <c r="SOV4" s="17"/>
      <c r="SOW4" s="17"/>
      <c r="SOX4" s="17"/>
      <c r="SOY4" s="17"/>
      <c r="SOZ4" s="17"/>
      <c r="SPA4" s="17"/>
      <c r="SPB4" s="17"/>
      <c r="SPC4" s="17"/>
      <c r="SPD4" s="17"/>
      <c r="SPE4" s="17"/>
      <c r="SPF4" s="17"/>
      <c r="SPG4" s="17"/>
      <c r="SPH4" s="17"/>
      <c r="SPI4" s="17"/>
      <c r="SPJ4" s="17"/>
      <c r="SPK4" s="17"/>
      <c r="SPL4" s="17"/>
      <c r="SPM4" s="17"/>
      <c r="SPN4" s="17"/>
      <c r="SPO4" s="17"/>
      <c r="SPP4" s="17"/>
      <c r="SPQ4" s="17"/>
      <c r="SPR4" s="17"/>
      <c r="SPS4" s="17"/>
      <c r="SPT4" s="17"/>
      <c r="SPU4" s="17"/>
      <c r="SPV4" s="17"/>
      <c r="SPW4" s="17"/>
      <c r="SPX4" s="17"/>
      <c r="SPY4" s="17"/>
      <c r="SPZ4" s="17"/>
      <c r="SQA4" s="17"/>
      <c r="SQB4" s="17"/>
      <c r="SQC4" s="17"/>
      <c r="SQD4" s="17"/>
      <c r="SQE4" s="17"/>
      <c r="SQF4" s="17"/>
      <c r="SQG4" s="17"/>
      <c r="SQH4" s="17"/>
      <c r="SQI4" s="17"/>
      <c r="SQJ4" s="17"/>
      <c r="SQK4" s="17"/>
      <c r="SQL4" s="17"/>
      <c r="SQM4" s="17"/>
      <c r="SQN4" s="17"/>
      <c r="SQO4" s="17"/>
      <c r="SQP4" s="17"/>
      <c r="SQQ4" s="17"/>
      <c r="SQR4" s="17"/>
      <c r="SQS4" s="17"/>
      <c r="SQT4" s="17"/>
      <c r="SQU4" s="17"/>
      <c r="SQV4" s="17"/>
      <c r="SQW4" s="17"/>
      <c r="SQX4" s="17"/>
      <c r="SQY4" s="17"/>
      <c r="SQZ4" s="17"/>
      <c r="SRA4" s="17"/>
      <c r="SRB4" s="17"/>
      <c r="SRC4" s="17"/>
      <c r="SRD4" s="17"/>
      <c r="SRE4" s="17"/>
      <c r="SRF4" s="17"/>
      <c r="SRG4" s="17"/>
      <c r="SRH4" s="17"/>
      <c r="SRI4" s="17"/>
      <c r="SRJ4" s="17"/>
      <c r="SRK4" s="17"/>
      <c r="SRL4" s="17"/>
      <c r="SRM4" s="17"/>
      <c r="SRN4" s="17"/>
      <c r="SRO4" s="17"/>
      <c r="SRP4" s="17"/>
      <c r="SRQ4" s="17"/>
      <c r="SRR4" s="17"/>
      <c r="SRS4" s="17"/>
      <c r="SRT4" s="17"/>
      <c r="SRU4" s="17"/>
      <c r="SRV4" s="17"/>
      <c r="SRW4" s="17"/>
      <c r="SRX4" s="17"/>
      <c r="SRY4" s="17"/>
      <c r="SRZ4" s="17"/>
      <c r="SSA4" s="17"/>
      <c r="SSB4" s="17"/>
      <c r="SSC4" s="17"/>
      <c r="SSD4" s="17"/>
      <c r="SSE4" s="17"/>
      <c r="SSF4" s="17"/>
      <c r="SSG4" s="17"/>
      <c r="SSH4" s="17"/>
      <c r="SSI4" s="17"/>
      <c r="SSJ4" s="17"/>
      <c r="SSK4" s="17"/>
      <c r="SSL4" s="17"/>
      <c r="SSM4" s="17"/>
      <c r="SSN4" s="17"/>
      <c r="SSO4" s="17"/>
      <c r="SSP4" s="17"/>
      <c r="SSQ4" s="17"/>
      <c r="SSR4" s="17"/>
      <c r="SSS4" s="17"/>
      <c r="SST4" s="17"/>
      <c r="SSU4" s="17"/>
      <c r="SSV4" s="17"/>
      <c r="SSW4" s="17"/>
      <c r="SSX4" s="17"/>
      <c r="SSY4" s="17"/>
      <c r="SSZ4" s="17"/>
      <c r="STA4" s="17"/>
      <c r="STB4" s="17"/>
      <c r="STC4" s="17"/>
      <c r="STD4" s="17"/>
      <c r="STE4" s="17"/>
      <c r="STF4" s="17"/>
      <c r="STG4" s="17"/>
      <c r="STH4" s="17"/>
      <c r="STI4" s="17"/>
      <c r="STJ4" s="17"/>
      <c r="STK4" s="17"/>
      <c r="STL4" s="17"/>
      <c r="STM4" s="17"/>
      <c r="STN4" s="17"/>
      <c r="STO4" s="17"/>
      <c r="STP4" s="17"/>
      <c r="STQ4" s="17"/>
      <c r="STR4" s="17"/>
      <c r="STS4" s="17"/>
      <c r="STT4" s="17"/>
      <c r="STU4" s="17"/>
      <c r="STV4" s="17"/>
      <c r="STW4" s="17"/>
      <c r="STX4" s="17"/>
      <c r="STY4" s="17"/>
      <c r="STZ4" s="17"/>
      <c r="SUA4" s="17"/>
      <c r="SUB4" s="17"/>
      <c r="SUC4" s="17"/>
      <c r="SUD4" s="17"/>
      <c r="SUE4" s="17"/>
      <c r="SUF4" s="17"/>
      <c r="SUG4" s="17"/>
      <c r="SUH4" s="17"/>
      <c r="SUI4" s="17"/>
      <c r="SUJ4" s="17"/>
      <c r="SUK4" s="17"/>
      <c r="SUL4" s="17"/>
      <c r="SUM4" s="17"/>
      <c r="SUN4" s="17"/>
      <c r="SUO4" s="17"/>
      <c r="SUP4" s="17"/>
      <c r="SUQ4" s="17"/>
      <c r="SUR4" s="17"/>
      <c r="SUS4" s="17"/>
      <c r="SUT4" s="17"/>
      <c r="SUU4" s="17"/>
      <c r="SUV4" s="17"/>
      <c r="SUW4" s="17"/>
      <c r="SUX4" s="17"/>
      <c r="SUY4" s="17"/>
      <c r="SUZ4" s="17"/>
      <c r="SVA4" s="17"/>
      <c r="SVB4" s="17"/>
      <c r="SVC4" s="17"/>
      <c r="SVD4" s="17"/>
      <c r="SVE4" s="17"/>
      <c r="SVF4" s="17"/>
      <c r="SVG4" s="17"/>
      <c r="SVH4" s="17"/>
      <c r="SVI4" s="17"/>
      <c r="SVJ4" s="17"/>
      <c r="SVK4" s="17"/>
      <c r="SVL4" s="17"/>
      <c r="SVM4" s="17"/>
      <c r="SVN4" s="17"/>
      <c r="SVO4" s="17"/>
      <c r="SVP4" s="17"/>
      <c r="SVQ4" s="17"/>
      <c r="SVR4" s="17"/>
      <c r="SVS4" s="17"/>
      <c r="SVT4" s="17"/>
      <c r="SVU4" s="17"/>
      <c r="SVV4" s="17"/>
      <c r="SVW4" s="17"/>
      <c r="SVX4" s="17"/>
      <c r="SVY4" s="17"/>
      <c r="SVZ4" s="17"/>
      <c r="SWA4" s="17"/>
      <c r="SWB4" s="17"/>
      <c r="SWC4" s="17"/>
      <c r="SWD4" s="17"/>
      <c r="SWE4" s="17"/>
      <c r="SWF4" s="17"/>
      <c r="SWG4" s="17"/>
      <c r="SWH4" s="17"/>
      <c r="SWI4" s="17"/>
      <c r="SWJ4" s="17"/>
      <c r="SWK4" s="17"/>
      <c r="SWL4" s="17"/>
      <c r="SWM4" s="17"/>
      <c r="SWN4" s="17"/>
      <c r="SWO4" s="17"/>
      <c r="SWP4" s="17"/>
      <c r="SWQ4" s="17"/>
      <c r="SWR4" s="17"/>
      <c r="SWS4" s="17"/>
      <c r="SWT4" s="17"/>
      <c r="SWU4" s="17"/>
      <c r="SWV4" s="17"/>
      <c r="SWW4" s="17"/>
      <c r="SWX4" s="17"/>
      <c r="SWY4" s="17"/>
      <c r="SWZ4" s="17"/>
      <c r="SXA4" s="17"/>
      <c r="SXB4" s="17"/>
      <c r="SXC4" s="17"/>
      <c r="SXD4" s="17"/>
      <c r="SXE4" s="17"/>
      <c r="SXF4" s="17"/>
      <c r="SXG4" s="17"/>
      <c r="SXH4" s="17"/>
      <c r="SXI4" s="17"/>
      <c r="SXJ4" s="17"/>
      <c r="SXK4" s="17"/>
      <c r="SXL4" s="17"/>
      <c r="SXM4" s="17"/>
      <c r="SXN4" s="17"/>
      <c r="SXO4" s="17"/>
      <c r="SXP4" s="17"/>
      <c r="SXQ4" s="17"/>
      <c r="SXR4" s="17"/>
      <c r="SXS4" s="17"/>
      <c r="SXT4" s="17"/>
      <c r="SXU4" s="17"/>
      <c r="SXV4" s="17"/>
      <c r="SXW4" s="17"/>
      <c r="SXX4" s="17"/>
      <c r="SXY4" s="17"/>
      <c r="SXZ4" s="17"/>
      <c r="SYA4" s="17"/>
      <c r="SYB4" s="17"/>
      <c r="SYC4" s="17"/>
      <c r="SYD4" s="17"/>
      <c r="SYE4" s="17"/>
      <c r="SYF4" s="17"/>
      <c r="SYG4" s="17"/>
      <c r="SYH4" s="17"/>
      <c r="SYI4" s="17"/>
      <c r="SYJ4" s="17"/>
      <c r="SYK4" s="17"/>
      <c r="SYL4" s="17"/>
      <c r="SYM4" s="17"/>
      <c r="SYN4" s="17"/>
      <c r="SYO4" s="17"/>
      <c r="SYP4" s="17"/>
      <c r="SYQ4" s="17"/>
      <c r="SYR4" s="17"/>
      <c r="SYS4" s="17"/>
      <c r="SYT4" s="17"/>
      <c r="SYU4" s="17"/>
      <c r="SYV4" s="17"/>
      <c r="SYW4" s="17"/>
      <c r="SYX4" s="17"/>
      <c r="SYY4" s="17"/>
      <c r="SYZ4" s="17"/>
      <c r="SZA4" s="17"/>
      <c r="SZB4" s="17"/>
      <c r="SZC4" s="17"/>
      <c r="SZD4" s="17"/>
      <c r="SZE4" s="17"/>
      <c r="SZF4" s="17"/>
      <c r="SZG4" s="17"/>
      <c r="SZH4" s="17"/>
      <c r="SZI4" s="17"/>
      <c r="SZJ4" s="17"/>
      <c r="SZK4" s="17"/>
      <c r="SZL4" s="17"/>
      <c r="SZM4" s="17"/>
      <c r="SZN4" s="17"/>
      <c r="SZO4" s="17"/>
      <c r="SZP4" s="17"/>
      <c r="SZQ4" s="17"/>
      <c r="SZR4" s="17"/>
      <c r="SZS4" s="17"/>
      <c r="SZT4" s="17"/>
      <c r="SZU4" s="17"/>
      <c r="SZV4" s="17"/>
      <c r="SZW4" s="17"/>
      <c r="SZX4" s="17"/>
      <c r="SZY4" s="17"/>
      <c r="SZZ4" s="17"/>
      <c r="TAA4" s="17"/>
      <c r="TAB4" s="17"/>
      <c r="TAC4" s="17"/>
      <c r="TAD4" s="17"/>
      <c r="TAE4" s="17"/>
      <c r="TAF4" s="17"/>
      <c r="TAG4" s="17"/>
      <c r="TAH4" s="17"/>
      <c r="TAI4" s="17"/>
      <c r="TAJ4" s="17"/>
      <c r="TAK4" s="17"/>
      <c r="TAL4" s="17"/>
      <c r="TAM4" s="17"/>
      <c r="TAN4" s="17"/>
      <c r="TAO4" s="17"/>
      <c r="TAP4" s="17"/>
      <c r="TAQ4" s="17"/>
      <c r="TAR4" s="17"/>
      <c r="TAS4" s="17"/>
      <c r="TAT4" s="17"/>
      <c r="TAU4" s="17"/>
      <c r="TAV4" s="17"/>
      <c r="TAW4" s="17"/>
      <c r="TAX4" s="17"/>
      <c r="TAY4" s="17"/>
      <c r="TAZ4" s="17"/>
      <c r="TBA4" s="17"/>
      <c r="TBB4" s="17"/>
      <c r="TBC4" s="17"/>
      <c r="TBD4" s="17"/>
      <c r="TBE4" s="17"/>
      <c r="TBF4" s="17"/>
      <c r="TBG4" s="17"/>
      <c r="TBH4" s="17"/>
      <c r="TBI4" s="17"/>
      <c r="TBJ4" s="17"/>
      <c r="TBK4" s="17"/>
      <c r="TBL4" s="17"/>
      <c r="TBM4" s="17"/>
      <c r="TBN4" s="17"/>
      <c r="TBO4" s="17"/>
      <c r="TBP4" s="17"/>
      <c r="TBQ4" s="17"/>
      <c r="TBR4" s="17"/>
      <c r="TBS4" s="17"/>
      <c r="TBT4" s="17"/>
      <c r="TBU4" s="17"/>
      <c r="TBV4" s="17"/>
      <c r="TBW4" s="17"/>
      <c r="TBX4" s="17"/>
      <c r="TBY4" s="17"/>
      <c r="TBZ4" s="17"/>
      <c r="TCA4" s="17"/>
      <c r="TCB4" s="17"/>
      <c r="TCC4" s="17"/>
      <c r="TCD4" s="17"/>
      <c r="TCE4" s="17"/>
      <c r="TCF4" s="17"/>
      <c r="TCG4" s="17"/>
      <c r="TCH4" s="17"/>
      <c r="TCI4" s="17"/>
      <c r="TCJ4" s="17"/>
      <c r="TCK4" s="17"/>
      <c r="TCL4" s="17"/>
      <c r="TCM4" s="17"/>
      <c r="TCN4" s="17"/>
      <c r="TCO4" s="17"/>
      <c r="TCP4" s="17"/>
      <c r="TCQ4" s="17"/>
      <c r="TCR4" s="17"/>
      <c r="TCS4" s="17"/>
      <c r="TCT4" s="17"/>
      <c r="TCU4" s="17"/>
      <c r="TCV4" s="17"/>
      <c r="TCW4" s="17"/>
      <c r="TCX4" s="17"/>
      <c r="TCY4" s="17"/>
      <c r="TCZ4" s="17"/>
      <c r="TDA4" s="17"/>
      <c r="TDB4" s="17"/>
      <c r="TDC4" s="17"/>
      <c r="TDD4" s="17"/>
      <c r="TDE4" s="17"/>
      <c r="TDF4" s="17"/>
      <c r="TDG4" s="17"/>
      <c r="TDH4" s="17"/>
      <c r="TDI4" s="17"/>
      <c r="TDJ4" s="17"/>
      <c r="TDK4" s="17"/>
      <c r="TDL4" s="17"/>
      <c r="TDM4" s="17"/>
      <c r="TDN4" s="17"/>
      <c r="TDO4" s="17"/>
      <c r="TDP4" s="17"/>
      <c r="TDQ4" s="17"/>
      <c r="TDR4" s="17"/>
      <c r="TDS4" s="17"/>
      <c r="TDT4" s="17"/>
      <c r="TDU4" s="17"/>
      <c r="TDV4" s="17"/>
      <c r="TDW4" s="17"/>
      <c r="TDX4" s="17"/>
      <c r="TDY4" s="17"/>
      <c r="TDZ4" s="17"/>
      <c r="TEA4" s="17"/>
      <c r="TEB4" s="17"/>
      <c r="TEC4" s="17"/>
      <c r="TED4" s="17"/>
      <c r="TEE4" s="17"/>
      <c r="TEF4" s="17"/>
      <c r="TEG4" s="17"/>
      <c r="TEH4" s="17"/>
      <c r="TEI4" s="17"/>
      <c r="TEJ4" s="17"/>
      <c r="TEK4" s="17"/>
      <c r="TEL4" s="17"/>
      <c r="TEM4" s="17"/>
      <c r="TEN4" s="17"/>
      <c r="TEO4" s="17"/>
      <c r="TEP4" s="17"/>
      <c r="TEQ4" s="17"/>
      <c r="TER4" s="17"/>
      <c r="TES4" s="17"/>
      <c r="TET4" s="17"/>
      <c r="TEU4" s="17"/>
      <c r="TEV4" s="17"/>
      <c r="TEW4" s="17"/>
      <c r="TEX4" s="17"/>
      <c r="TEY4" s="17"/>
      <c r="TEZ4" s="17"/>
      <c r="TFA4" s="17"/>
      <c r="TFB4" s="17"/>
      <c r="TFC4" s="17"/>
      <c r="TFD4" s="17"/>
      <c r="TFE4" s="17"/>
      <c r="TFF4" s="17"/>
      <c r="TFG4" s="17"/>
      <c r="TFH4" s="17"/>
      <c r="TFI4" s="17"/>
      <c r="TFJ4" s="17"/>
      <c r="TFK4" s="17"/>
      <c r="TFL4" s="17"/>
      <c r="TFM4" s="17"/>
      <c r="TFN4" s="17"/>
      <c r="TFO4" s="17"/>
      <c r="TFP4" s="17"/>
      <c r="TFQ4" s="17"/>
      <c r="TFR4" s="17"/>
      <c r="TFS4" s="17"/>
      <c r="TFT4" s="17"/>
      <c r="TFU4" s="17"/>
      <c r="TFV4" s="17"/>
      <c r="TFW4" s="17"/>
      <c r="TFX4" s="17"/>
      <c r="TFY4" s="17"/>
      <c r="TFZ4" s="17"/>
      <c r="TGA4" s="17"/>
      <c r="TGB4" s="17"/>
      <c r="TGC4" s="17"/>
      <c r="TGD4" s="17"/>
      <c r="TGE4" s="17"/>
      <c r="TGF4" s="17"/>
      <c r="TGG4" s="17"/>
      <c r="TGH4" s="17"/>
      <c r="TGI4" s="17"/>
      <c r="TGJ4" s="17"/>
      <c r="TGK4" s="17"/>
      <c r="TGL4" s="17"/>
      <c r="TGM4" s="17"/>
      <c r="TGN4" s="17"/>
      <c r="TGO4" s="17"/>
      <c r="TGP4" s="17"/>
      <c r="TGQ4" s="17"/>
      <c r="TGR4" s="17"/>
      <c r="TGS4" s="17"/>
      <c r="TGT4" s="17"/>
      <c r="TGU4" s="17"/>
      <c r="TGV4" s="17"/>
      <c r="TGW4" s="17"/>
      <c r="TGX4" s="17"/>
      <c r="TGY4" s="17"/>
      <c r="TGZ4" s="17"/>
      <c r="THA4" s="17"/>
      <c r="THB4" s="17"/>
      <c r="THC4" s="17"/>
      <c r="THD4" s="17"/>
      <c r="THE4" s="17"/>
      <c r="THF4" s="17"/>
      <c r="THG4" s="17"/>
      <c r="THH4" s="17"/>
      <c r="THI4" s="17"/>
      <c r="THJ4" s="17"/>
      <c r="THK4" s="17"/>
      <c r="THL4" s="17"/>
      <c r="THM4" s="17"/>
      <c r="THN4" s="17"/>
      <c r="THO4" s="17"/>
      <c r="THP4" s="17"/>
      <c r="THQ4" s="17"/>
      <c r="THR4" s="17"/>
      <c r="THS4" s="17"/>
      <c r="THT4" s="17"/>
      <c r="THU4" s="17"/>
      <c r="THV4" s="17"/>
      <c r="THW4" s="17"/>
      <c r="THX4" s="17"/>
      <c r="THY4" s="17"/>
      <c r="THZ4" s="17"/>
      <c r="TIA4" s="17"/>
      <c r="TIB4" s="17"/>
      <c r="TIC4" s="17"/>
      <c r="TID4" s="17"/>
      <c r="TIE4" s="17"/>
      <c r="TIF4" s="17"/>
      <c r="TIG4" s="17"/>
      <c r="TIH4" s="17"/>
      <c r="TII4" s="17"/>
      <c r="TIJ4" s="17"/>
      <c r="TIK4" s="17"/>
      <c r="TIL4" s="17"/>
      <c r="TIM4" s="17"/>
      <c r="TIN4" s="17"/>
      <c r="TIO4" s="17"/>
      <c r="TIP4" s="17"/>
      <c r="TIQ4" s="17"/>
      <c r="TIR4" s="17"/>
      <c r="TIS4" s="17"/>
      <c r="TIT4" s="17"/>
      <c r="TIU4" s="17"/>
      <c r="TIV4" s="17"/>
      <c r="TIW4" s="17"/>
      <c r="TIX4" s="17"/>
      <c r="TIY4" s="17"/>
      <c r="TIZ4" s="17"/>
      <c r="TJA4" s="17"/>
      <c r="TJB4" s="17"/>
      <c r="TJC4" s="17"/>
      <c r="TJD4" s="17"/>
      <c r="TJE4" s="17"/>
      <c r="TJF4" s="17"/>
      <c r="TJG4" s="17"/>
      <c r="TJH4" s="17"/>
      <c r="TJI4" s="17"/>
      <c r="TJJ4" s="17"/>
      <c r="TJK4" s="17"/>
      <c r="TJL4" s="17"/>
      <c r="TJM4" s="17"/>
      <c r="TJN4" s="17"/>
      <c r="TJO4" s="17"/>
      <c r="TJP4" s="17"/>
      <c r="TJQ4" s="17"/>
      <c r="TJR4" s="17"/>
      <c r="TJS4" s="17"/>
      <c r="TJT4" s="17"/>
      <c r="TJU4" s="17"/>
      <c r="TJV4" s="17"/>
      <c r="TJW4" s="17"/>
      <c r="TJX4" s="17"/>
      <c r="TJY4" s="17"/>
      <c r="TJZ4" s="17"/>
      <c r="TKA4" s="17"/>
      <c r="TKB4" s="17"/>
      <c r="TKC4" s="17"/>
      <c r="TKD4" s="17"/>
      <c r="TKE4" s="17"/>
      <c r="TKF4" s="17"/>
      <c r="TKG4" s="17"/>
      <c r="TKH4" s="17"/>
      <c r="TKI4" s="17"/>
      <c r="TKJ4" s="17"/>
      <c r="TKK4" s="17"/>
      <c r="TKL4" s="17"/>
      <c r="TKM4" s="17"/>
      <c r="TKN4" s="17"/>
      <c r="TKO4" s="17"/>
      <c r="TKP4" s="17"/>
      <c r="TKQ4" s="17"/>
      <c r="TKR4" s="17"/>
      <c r="TKS4" s="17"/>
      <c r="TKT4" s="17"/>
      <c r="TKU4" s="17"/>
      <c r="TKV4" s="17"/>
      <c r="TKW4" s="17"/>
      <c r="TKX4" s="17"/>
      <c r="TKY4" s="17"/>
      <c r="TKZ4" s="17"/>
      <c r="TLA4" s="17"/>
      <c r="TLB4" s="17"/>
      <c r="TLC4" s="17"/>
      <c r="TLD4" s="17"/>
      <c r="TLE4" s="17"/>
      <c r="TLF4" s="17"/>
      <c r="TLG4" s="17"/>
      <c r="TLH4" s="17"/>
      <c r="TLI4" s="17"/>
      <c r="TLJ4" s="17"/>
      <c r="TLK4" s="17"/>
      <c r="TLL4" s="17"/>
      <c r="TLM4" s="17"/>
      <c r="TLN4" s="17"/>
      <c r="TLO4" s="17"/>
      <c r="TLP4" s="17"/>
      <c r="TLQ4" s="17"/>
      <c r="TLR4" s="17"/>
      <c r="TLS4" s="17"/>
      <c r="TLT4" s="17"/>
      <c r="TLU4" s="17"/>
      <c r="TLV4" s="17"/>
      <c r="TLW4" s="17"/>
      <c r="TLX4" s="17"/>
      <c r="TLY4" s="17"/>
      <c r="TLZ4" s="17"/>
      <c r="TMA4" s="17"/>
      <c r="TMB4" s="17"/>
      <c r="TMC4" s="17"/>
      <c r="TMD4" s="17"/>
      <c r="TME4" s="17"/>
      <c r="TMF4" s="17"/>
      <c r="TMG4" s="17"/>
      <c r="TMH4" s="17"/>
      <c r="TMI4" s="17"/>
      <c r="TMJ4" s="17"/>
      <c r="TMK4" s="17"/>
      <c r="TML4" s="17"/>
      <c r="TMM4" s="17"/>
      <c r="TMN4" s="17"/>
      <c r="TMO4" s="17"/>
      <c r="TMP4" s="17"/>
      <c r="TMQ4" s="17"/>
      <c r="TMR4" s="17"/>
      <c r="TMS4" s="17"/>
      <c r="TMT4" s="17"/>
      <c r="TMU4" s="17"/>
      <c r="TMV4" s="17"/>
      <c r="TMW4" s="17"/>
      <c r="TMX4" s="17"/>
      <c r="TMY4" s="17"/>
      <c r="TMZ4" s="17"/>
      <c r="TNA4" s="17"/>
      <c r="TNB4" s="17"/>
      <c r="TNC4" s="17"/>
      <c r="TND4" s="17"/>
      <c r="TNE4" s="17"/>
      <c r="TNF4" s="17"/>
      <c r="TNG4" s="17"/>
      <c r="TNH4" s="17"/>
      <c r="TNI4" s="17"/>
      <c r="TNJ4" s="17"/>
      <c r="TNK4" s="17"/>
      <c r="TNL4" s="17"/>
      <c r="TNM4" s="17"/>
      <c r="TNN4" s="17"/>
      <c r="TNO4" s="17"/>
      <c r="TNP4" s="17"/>
      <c r="TNQ4" s="17"/>
      <c r="TNR4" s="17"/>
      <c r="TNS4" s="17"/>
      <c r="TNT4" s="17"/>
      <c r="TNU4" s="17"/>
      <c r="TNV4" s="17"/>
      <c r="TNW4" s="17"/>
      <c r="TNX4" s="17"/>
      <c r="TNY4" s="17"/>
      <c r="TNZ4" s="17"/>
      <c r="TOA4" s="17"/>
      <c r="TOB4" s="17"/>
      <c r="TOC4" s="17"/>
      <c r="TOD4" s="17"/>
      <c r="TOE4" s="17"/>
      <c r="TOF4" s="17"/>
      <c r="TOG4" s="17"/>
      <c r="TOH4" s="17"/>
      <c r="TOI4" s="17"/>
      <c r="TOJ4" s="17"/>
      <c r="TOK4" s="17"/>
      <c r="TOL4" s="17"/>
      <c r="TOM4" s="17"/>
      <c r="TON4" s="17"/>
      <c r="TOO4" s="17"/>
      <c r="TOP4" s="17"/>
      <c r="TOQ4" s="17"/>
      <c r="TOR4" s="17"/>
      <c r="TOS4" s="17"/>
      <c r="TOT4" s="17"/>
      <c r="TOU4" s="17"/>
      <c r="TOV4" s="17"/>
      <c r="TOW4" s="17"/>
      <c r="TOX4" s="17"/>
      <c r="TOY4" s="17"/>
      <c r="TOZ4" s="17"/>
      <c r="TPA4" s="17"/>
      <c r="TPB4" s="17"/>
      <c r="TPC4" s="17"/>
      <c r="TPD4" s="17"/>
      <c r="TPE4" s="17"/>
      <c r="TPF4" s="17"/>
      <c r="TPG4" s="17"/>
      <c r="TPH4" s="17"/>
      <c r="TPI4" s="17"/>
      <c r="TPJ4" s="17"/>
      <c r="TPK4" s="17"/>
      <c r="TPL4" s="17"/>
      <c r="TPM4" s="17"/>
      <c r="TPN4" s="17"/>
      <c r="TPO4" s="17"/>
      <c r="TPP4" s="17"/>
      <c r="TPQ4" s="17"/>
      <c r="TPR4" s="17"/>
      <c r="TPS4" s="17"/>
      <c r="TPT4" s="17"/>
      <c r="TPU4" s="17"/>
      <c r="TPV4" s="17"/>
      <c r="TPW4" s="17"/>
      <c r="TPX4" s="17"/>
      <c r="TPY4" s="17"/>
      <c r="TPZ4" s="17"/>
      <c r="TQA4" s="17"/>
      <c r="TQB4" s="17"/>
      <c r="TQC4" s="17"/>
      <c r="TQD4" s="17"/>
      <c r="TQE4" s="17"/>
      <c r="TQF4" s="17"/>
      <c r="TQG4" s="17"/>
      <c r="TQH4" s="17"/>
      <c r="TQI4" s="17"/>
      <c r="TQJ4" s="17"/>
      <c r="TQK4" s="17"/>
      <c r="TQL4" s="17"/>
      <c r="TQM4" s="17"/>
      <c r="TQN4" s="17"/>
      <c r="TQO4" s="17"/>
      <c r="TQP4" s="17"/>
      <c r="TQQ4" s="17"/>
      <c r="TQR4" s="17"/>
      <c r="TQS4" s="17"/>
      <c r="TQT4" s="17"/>
      <c r="TQU4" s="17"/>
      <c r="TQV4" s="17"/>
      <c r="TQW4" s="17"/>
      <c r="TQX4" s="17"/>
      <c r="TQY4" s="17"/>
      <c r="TQZ4" s="17"/>
      <c r="TRA4" s="17"/>
      <c r="TRB4" s="17"/>
      <c r="TRC4" s="17"/>
      <c r="TRD4" s="17"/>
      <c r="TRE4" s="17"/>
      <c r="TRF4" s="17"/>
      <c r="TRG4" s="17"/>
      <c r="TRH4" s="17"/>
      <c r="TRI4" s="17"/>
      <c r="TRJ4" s="17"/>
      <c r="TRK4" s="17"/>
      <c r="TRL4" s="17"/>
      <c r="TRM4" s="17"/>
      <c r="TRN4" s="17"/>
      <c r="TRO4" s="17"/>
      <c r="TRP4" s="17"/>
      <c r="TRQ4" s="17"/>
      <c r="TRR4" s="17"/>
      <c r="TRS4" s="17"/>
      <c r="TRT4" s="17"/>
      <c r="TRU4" s="17"/>
      <c r="TRV4" s="17"/>
      <c r="TRW4" s="17"/>
      <c r="TRX4" s="17"/>
      <c r="TRY4" s="17"/>
      <c r="TRZ4" s="17"/>
      <c r="TSA4" s="17"/>
      <c r="TSB4" s="17"/>
      <c r="TSC4" s="17"/>
      <c r="TSD4" s="17"/>
      <c r="TSE4" s="17"/>
      <c r="TSF4" s="17"/>
      <c r="TSG4" s="17"/>
      <c r="TSH4" s="17"/>
      <c r="TSI4" s="17"/>
      <c r="TSJ4" s="17"/>
      <c r="TSK4" s="17"/>
      <c r="TSL4" s="17"/>
      <c r="TSM4" s="17"/>
      <c r="TSN4" s="17"/>
      <c r="TSO4" s="17"/>
      <c r="TSP4" s="17"/>
      <c r="TSQ4" s="17"/>
      <c r="TSR4" s="17"/>
      <c r="TSS4" s="17"/>
      <c r="TST4" s="17"/>
      <c r="TSU4" s="17"/>
      <c r="TSV4" s="17"/>
      <c r="TSW4" s="17"/>
      <c r="TSX4" s="17"/>
      <c r="TSY4" s="17"/>
      <c r="TSZ4" s="17"/>
      <c r="TTA4" s="17"/>
      <c r="TTB4" s="17"/>
      <c r="TTC4" s="17"/>
      <c r="TTD4" s="17"/>
      <c r="TTE4" s="17"/>
      <c r="TTF4" s="17"/>
      <c r="TTG4" s="17"/>
      <c r="TTH4" s="17"/>
      <c r="TTI4" s="17"/>
      <c r="TTJ4" s="17"/>
      <c r="TTK4" s="17"/>
      <c r="TTL4" s="17"/>
      <c r="TTM4" s="17"/>
      <c r="TTN4" s="17"/>
      <c r="TTO4" s="17"/>
      <c r="TTP4" s="17"/>
      <c r="TTQ4" s="17"/>
      <c r="TTR4" s="17"/>
      <c r="TTS4" s="17"/>
      <c r="TTT4" s="17"/>
      <c r="TTU4" s="17"/>
      <c r="TTV4" s="17"/>
      <c r="TTW4" s="17"/>
      <c r="TTX4" s="17"/>
      <c r="TTY4" s="17"/>
      <c r="TTZ4" s="17"/>
      <c r="TUA4" s="17"/>
      <c r="TUB4" s="17"/>
      <c r="TUC4" s="17"/>
      <c r="TUD4" s="17"/>
      <c r="TUE4" s="17"/>
      <c r="TUF4" s="17"/>
      <c r="TUG4" s="17"/>
      <c r="TUH4" s="17"/>
      <c r="TUI4" s="17"/>
      <c r="TUJ4" s="17"/>
      <c r="TUK4" s="17"/>
      <c r="TUL4" s="17"/>
      <c r="TUM4" s="17"/>
      <c r="TUN4" s="17"/>
      <c r="TUO4" s="17"/>
      <c r="TUP4" s="17"/>
      <c r="TUQ4" s="17"/>
      <c r="TUR4" s="17"/>
      <c r="TUS4" s="17"/>
      <c r="TUT4" s="17"/>
      <c r="TUU4" s="17"/>
      <c r="TUV4" s="17"/>
      <c r="TUW4" s="17"/>
      <c r="TUX4" s="17"/>
      <c r="TUY4" s="17"/>
      <c r="TUZ4" s="17"/>
      <c r="TVA4" s="17"/>
      <c r="TVB4" s="17"/>
      <c r="TVC4" s="17"/>
      <c r="TVD4" s="17"/>
      <c r="TVE4" s="17"/>
      <c r="TVF4" s="17"/>
      <c r="TVG4" s="17"/>
      <c r="TVH4" s="17"/>
      <c r="TVI4" s="17"/>
      <c r="TVJ4" s="17"/>
      <c r="TVK4" s="17"/>
      <c r="TVL4" s="17"/>
      <c r="TVM4" s="17"/>
      <c r="TVN4" s="17"/>
      <c r="TVO4" s="17"/>
      <c r="TVP4" s="17"/>
      <c r="TVQ4" s="17"/>
      <c r="TVR4" s="17"/>
      <c r="TVS4" s="17"/>
      <c r="TVT4" s="17"/>
      <c r="TVU4" s="17"/>
      <c r="TVV4" s="17"/>
      <c r="TVW4" s="17"/>
      <c r="TVX4" s="17"/>
      <c r="TVY4" s="17"/>
      <c r="TVZ4" s="17"/>
      <c r="TWA4" s="17"/>
      <c r="TWB4" s="17"/>
      <c r="TWC4" s="17"/>
      <c r="TWD4" s="17"/>
      <c r="TWE4" s="17"/>
      <c r="TWF4" s="17"/>
      <c r="TWG4" s="17"/>
      <c r="TWH4" s="17"/>
      <c r="TWI4" s="17"/>
      <c r="TWJ4" s="17"/>
      <c r="TWK4" s="17"/>
      <c r="TWL4" s="17"/>
      <c r="TWM4" s="17"/>
      <c r="TWN4" s="17"/>
      <c r="TWO4" s="17"/>
      <c r="TWP4" s="17"/>
      <c r="TWQ4" s="17"/>
      <c r="TWR4" s="17"/>
      <c r="TWS4" s="17"/>
      <c r="TWT4" s="17"/>
      <c r="TWU4" s="17"/>
      <c r="TWV4" s="17"/>
      <c r="TWW4" s="17"/>
      <c r="TWX4" s="17"/>
      <c r="TWY4" s="17"/>
      <c r="TWZ4" s="17"/>
      <c r="TXA4" s="17"/>
      <c r="TXB4" s="17"/>
      <c r="TXC4" s="17"/>
      <c r="TXD4" s="17"/>
      <c r="TXE4" s="17"/>
      <c r="TXF4" s="17"/>
      <c r="TXG4" s="17"/>
      <c r="TXH4" s="17"/>
      <c r="TXI4" s="17"/>
      <c r="TXJ4" s="17"/>
      <c r="TXK4" s="17"/>
      <c r="TXL4" s="17"/>
      <c r="TXM4" s="17"/>
      <c r="TXN4" s="17"/>
      <c r="TXO4" s="17"/>
      <c r="TXP4" s="17"/>
      <c r="TXQ4" s="17"/>
      <c r="TXR4" s="17"/>
      <c r="TXS4" s="17"/>
      <c r="TXT4" s="17"/>
      <c r="TXU4" s="17"/>
      <c r="TXV4" s="17"/>
      <c r="TXW4" s="17"/>
      <c r="TXX4" s="17"/>
      <c r="TXY4" s="17"/>
      <c r="TXZ4" s="17"/>
      <c r="TYA4" s="17"/>
      <c r="TYB4" s="17"/>
      <c r="TYC4" s="17"/>
      <c r="TYD4" s="17"/>
      <c r="TYE4" s="17"/>
      <c r="TYF4" s="17"/>
      <c r="TYG4" s="17"/>
      <c r="TYH4" s="17"/>
      <c r="TYI4" s="17"/>
      <c r="TYJ4" s="17"/>
      <c r="TYK4" s="17"/>
      <c r="TYL4" s="17"/>
      <c r="TYM4" s="17"/>
      <c r="TYN4" s="17"/>
      <c r="TYO4" s="17"/>
      <c r="TYP4" s="17"/>
      <c r="TYQ4" s="17"/>
      <c r="TYR4" s="17"/>
      <c r="TYS4" s="17"/>
      <c r="TYT4" s="17"/>
      <c r="TYU4" s="17"/>
      <c r="TYV4" s="17"/>
      <c r="TYW4" s="17"/>
      <c r="TYX4" s="17"/>
      <c r="TYY4" s="17"/>
      <c r="TYZ4" s="17"/>
      <c r="TZA4" s="17"/>
      <c r="TZB4" s="17"/>
      <c r="TZC4" s="17"/>
      <c r="TZD4" s="17"/>
      <c r="TZE4" s="17"/>
      <c r="TZF4" s="17"/>
      <c r="TZG4" s="17"/>
      <c r="TZH4" s="17"/>
      <c r="TZI4" s="17"/>
      <c r="TZJ4" s="17"/>
      <c r="TZK4" s="17"/>
      <c r="TZL4" s="17"/>
      <c r="TZM4" s="17"/>
      <c r="TZN4" s="17"/>
      <c r="TZO4" s="17"/>
      <c r="TZP4" s="17"/>
      <c r="TZQ4" s="17"/>
      <c r="TZR4" s="17"/>
      <c r="TZS4" s="17"/>
      <c r="TZT4" s="17"/>
      <c r="TZU4" s="17"/>
      <c r="TZV4" s="17"/>
      <c r="TZW4" s="17"/>
      <c r="TZX4" s="17"/>
      <c r="TZY4" s="17"/>
      <c r="TZZ4" s="17"/>
      <c r="UAA4" s="17"/>
      <c r="UAB4" s="17"/>
      <c r="UAC4" s="17"/>
      <c r="UAD4" s="17"/>
      <c r="UAE4" s="17"/>
      <c r="UAF4" s="17"/>
      <c r="UAG4" s="17"/>
      <c r="UAH4" s="17"/>
      <c r="UAI4" s="17"/>
      <c r="UAJ4" s="17"/>
      <c r="UAK4" s="17"/>
      <c r="UAL4" s="17"/>
      <c r="UAM4" s="17"/>
      <c r="UAN4" s="17"/>
      <c r="UAO4" s="17"/>
      <c r="UAP4" s="17"/>
      <c r="UAQ4" s="17"/>
      <c r="UAR4" s="17"/>
      <c r="UAS4" s="17"/>
      <c r="UAT4" s="17"/>
      <c r="UAU4" s="17"/>
      <c r="UAV4" s="17"/>
      <c r="UAW4" s="17"/>
      <c r="UAX4" s="17"/>
      <c r="UAY4" s="17"/>
      <c r="UAZ4" s="17"/>
      <c r="UBA4" s="17"/>
      <c r="UBB4" s="17"/>
      <c r="UBC4" s="17"/>
      <c r="UBD4" s="17"/>
      <c r="UBE4" s="17"/>
      <c r="UBF4" s="17"/>
      <c r="UBG4" s="17"/>
      <c r="UBH4" s="17"/>
      <c r="UBI4" s="17"/>
      <c r="UBJ4" s="17"/>
      <c r="UBK4" s="17"/>
      <c r="UBL4" s="17"/>
      <c r="UBM4" s="17"/>
      <c r="UBN4" s="17"/>
      <c r="UBO4" s="17"/>
      <c r="UBP4" s="17"/>
      <c r="UBQ4" s="17"/>
      <c r="UBR4" s="17"/>
      <c r="UBS4" s="17"/>
      <c r="UBT4" s="17"/>
      <c r="UBU4" s="17"/>
      <c r="UBV4" s="17"/>
      <c r="UBW4" s="17"/>
      <c r="UBX4" s="17"/>
      <c r="UBY4" s="17"/>
      <c r="UBZ4" s="17"/>
      <c r="UCA4" s="17"/>
      <c r="UCB4" s="17"/>
      <c r="UCC4" s="17"/>
      <c r="UCD4" s="17"/>
      <c r="UCE4" s="17"/>
      <c r="UCF4" s="17"/>
      <c r="UCG4" s="17"/>
      <c r="UCH4" s="17"/>
      <c r="UCI4" s="17"/>
      <c r="UCJ4" s="17"/>
      <c r="UCK4" s="17"/>
      <c r="UCL4" s="17"/>
      <c r="UCM4" s="17"/>
      <c r="UCN4" s="17"/>
      <c r="UCO4" s="17"/>
      <c r="UCP4" s="17"/>
      <c r="UCQ4" s="17"/>
      <c r="UCR4" s="17"/>
      <c r="UCS4" s="17"/>
      <c r="UCT4" s="17"/>
      <c r="UCU4" s="17"/>
      <c r="UCV4" s="17"/>
      <c r="UCW4" s="17"/>
      <c r="UCX4" s="17"/>
      <c r="UCY4" s="17"/>
      <c r="UCZ4" s="17"/>
      <c r="UDA4" s="17"/>
      <c r="UDB4" s="17"/>
      <c r="UDC4" s="17"/>
      <c r="UDD4" s="17"/>
      <c r="UDE4" s="17"/>
      <c r="UDF4" s="17"/>
      <c r="UDG4" s="17"/>
      <c r="UDH4" s="17"/>
      <c r="UDI4" s="17"/>
      <c r="UDJ4" s="17"/>
      <c r="UDK4" s="17"/>
      <c r="UDL4" s="17"/>
      <c r="UDM4" s="17"/>
      <c r="UDN4" s="17"/>
      <c r="UDO4" s="17"/>
      <c r="UDP4" s="17"/>
      <c r="UDQ4" s="17"/>
      <c r="UDR4" s="17"/>
      <c r="UDS4" s="17"/>
      <c r="UDT4" s="17"/>
      <c r="UDU4" s="17"/>
      <c r="UDV4" s="17"/>
      <c r="UDW4" s="17"/>
      <c r="UDX4" s="17"/>
      <c r="UDY4" s="17"/>
      <c r="UDZ4" s="17"/>
      <c r="UEA4" s="17"/>
      <c r="UEB4" s="17"/>
      <c r="UEC4" s="17"/>
      <c r="UED4" s="17"/>
      <c r="UEE4" s="17"/>
      <c r="UEF4" s="17"/>
      <c r="UEG4" s="17"/>
      <c r="UEH4" s="17"/>
      <c r="UEI4" s="17"/>
      <c r="UEJ4" s="17"/>
      <c r="UEK4" s="17"/>
      <c r="UEL4" s="17"/>
      <c r="UEM4" s="17"/>
      <c r="UEN4" s="17"/>
      <c r="UEO4" s="17"/>
      <c r="UEP4" s="17"/>
      <c r="UEQ4" s="17"/>
      <c r="UER4" s="17"/>
      <c r="UES4" s="17"/>
      <c r="UET4" s="17"/>
      <c r="UEU4" s="17"/>
      <c r="UEV4" s="17"/>
      <c r="UEW4" s="17"/>
      <c r="UEX4" s="17"/>
      <c r="UEY4" s="17"/>
      <c r="UEZ4" s="17"/>
      <c r="UFA4" s="17"/>
      <c r="UFB4" s="17"/>
      <c r="UFC4" s="17"/>
      <c r="UFD4" s="17"/>
      <c r="UFE4" s="17"/>
      <c r="UFF4" s="17"/>
      <c r="UFG4" s="17"/>
      <c r="UFH4" s="17"/>
      <c r="UFI4" s="17"/>
      <c r="UFJ4" s="17"/>
      <c r="UFK4" s="17"/>
      <c r="UFL4" s="17"/>
      <c r="UFM4" s="17"/>
      <c r="UFN4" s="17"/>
      <c r="UFO4" s="17"/>
      <c r="UFP4" s="17"/>
      <c r="UFQ4" s="17"/>
      <c r="UFR4" s="17"/>
      <c r="UFS4" s="17"/>
      <c r="UFT4" s="17"/>
      <c r="UFU4" s="17"/>
      <c r="UFV4" s="17"/>
      <c r="UFW4" s="17"/>
      <c r="UFX4" s="17"/>
      <c r="UFY4" s="17"/>
      <c r="UFZ4" s="17"/>
      <c r="UGA4" s="17"/>
      <c r="UGB4" s="17"/>
      <c r="UGC4" s="17"/>
      <c r="UGD4" s="17"/>
      <c r="UGE4" s="17"/>
      <c r="UGF4" s="17"/>
      <c r="UGG4" s="17"/>
      <c r="UGH4" s="17"/>
      <c r="UGI4" s="17"/>
      <c r="UGJ4" s="17"/>
      <c r="UGK4" s="17"/>
      <c r="UGL4" s="17"/>
      <c r="UGM4" s="17"/>
      <c r="UGN4" s="17"/>
      <c r="UGO4" s="17"/>
      <c r="UGP4" s="17"/>
      <c r="UGQ4" s="17"/>
      <c r="UGR4" s="17"/>
      <c r="UGS4" s="17"/>
      <c r="UGT4" s="17"/>
      <c r="UGU4" s="17"/>
      <c r="UGV4" s="17"/>
      <c r="UGW4" s="17"/>
      <c r="UGX4" s="17"/>
      <c r="UGY4" s="17"/>
      <c r="UGZ4" s="17"/>
      <c r="UHA4" s="17"/>
      <c r="UHB4" s="17"/>
      <c r="UHC4" s="17"/>
      <c r="UHD4" s="17"/>
      <c r="UHE4" s="17"/>
      <c r="UHF4" s="17"/>
      <c r="UHG4" s="17"/>
      <c r="UHH4" s="17"/>
      <c r="UHI4" s="17"/>
      <c r="UHJ4" s="17"/>
      <c r="UHK4" s="17"/>
      <c r="UHL4" s="17"/>
      <c r="UHM4" s="17"/>
      <c r="UHN4" s="17"/>
      <c r="UHO4" s="17"/>
      <c r="UHP4" s="17"/>
      <c r="UHQ4" s="17"/>
      <c r="UHR4" s="17"/>
      <c r="UHS4" s="17"/>
      <c r="UHT4" s="17"/>
      <c r="UHU4" s="17"/>
      <c r="UHV4" s="17"/>
      <c r="UHW4" s="17"/>
      <c r="UHX4" s="17"/>
      <c r="UHY4" s="17"/>
      <c r="UHZ4" s="17"/>
      <c r="UIA4" s="17"/>
      <c r="UIB4" s="17"/>
      <c r="UIC4" s="17"/>
      <c r="UID4" s="17"/>
      <c r="UIE4" s="17"/>
      <c r="UIF4" s="17"/>
      <c r="UIG4" s="17"/>
      <c r="UIH4" s="17"/>
      <c r="UII4" s="17"/>
      <c r="UIJ4" s="17"/>
      <c r="UIK4" s="17"/>
      <c r="UIL4" s="17"/>
      <c r="UIM4" s="17"/>
      <c r="UIN4" s="17"/>
      <c r="UIO4" s="17"/>
      <c r="UIP4" s="17"/>
      <c r="UIQ4" s="17"/>
      <c r="UIR4" s="17"/>
      <c r="UIS4" s="17"/>
      <c r="UIT4" s="17"/>
      <c r="UIU4" s="17"/>
      <c r="UIV4" s="17"/>
      <c r="UIW4" s="17"/>
      <c r="UIX4" s="17"/>
      <c r="UIY4" s="17"/>
      <c r="UIZ4" s="17"/>
      <c r="UJA4" s="17"/>
      <c r="UJB4" s="17"/>
      <c r="UJC4" s="17"/>
      <c r="UJD4" s="17"/>
      <c r="UJE4" s="17"/>
      <c r="UJF4" s="17"/>
      <c r="UJG4" s="17"/>
      <c r="UJH4" s="17"/>
      <c r="UJI4" s="17"/>
      <c r="UJJ4" s="17"/>
      <c r="UJK4" s="17"/>
      <c r="UJL4" s="17"/>
      <c r="UJM4" s="17"/>
      <c r="UJN4" s="17"/>
      <c r="UJO4" s="17"/>
      <c r="UJP4" s="17"/>
      <c r="UJQ4" s="17"/>
      <c r="UJR4" s="17"/>
      <c r="UJS4" s="17"/>
      <c r="UJT4" s="17"/>
      <c r="UJU4" s="17"/>
      <c r="UJV4" s="17"/>
      <c r="UJW4" s="17"/>
      <c r="UJX4" s="17"/>
      <c r="UJY4" s="17"/>
      <c r="UJZ4" s="17"/>
      <c r="UKA4" s="17"/>
      <c r="UKB4" s="17"/>
      <c r="UKC4" s="17"/>
      <c r="UKD4" s="17"/>
      <c r="UKE4" s="17"/>
      <c r="UKF4" s="17"/>
      <c r="UKG4" s="17"/>
      <c r="UKH4" s="17"/>
      <c r="UKI4" s="17"/>
      <c r="UKJ4" s="17"/>
      <c r="UKK4" s="17"/>
      <c r="UKL4" s="17"/>
      <c r="UKM4" s="17"/>
      <c r="UKN4" s="17"/>
      <c r="UKO4" s="17"/>
      <c r="UKP4" s="17"/>
      <c r="UKQ4" s="17"/>
      <c r="UKR4" s="17"/>
      <c r="UKS4" s="17"/>
      <c r="UKT4" s="17"/>
      <c r="UKU4" s="17"/>
      <c r="UKV4" s="17"/>
      <c r="UKW4" s="17"/>
      <c r="UKX4" s="17"/>
      <c r="UKY4" s="17"/>
      <c r="UKZ4" s="17"/>
      <c r="ULA4" s="17"/>
      <c r="ULB4" s="17"/>
      <c r="ULC4" s="17"/>
      <c r="ULD4" s="17"/>
      <c r="ULE4" s="17"/>
      <c r="ULF4" s="17"/>
      <c r="ULG4" s="17"/>
      <c r="ULH4" s="17"/>
      <c r="ULI4" s="17"/>
      <c r="ULJ4" s="17"/>
      <c r="ULK4" s="17"/>
      <c r="ULL4" s="17"/>
      <c r="ULM4" s="17"/>
      <c r="ULN4" s="17"/>
      <c r="ULO4" s="17"/>
      <c r="ULP4" s="17"/>
      <c r="ULQ4" s="17"/>
      <c r="ULR4" s="17"/>
      <c r="ULS4" s="17"/>
      <c r="ULT4" s="17"/>
      <c r="ULU4" s="17"/>
      <c r="ULV4" s="17"/>
      <c r="ULW4" s="17"/>
      <c r="ULX4" s="17"/>
      <c r="ULY4" s="17"/>
      <c r="ULZ4" s="17"/>
      <c r="UMA4" s="17"/>
      <c r="UMB4" s="17"/>
      <c r="UMC4" s="17"/>
      <c r="UMD4" s="17"/>
      <c r="UME4" s="17"/>
      <c r="UMF4" s="17"/>
      <c r="UMG4" s="17"/>
      <c r="UMH4" s="17"/>
      <c r="UMI4" s="17"/>
      <c r="UMJ4" s="17"/>
      <c r="UMK4" s="17"/>
      <c r="UML4" s="17"/>
      <c r="UMM4" s="17"/>
      <c r="UMN4" s="17"/>
      <c r="UMO4" s="17"/>
      <c r="UMP4" s="17"/>
      <c r="UMQ4" s="17"/>
      <c r="UMR4" s="17"/>
      <c r="UMS4" s="17"/>
      <c r="UMT4" s="17"/>
      <c r="UMU4" s="17"/>
      <c r="UMV4" s="17"/>
      <c r="UMW4" s="17"/>
      <c r="UMX4" s="17"/>
      <c r="UMY4" s="17"/>
      <c r="UMZ4" s="17"/>
      <c r="UNA4" s="17"/>
      <c r="UNB4" s="17"/>
      <c r="UNC4" s="17"/>
      <c r="UND4" s="17"/>
      <c r="UNE4" s="17"/>
      <c r="UNF4" s="17"/>
      <c r="UNG4" s="17"/>
      <c r="UNH4" s="17"/>
      <c r="UNI4" s="17"/>
      <c r="UNJ4" s="17"/>
      <c r="UNK4" s="17"/>
      <c r="UNL4" s="17"/>
      <c r="UNM4" s="17"/>
      <c r="UNN4" s="17"/>
      <c r="UNO4" s="17"/>
      <c r="UNP4" s="17"/>
      <c r="UNQ4" s="17"/>
      <c r="UNR4" s="17"/>
      <c r="UNS4" s="17"/>
      <c r="UNT4" s="17"/>
      <c r="UNU4" s="17"/>
      <c r="UNV4" s="17"/>
      <c r="UNW4" s="17"/>
      <c r="UNX4" s="17"/>
      <c r="UNY4" s="17"/>
      <c r="UNZ4" s="17"/>
      <c r="UOA4" s="17"/>
      <c r="UOB4" s="17"/>
      <c r="UOC4" s="17"/>
      <c r="UOD4" s="17"/>
      <c r="UOE4" s="17"/>
      <c r="UOF4" s="17"/>
      <c r="UOG4" s="17"/>
      <c r="UOH4" s="17"/>
      <c r="UOI4" s="17"/>
      <c r="UOJ4" s="17"/>
      <c r="UOK4" s="17"/>
      <c r="UOL4" s="17"/>
      <c r="UOM4" s="17"/>
      <c r="UON4" s="17"/>
      <c r="UOO4" s="17"/>
      <c r="UOP4" s="17"/>
      <c r="UOQ4" s="17"/>
      <c r="UOR4" s="17"/>
      <c r="UOS4" s="17"/>
      <c r="UOT4" s="17"/>
      <c r="UOU4" s="17"/>
      <c r="UOV4" s="17"/>
      <c r="UOW4" s="17"/>
      <c r="UOX4" s="17"/>
      <c r="UOY4" s="17"/>
      <c r="UOZ4" s="17"/>
      <c r="UPA4" s="17"/>
      <c r="UPB4" s="17"/>
      <c r="UPC4" s="17"/>
      <c r="UPD4" s="17"/>
      <c r="UPE4" s="17"/>
      <c r="UPF4" s="17"/>
      <c r="UPG4" s="17"/>
      <c r="UPH4" s="17"/>
      <c r="UPI4" s="17"/>
      <c r="UPJ4" s="17"/>
      <c r="UPK4" s="17"/>
      <c r="UPL4" s="17"/>
      <c r="UPM4" s="17"/>
      <c r="UPN4" s="17"/>
      <c r="UPO4" s="17"/>
      <c r="UPP4" s="17"/>
      <c r="UPQ4" s="17"/>
      <c r="UPR4" s="17"/>
      <c r="UPS4" s="17"/>
      <c r="UPT4" s="17"/>
      <c r="UPU4" s="17"/>
      <c r="UPV4" s="17"/>
      <c r="UPW4" s="17"/>
      <c r="UPX4" s="17"/>
      <c r="UPY4" s="17"/>
      <c r="UPZ4" s="17"/>
      <c r="UQA4" s="17"/>
      <c r="UQB4" s="17"/>
      <c r="UQC4" s="17"/>
      <c r="UQD4" s="17"/>
      <c r="UQE4" s="17"/>
      <c r="UQF4" s="17"/>
      <c r="UQG4" s="17"/>
      <c r="UQH4" s="17"/>
      <c r="UQI4" s="17"/>
      <c r="UQJ4" s="17"/>
      <c r="UQK4" s="17"/>
      <c r="UQL4" s="17"/>
      <c r="UQM4" s="17"/>
      <c r="UQN4" s="17"/>
      <c r="UQO4" s="17"/>
      <c r="UQP4" s="17"/>
      <c r="UQQ4" s="17"/>
      <c r="UQR4" s="17"/>
      <c r="UQS4" s="17"/>
      <c r="UQT4" s="17"/>
      <c r="UQU4" s="17"/>
      <c r="UQV4" s="17"/>
      <c r="UQW4" s="17"/>
      <c r="UQX4" s="17"/>
      <c r="UQY4" s="17"/>
      <c r="UQZ4" s="17"/>
      <c r="URA4" s="17"/>
      <c r="URB4" s="17"/>
      <c r="URC4" s="17"/>
      <c r="URD4" s="17"/>
      <c r="URE4" s="17"/>
      <c r="URF4" s="17"/>
      <c r="URG4" s="17"/>
      <c r="URH4" s="17"/>
      <c r="URI4" s="17"/>
      <c r="URJ4" s="17"/>
      <c r="URK4" s="17"/>
      <c r="URL4" s="17"/>
      <c r="URM4" s="17"/>
      <c r="URN4" s="17"/>
      <c r="URO4" s="17"/>
      <c r="URP4" s="17"/>
      <c r="URQ4" s="17"/>
      <c r="URR4" s="17"/>
      <c r="URS4" s="17"/>
      <c r="URT4" s="17"/>
      <c r="URU4" s="17"/>
      <c r="URV4" s="17"/>
      <c r="URW4" s="17"/>
      <c r="URX4" s="17"/>
      <c r="URY4" s="17"/>
      <c r="URZ4" s="17"/>
      <c r="USA4" s="17"/>
      <c r="USB4" s="17"/>
      <c r="USC4" s="17"/>
      <c r="USD4" s="17"/>
      <c r="USE4" s="17"/>
      <c r="USF4" s="17"/>
      <c r="USG4" s="17"/>
      <c r="USH4" s="17"/>
      <c r="USI4" s="17"/>
      <c r="USJ4" s="17"/>
      <c r="USK4" s="17"/>
      <c r="USL4" s="17"/>
      <c r="USM4" s="17"/>
      <c r="USN4" s="17"/>
      <c r="USO4" s="17"/>
      <c r="USP4" s="17"/>
      <c r="USQ4" s="17"/>
      <c r="USR4" s="17"/>
      <c r="USS4" s="17"/>
      <c r="UST4" s="17"/>
      <c r="USU4" s="17"/>
      <c r="USV4" s="17"/>
      <c r="USW4" s="17"/>
      <c r="USX4" s="17"/>
      <c r="USY4" s="17"/>
      <c r="USZ4" s="17"/>
      <c r="UTA4" s="17"/>
      <c r="UTB4" s="17"/>
      <c r="UTC4" s="17"/>
      <c r="UTD4" s="17"/>
      <c r="UTE4" s="17"/>
      <c r="UTF4" s="17"/>
      <c r="UTG4" s="17"/>
      <c r="UTH4" s="17"/>
      <c r="UTI4" s="17"/>
      <c r="UTJ4" s="17"/>
      <c r="UTK4" s="17"/>
      <c r="UTL4" s="17"/>
      <c r="UTM4" s="17"/>
      <c r="UTN4" s="17"/>
      <c r="UTO4" s="17"/>
      <c r="UTP4" s="17"/>
      <c r="UTQ4" s="17"/>
      <c r="UTR4" s="17"/>
      <c r="UTS4" s="17"/>
      <c r="UTT4" s="17"/>
      <c r="UTU4" s="17"/>
      <c r="UTV4" s="17"/>
      <c r="UTW4" s="17"/>
      <c r="UTX4" s="17"/>
      <c r="UTY4" s="17"/>
      <c r="UTZ4" s="17"/>
      <c r="UUA4" s="17"/>
      <c r="UUB4" s="17"/>
      <c r="UUC4" s="17"/>
      <c r="UUD4" s="17"/>
      <c r="UUE4" s="17"/>
      <c r="UUF4" s="17"/>
      <c r="UUG4" s="17"/>
      <c r="UUH4" s="17"/>
      <c r="UUI4" s="17"/>
      <c r="UUJ4" s="17"/>
      <c r="UUK4" s="17"/>
      <c r="UUL4" s="17"/>
      <c r="UUM4" s="17"/>
      <c r="UUN4" s="17"/>
      <c r="UUO4" s="17"/>
      <c r="UUP4" s="17"/>
      <c r="UUQ4" s="17"/>
      <c r="UUR4" s="17"/>
      <c r="UUS4" s="17"/>
      <c r="UUT4" s="17"/>
      <c r="UUU4" s="17"/>
      <c r="UUV4" s="17"/>
      <c r="UUW4" s="17"/>
      <c r="UUX4" s="17"/>
      <c r="UUY4" s="17"/>
      <c r="UUZ4" s="17"/>
      <c r="UVA4" s="17"/>
      <c r="UVB4" s="17"/>
      <c r="UVC4" s="17"/>
      <c r="UVD4" s="17"/>
      <c r="UVE4" s="17"/>
      <c r="UVF4" s="17"/>
      <c r="UVG4" s="17"/>
      <c r="UVH4" s="17"/>
      <c r="UVI4" s="17"/>
      <c r="UVJ4" s="17"/>
      <c r="UVK4" s="17"/>
      <c r="UVL4" s="17"/>
      <c r="UVM4" s="17"/>
      <c r="UVN4" s="17"/>
      <c r="UVO4" s="17"/>
      <c r="UVP4" s="17"/>
      <c r="UVQ4" s="17"/>
      <c r="UVR4" s="17"/>
      <c r="UVS4" s="17"/>
      <c r="UVT4" s="17"/>
      <c r="UVU4" s="17"/>
      <c r="UVV4" s="17"/>
      <c r="UVW4" s="17"/>
      <c r="UVX4" s="17"/>
      <c r="UVY4" s="17"/>
      <c r="UVZ4" s="17"/>
      <c r="UWA4" s="17"/>
      <c r="UWB4" s="17"/>
      <c r="UWC4" s="17"/>
      <c r="UWD4" s="17"/>
      <c r="UWE4" s="17"/>
      <c r="UWF4" s="17"/>
      <c r="UWG4" s="17"/>
      <c r="UWH4" s="17"/>
      <c r="UWI4" s="17"/>
      <c r="UWJ4" s="17"/>
      <c r="UWK4" s="17"/>
      <c r="UWL4" s="17"/>
      <c r="UWM4" s="17"/>
      <c r="UWN4" s="17"/>
      <c r="UWO4" s="17"/>
      <c r="UWP4" s="17"/>
      <c r="UWQ4" s="17"/>
      <c r="UWR4" s="17"/>
      <c r="UWS4" s="17"/>
      <c r="UWT4" s="17"/>
      <c r="UWU4" s="17"/>
      <c r="UWV4" s="17"/>
      <c r="UWW4" s="17"/>
      <c r="UWX4" s="17"/>
      <c r="UWY4" s="17"/>
      <c r="UWZ4" s="17"/>
      <c r="UXA4" s="17"/>
      <c r="UXB4" s="17"/>
      <c r="UXC4" s="17"/>
      <c r="UXD4" s="17"/>
      <c r="UXE4" s="17"/>
      <c r="UXF4" s="17"/>
      <c r="UXG4" s="17"/>
      <c r="UXH4" s="17"/>
      <c r="UXI4" s="17"/>
      <c r="UXJ4" s="17"/>
      <c r="UXK4" s="17"/>
      <c r="UXL4" s="17"/>
      <c r="UXM4" s="17"/>
      <c r="UXN4" s="17"/>
      <c r="UXO4" s="17"/>
      <c r="UXP4" s="17"/>
      <c r="UXQ4" s="17"/>
      <c r="UXR4" s="17"/>
      <c r="UXS4" s="17"/>
      <c r="UXT4" s="17"/>
      <c r="UXU4" s="17"/>
      <c r="UXV4" s="17"/>
      <c r="UXW4" s="17"/>
      <c r="UXX4" s="17"/>
      <c r="UXY4" s="17"/>
      <c r="UXZ4" s="17"/>
      <c r="UYA4" s="17"/>
      <c r="UYB4" s="17"/>
      <c r="UYC4" s="17"/>
      <c r="UYD4" s="17"/>
      <c r="UYE4" s="17"/>
      <c r="UYF4" s="17"/>
      <c r="UYG4" s="17"/>
      <c r="UYH4" s="17"/>
      <c r="UYI4" s="17"/>
      <c r="UYJ4" s="17"/>
      <c r="UYK4" s="17"/>
      <c r="UYL4" s="17"/>
      <c r="UYM4" s="17"/>
      <c r="UYN4" s="17"/>
      <c r="UYO4" s="17"/>
      <c r="UYP4" s="17"/>
      <c r="UYQ4" s="17"/>
      <c r="UYR4" s="17"/>
      <c r="UYS4" s="17"/>
      <c r="UYT4" s="17"/>
      <c r="UYU4" s="17"/>
      <c r="UYV4" s="17"/>
      <c r="UYW4" s="17"/>
      <c r="UYX4" s="17"/>
      <c r="UYY4" s="17"/>
      <c r="UYZ4" s="17"/>
      <c r="UZA4" s="17"/>
      <c r="UZB4" s="17"/>
      <c r="UZC4" s="17"/>
      <c r="UZD4" s="17"/>
      <c r="UZE4" s="17"/>
      <c r="UZF4" s="17"/>
      <c r="UZG4" s="17"/>
      <c r="UZH4" s="17"/>
      <c r="UZI4" s="17"/>
      <c r="UZJ4" s="17"/>
      <c r="UZK4" s="17"/>
      <c r="UZL4" s="17"/>
      <c r="UZM4" s="17"/>
      <c r="UZN4" s="17"/>
      <c r="UZO4" s="17"/>
      <c r="UZP4" s="17"/>
      <c r="UZQ4" s="17"/>
      <c r="UZR4" s="17"/>
      <c r="UZS4" s="17"/>
      <c r="UZT4" s="17"/>
      <c r="UZU4" s="17"/>
      <c r="UZV4" s="17"/>
      <c r="UZW4" s="17"/>
      <c r="UZX4" s="17"/>
      <c r="UZY4" s="17"/>
      <c r="UZZ4" s="17"/>
      <c r="VAA4" s="17"/>
      <c r="VAB4" s="17"/>
      <c r="VAC4" s="17"/>
      <c r="VAD4" s="17"/>
      <c r="VAE4" s="17"/>
      <c r="VAF4" s="17"/>
      <c r="VAG4" s="17"/>
      <c r="VAH4" s="17"/>
      <c r="VAI4" s="17"/>
      <c r="VAJ4" s="17"/>
      <c r="VAK4" s="17"/>
      <c r="VAL4" s="17"/>
      <c r="VAM4" s="17"/>
      <c r="VAN4" s="17"/>
      <c r="VAO4" s="17"/>
      <c r="VAP4" s="17"/>
      <c r="VAQ4" s="17"/>
      <c r="VAR4" s="17"/>
      <c r="VAS4" s="17"/>
      <c r="VAT4" s="17"/>
      <c r="VAU4" s="17"/>
      <c r="VAV4" s="17"/>
      <c r="VAW4" s="17"/>
      <c r="VAX4" s="17"/>
      <c r="VAY4" s="17"/>
      <c r="VAZ4" s="17"/>
      <c r="VBA4" s="17"/>
      <c r="VBB4" s="17"/>
      <c r="VBC4" s="17"/>
      <c r="VBD4" s="17"/>
      <c r="VBE4" s="17"/>
      <c r="VBF4" s="17"/>
      <c r="VBG4" s="17"/>
      <c r="VBH4" s="17"/>
      <c r="VBI4" s="17"/>
      <c r="VBJ4" s="17"/>
      <c r="VBK4" s="17"/>
      <c r="VBL4" s="17"/>
      <c r="VBM4" s="17"/>
      <c r="VBN4" s="17"/>
      <c r="VBO4" s="17"/>
      <c r="VBP4" s="17"/>
      <c r="VBQ4" s="17"/>
      <c r="VBR4" s="17"/>
      <c r="VBS4" s="17"/>
      <c r="VBT4" s="17"/>
      <c r="VBU4" s="17"/>
      <c r="VBV4" s="17"/>
      <c r="VBW4" s="17"/>
      <c r="VBX4" s="17"/>
      <c r="VBY4" s="17"/>
      <c r="VBZ4" s="17"/>
      <c r="VCA4" s="17"/>
      <c r="VCB4" s="17"/>
      <c r="VCC4" s="17"/>
      <c r="VCD4" s="17"/>
      <c r="VCE4" s="17"/>
      <c r="VCF4" s="17"/>
      <c r="VCG4" s="17"/>
      <c r="VCH4" s="17"/>
      <c r="VCI4" s="17"/>
      <c r="VCJ4" s="17"/>
      <c r="VCK4" s="17"/>
      <c r="VCL4" s="17"/>
      <c r="VCM4" s="17"/>
      <c r="VCN4" s="17"/>
      <c r="VCO4" s="17"/>
      <c r="VCP4" s="17"/>
      <c r="VCQ4" s="17"/>
      <c r="VCR4" s="17"/>
      <c r="VCS4" s="17"/>
      <c r="VCT4" s="17"/>
      <c r="VCU4" s="17"/>
      <c r="VCV4" s="17"/>
      <c r="VCW4" s="17"/>
      <c r="VCX4" s="17"/>
      <c r="VCY4" s="17"/>
      <c r="VCZ4" s="17"/>
      <c r="VDA4" s="17"/>
      <c r="VDB4" s="17"/>
      <c r="VDC4" s="17"/>
      <c r="VDD4" s="17"/>
      <c r="VDE4" s="17"/>
      <c r="VDF4" s="17"/>
      <c r="VDG4" s="17"/>
      <c r="VDH4" s="17"/>
      <c r="VDI4" s="17"/>
      <c r="VDJ4" s="17"/>
      <c r="VDK4" s="17"/>
      <c r="VDL4" s="17"/>
      <c r="VDM4" s="17"/>
      <c r="VDN4" s="17"/>
      <c r="VDO4" s="17"/>
      <c r="VDP4" s="17"/>
      <c r="VDQ4" s="17"/>
      <c r="VDR4" s="17"/>
      <c r="VDS4" s="17"/>
      <c r="VDT4" s="17"/>
      <c r="VDU4" s="17"/>
      <c r="VDV4" s="17"/>
      <c r="VDW4" s="17"/>
      <c r="VDX4" s="17"/>
      <c r="VDY4" s="17"/>
      <c r="VDZ4" s="17"/>
      <c r="VEA4" s="17"/>
      <c r="VEB4" s="17"/>
      <c r="VEC4" s="17"/>
      <c r="VED4" s="17"/>
      <c r="VEE4" s="17"/>
      <c r="VEF4" s="17"/>
      <c r="VEG4" s="17"/>
      <c r="VEH4" s="17"/>
      <c r="VEI4" s="17"/>
      <c r="VEJ4" s="17"/>
      <c r="VEK4" s="17"/>
      <c r="VEL4" s="17"/>
      <c r="VEM4" s="17"/>
      <c r="VEN4" s="17"/>
      <c r="VEO4" s="17"/>
      <c r="VEP4" s="17"/>
      <c r="VEQ4" s="17"/>
      <c r="VER4" s="17"/>
      <c r="VES4" s="17"/>
      <c r="VET4" s="17"/>
      <c r="VEU4" s="17"/>
      <c r="VEV4" s="17"/>
      <c r="VEW4" s="17"/>
      <c r="VEX4" s="17"/>
      <c r="VEY4" s="17"/>
      <c r="VEZ4" s="17"/>
      <c r="VFA4" s="17"/>
      <c r="VFB4" s="17"/>
      <c r="VFC4" s="17"/>
      <c r="VFD4" s="17"/>
      <c r="VFE4" s="17"/>
      <c r="VFF4" s="17"/>
      <c r="VFG4" s="17"/>
      <c r="VFH4" s="17"/>
      <c r="VFI4" s="17"/>
      <c r="VFJ4" s="17"/>
      <c r="VFK4" s="17"/>
      <c r="VFL4" s="17"/>
      <c r="VFM4" s="17"/>
      <c r="VFN4" s="17"/>
      <c r="VFO4" s="17"/>
      <c r="VFP4" s="17"/>
      <c r="VFQ4" s="17"/>
      <c r="VFR4" s="17"/>
      <c r="VFS4" s="17"/>
      <c r="VFT4" s="17"/>
      <c r="VFU4" s="17"/>
      <c r="VFV4" s="17"/>
      <c r="VFW4" s="17"/>
      <c r="VFX4" s="17"/>
      <c r="VFY4" s="17"/>
      <c r="VFZ4" s="17"/>
      <c r="VGA4" s="17"/>
      <c r="VGB4" s="17"/>
      <c r="VGC4" s="17"/>
      <c r="VGD4" s="17"/>
      <c r="VGE4" s="17"/>
      <c r="VGF4" s="17"/>
      <c r="VGG4" s="17"/>
      <c r="VGH4" s="17"/>
      <c r="VGI4" s="17"/>
      <c r="VGJ4" s="17"/>
      <c r="VGK4" s="17"/>
      <c r="VGL4" s="17"/>
      <c r="VGM4" s="17"/>
      <c r="VGN4" s="17"/>
      <c r="VGO4" s="17"/>
      <c r="VGP4" s="17"/>
      <c r="VGQ4" s="17"/>
      <c r="VGR4" s="17"/>
      <c r="VGS4" s="17"/>
      <c r="VGT4" s="17"/>
      <c r="VGU4" s="17"/>
      <c r="VGV4" s="17"/>
      <c r="VGW4" s="17"/>
      <c r="VGX4" s="17"/>
      <c r="VGY4" s="17"/>
      <c r="VGZ4" s="17"/>
      <c r="VHA4" s="17"/>
      <c r="VHB4" s="17"/>
      <c r="VHC4" s="17"/>
      <c r="VHD4" s="17"/>
      <c r="VHE4" s="17"/>
      <c r="VHF4" s="17"/>
      <c r="VHG4" s="17"/>
      <c r="VHH4" s="17"/>
      <c r="VHI4" s="17"/>
      <c r="VHJ4" s="17"/>
      <c r="VHK4" s="17"/>
      <c r="VHL4" s="17"/>
      <c r="VHM4" s="17"/>
      <c r="VHN4" s="17"/>
      <c r="VHO4" s="17"/>
      <c r="VHP4" s="17"/>
      <c r="VHQ4" s="17"/>
      <c r="VHR4" s="17"/>
      <c r="VHS4" s="17"/>
      <c r="VHT4" s="17"/>
      <c r="VHU4" s="17"/>
      <c r="VHV4" s="17"/>
      <c r="VHW4" s="17"/>
      <c r="VHX4" s="17"/>
      <c r="VHY4" s="17"/>
      <c r="VHZ4" s="17"/>
      <c r="VIA4" s="17"/>
      <c r="VIB4" s="17"/>
      <c r="VIC4" s="17"/>
      <c r="VID4" s="17"/>
      <c r="VIE4" s="17"/>
      <c r="VIF4" s="17"/>
      <c r="VIG4" s="17"/>
      <c r="VIH4" s="17"/>
      <c r="VII4" s="17"/>
      <c r="VIJ4" s="17"/>
      <c r="VIK4" s="17"/>
      <c r="VIL4" s="17"/>
      <c r="VIM4" s="17"/>
      <c r="VIN4" s="17"/>
      <c r="VIO4" s="17"/>
      <c r="VIP4" s="17"/>
      <c r="VIQ4" s="17"/>
      <c r="VIR4" s="17"/>
      <c r="VIS4" s="17"/>
      <c r="VIT4" s="17"/>
      <c r="VIU4" s="17"/>
      <c r="VIV4" s="17"/>
      <c r="VIW4" s="17"/>
      <c r="VIX4" s="17"/>
      <c r="VIY4" s="17"/>
      <c r="VIZ4" s="17"/>
      <c r="VJA4" s="17"/>
      <c r="VJB4" s="17"/>
      <c r="VJC4" s="17"/>
      <c r="VJD4" s="17"/>
      <c r="VJE4" s="17"/>
      <c r="VJF4" s="17"/>
      <c r="VJG4" s="17"/>
      <c r="VJH4" s="17"/>
      <c r="VJI4" s="17"/>
      <c r="VJJ4" s="17"/>
      <c r="VJK4" s="17"/>
      <c r="VJL4" s="17"/>
      <c r="VJM4" s="17"/>
      <c r="VJN4" s="17"/>
      <c r="VJO4" s="17"/>
      <c r="VJP4" s="17"/>
      <c r="VJQ4" s="17"/>
      <c r="VJR4" s="17"/>
      <c r="VJS4" s="17"/>
      <c r="VJT4" s="17"/>
      <c r="VJU4" s="17"/>
      <c r="VJV4" s="17"/>
      <c r="VJW4" s="17"/>
      <c r="VJX4" s="17"/>
      <c r="VJY4" s="17"/>
      <c r="VJZ4" s="17"/>
      <c r="VKA4" s="17"/>
      <c r="VKB4" s="17"/>
      <c r="VKC4" s="17"/>
      <c r="VKD4" s="17"/>
      <c r="VKE4" s="17"/>
      <c r="VKF4" s="17"/>
      <c r="VKG4" s="17"/>
      <c r="VKH4" s="17"/>
      <c r="VKI4" s="17"/>
      <c r="VKJ4" s="17"/>
      <c r="VKK4" s="17"/>
      <c r="VKL4" s="17"/>
      <c r="VKM4" s="17"/>
      <c r="VKN4" s="17"/>
      <c r="VKO4" s="17"/>
      <c r="VKP4" s="17"/>
      <c r="VKQ4" s="17"/>
      <c r="VKR4" s="17"/>
      <c r="VKS4" s="17"/>
      <c r="VKT4" s="17"/>
      <c r="VKU4" s="17"/>
      <c r="VKV4" s="17"/>
      <c r="VKW4" s="17"/>
      <c r="VKX4" s="17"/>
      <c r="VKY4" s="17"/>
      <c r="VKZ4" s="17"/>
      <c r="VLA4" s="17"/>
      <c r="VLB4" s="17"/>
      <c r="VLC4" s="17"/>
      <c r="VLD4" s="17"/>
      <c r="VLE4" s="17"/>
      <c r="VLF4" s="17"/>
      <c r="VLG4" s="17"/>
      <c r="VLH4" s="17"/>
      <c r="VLI4" s="17"/>
      <c r="VLJ4" s="17"/>
      <c r="VLK4" s="17"/>
      <c r="VLL4" s="17"/>
      <c r="VLM4" s="17"/>
      <c r="VLN4" s="17"/>
      <c r="VLO4" s="17"/>
      <c r="VLP4" s="17"/>
      <c r="VLQ4" s="17"/>
      <c r="VLR4" s="17"/>
      <c r="VLS4" s="17"/>
      <c r="VLT4" s="17"/>
      <c r="VLU4" s="17"/>
      <c r="VLV4" s="17"/>
      <c r="VLW4" s="17"/>
      <c r="VLX4" s="17"/>
      <c r="VLY4" s="17"/>
      <c r="VLZ4" s="17"/>
      <c r="VMA4" s="17"/>
      <c r="VMB4" s="17"/>
      <c r="VMC4" s="17"/>
      <c r="VMD4" s="17"/>
      <c r="VME4" s="17"/>
      <c r="VMF4" s="17"/>
      <c r="VMG4" s="17"/>
      <c r="VMH4" s="17"/>
      <c r="VMI4" s="17"/>
      <c r="VMJ4" s="17"/>
      <c r="VMK4" s="17"/>
      <c r="VML4" s="17"/>
      <c r="VMM4" s="17"/>
      <c r="VMN4" s="17"/>
      <c r="VMO4" s="17"/>
      <c r="VMP4" s="17"/>
      <c r="VMQ4" s="17"/>
      <c r="VMR4" s="17"/>
      <c r="VMS4" s="17"/>
      <c r="VMT4" s="17"/>
      <c r="VMU4" s="17"/>
      <c r="VMV4" s="17"/>
      <c r="VMW4" s="17"/>
      <c r="VMX4" s="17"/>
      <c r="VMY4" s="17"/>
      <c r="VMZ4" s="17"/>
      <c r="VNA4" s="17"/>
      <c r="VNB4" s="17"/>
      <c r="VNC4" s="17"/>
      <c r="VND4" s="17"/>
      <c r="VNE4" s="17"/>
      <c r="VNF4" s="17"/>
      <c r="VNG4" s="17"/>
      <c r="VNH4" s="17"/>
      <c r="VNI4" s="17"/>
      <c r="VNJ4" s="17"/>
      <c r="VNK4" s="17"/>
      <c r="VNL4" s="17"/>
      <c r="VNM4" s="17"/>
      <c r="VNN4" s="17"/>
      <c r="VNO4" s="17"/>
      <c r="VNP4" s="17"/>
      <c r="VNQ4" s="17"/>
      <c r="VNR4" s="17"/>
      <c r="VNS4" s="17"/>
      <c r="VNT4" s="17"/>
      <c r="VNU4" s="17"/>
      <c r="VNV4" s="17"/>
      <c r="VNW4" s="17"/>
      <c r="VNX4" s="17"/>
      <c r="VNY4" s="17"/>
      <c r="VNZ4" s="17"/>
      <c r="VOA4" s="17"/>
      <c r="VOB4" s="17"/>
      <c r="VOC4" s="17"/>
      <c r="VOD4" s="17"/>
      <c r="VOE4" s="17"/>
      <c r="VOF4" s="17"/>
      <c r="VOG4" s="17"/>
      <c r="VOH4" s="17"/>
      <c r="VOI4" s="17"/>
      <c r="VOJ4" s="17"/>
      <c r="VOK4" s="17"/>
      <c r="VOL4" s="17"/>
      <c r="VOM4" s="17"/>
      <c r="VON4" s="17"/>
      <c r="VOO4" s="17"/>
      <c r="VOP4" s="17"/>
      <c r="VOQ4" s="17"/>
      <c r="VOR4" s="17"/>
      <c r="VOS4" s="17"/>
      <c r="VOT4" s="17"/>
      <c r="VOU4" s="17"/>
      <c r="VOV4" s="17"/>
      <c r="VOW4" s="17"/>
      <c r="VOX4" s="17"/>
      <c r="VOY4" s="17"/>
      <c r="VOZ4" s="17"/>
      <c r="VPA4" s="17"/>
      <c r="VPB4" s="17"/>
      <c r="VPC4" s="17"/>
      <c r="VPD4" s="17"/>
      <c r="VPE4" s="17"/>
      <c r="VPF4" s="17"/>
      <c r="VPG4" s="17"/>
      <c r="VPH4" s="17"/>
      <c r="VPI4" s="17"/>
      <c r="VPJ4" s="17"/>
      <c r="VPK4" s="17"/>
      <c r="VPL4" s="17"/>
      <c r="VPM4" s="17"/>
      <c r="VPN4" s="17"/>
      <c r="VPO4" s="17"/>
      <c r="VPP4" s="17"/>
      <c r="VPQ4" s="17"/>
      <c r="VPR4" s="17"/>
      <c r="VPS4" s="17"/>
      <c r="VPT4" s="17"/>
      <c r="VPU4" s="17"/>
      <c r="VPV4" s="17"/>
      <c r="VPW4" s="17"/>
      <c r="VPX4" s="17"/>
      <c r="VPY4" s="17"/>
      <c r="VPZ4" s="17"/>
      <c r="VQA4" s="17"/>
      <c r="VQB4" s="17"/>
      <c r="VQC4" s="17"/>
      <c r="VQD4" s="17"/>
      <c r="VQE4" s="17"/>
      <c r="VQF4" s="17"/>
      <c r="VQG4" s="17"/>
      <c r="VQH4" s="17"/>
      <c r="VQI4" s="17"/>
      <c r="VQJ4" s="17"/>
      <c r="VQK4" s="17"/>
      <c r="VQL4" s="17"/>
      <c r="VQM4" s="17"/>
      <c r="VQN4" s="17"/>
      <c r="VQO4" s="17"/>
      <c r="VQP4" s="17"/>
      <c r="VQQ4" s="17"/>
      <c r="VQR4" s="17"/>
      <c r="VQS4" s="17"/>
      <c r="VQT4" s="17"/>
      <c r="VQU4" s="17"/>
      <c r="VQV4" s="17"/>
      <c r="VQW4" s="17"/>
      <c r="VQX4" s="17"/>
      <c r="VQY4" s="17"/>
      <c r="VQZ4" s="17"/>
      <c r="VRA4" s="17"/>
      <c r="VRB4" s="17"/>
      <c r="VRC4" s="17"/>
      <c r="VRD4" s="17"/>
      <c r="VRE4" s="17"/>
      <c r="VRF4" s="17"/>
      <c r="VRG4" s="17"/>
      <c r="VRH4" s="17"/>
      <c r="VRI4" s="17"/>
      <c r="VRJ4" s="17"/>
      <c r="VRK4" s="17"/>
      <c r="VRL4" s="17"/>
      <c r="VRM4" s="17"/>
      <c r="VRN4" s="17"/>
      <c r="VRO4" s="17"/>
      <c r="VRP4" s="17"/>
      <c r="VRQ4" s="17"/>
      <c r="VRR4" s="17"/>
      <c r="VRS4" s="17"/>
      <c r="VRT4" s="17"/>
      <c r="VRU4" s="17"/>
      <c r="VRV4" s="17"/>
      <c r="VRW4" s="17"/>
      <c r="VRX4" s="17"/>
      <c r="VRY4" s="17"/>
      <c r="VRZ4" s="17"/>
      <c r="VSA4" s="17"/>
      <c r="VSB4" s="17"/>
      <c r="VSC4" s="17"/>
      <c r="VSD4" s="17"/>
      <c r="VSE4" s="17"/>
      <c r="VSF4" s="17"/>
      <c r="VSG4" s="17"/>
      <c r="VSH4" s="17"/>
      <c r="VSI4" s="17"/>
      <c r="VSJ4" s="17"/>
      <c r="VSK4" s="17"/>
      <c r="VSL4" s="17"/>
      <c r="VSM4" s="17"/>
      <c r="VSN4" s="17"/>
      <c r="VSO4" s="17"/>
      <c r="VSP4" s="17"/>
      <c r="VSQ4" s="17"/>
      <c r="VSR4" s="17"/>
      <c r="VSS4" s="17"/>
      <c r="VST4" s="17"/>
      <c r="VSU4" s="17"/>
      <c r="VSV4" s="17"/>
      <c r="VSW4" s="17"/>
      <c r="VSX4" s="17"/>
      <c r="VSY4" s="17"/>
      <c r="VSZ4" s="17"/>
      <c r="VTA4" s="17"/>
      <c r="VTB4" s="17"/>
      <c r="VTC4" s="17"/>
      <c r="VTD4" s="17"/>
      <c r="VTE4" s="17"/>
      <c r="VTF4" s="17"/>
      <c r="VTG4" s="17"/>
      <c r="VTH4" s="17"/>
      <c r="VTI4" s="17"/>
      <c r="VTJ4" s="17"/>
      <c r="VTK4" s="17"/>
      <c r="VTL4" s="17"/>
      <c r="VTM4" s="17"/>
      <c r="VTN4" s="17"/>
      <c r="VTO4" s="17"/>
      <c r="VTP4" s="17"/>
      <c r="VTQ4" s="17"/>
      <c r="VTR4" s="17"/>
      <c r="VTS4" s="17"/>
      <c r="VTT4" s="17"/>
      <c r="VTU4" s="17"/>
      <c r="VTV4" s="17"/>
      <c r="VTW4" s="17"/>
      <c r="VTX4" s="17"/>
      <c r="VTY4" s="17"/>
      <c r="VTZ4" s="17"/>
      <c r="VUA4" s="17"/>
      <c r="VUB4" s="17"/>
      <c r="VUC4" s="17"/>
      <c r="VUD4" s="17"/>
      <c r="VUE4" s="17"/>
      <c r="VUF4" s="17"/>
      <c r="VUG4" s="17"/>
      <c r="VUH4" s="17"/>
      <c r="VUI4" s="17"/>
      <c r="VUJ4" s="17"/>
      <c r="VUK4" s="17"/>
      <c r="VUL4" s="17"/>
      <c r="VUM4" s="17"/>
      <c r="VUN4" s="17"/>
      <c r="VUO4" s="17"/>
      <c r="VUP4" s="17"/>
      <c r="VUQ4" s="17"/>
      <c r="VUR4" s="17"/>
      <c r="VUS4" s="17"/>
      <c r="VUT4" s="17"/>
      <c r="VUU4" s="17"/>
      <c r="VUV4" s="17"/>
      <c r="VUW4" s="17"/>
      <c r="VUX4" s="17"/>
      <c r="VUY4" s="17"/>
      <c r="VUZ4" s="17"/>
      <c r="VVA4" s="17"/>
      <c r="VVB4" s="17"/>
      <c r="VVC4" s="17"/>
      <c r="VVD4" s="17"/>
      <c r="VVE4" s="17"/>
      <c r="VVF4" s="17"/>
      <c r="VVG4" s="17"/>
      <c r="VVH4" s="17"/>
      <c r="VVI4" s="17"/>
      <c r="VVJ4" s="17"/>
      <c r="VVK4" s="17"/>
      <c r="VVL4" s="17"/>
      <c r="VVM4" s="17"/>
      <c r="VVN4" s="17"/>
      <c r="VVO4" s="17"/>
      <c r="VVP4" s="17"/>
      <c r="VVQ4" s="17"/>
      <c r="VVR4" s="17"/>
      <c r="VVS4" s="17"/>
      <c r="VVT4" s="17"/>
      <c r="VVU4" s="17"/>
      <c r="VVV4" s="17"/>
      <c r="VVW4" s="17"/>
      <c r="VVX4" s="17"/>
      <c r="VVY4" s="17"/>
      <c r="VVZ4" s="17"/>
      <c r="VWA4" s="17"/>
      <c r="VWB4" s="17"/>
      <c r="VWC4" s="17"/>
      <c r="VWD4" s="17"/>
      <c r="VWE4" s="17"/>
      <c r="VWF4" s="17"/>
      <c r="VWG4" s="17"/>
      <c r="VWH4" s="17"/>
      <c r="VWI4" s="17"/>
      <c r="VWJ4" s="17"/>
      <c r="VWK4" s="17"/>
      <c r="VWL4" s="17"/>
      <c r="VWM4" s="17"/>
      <c r="VWN4" s="17"/>
      <c r="VWO4" s="17"/>
      <c r="VWP4" s="17"/>
      <c r="VWQ4" s="17"/>
      <c r="VWR4" s="17"/>
      <c r="VWS4" s="17"/>
      <c r="VWT4" s="17"/>
      <c r="VWU4" s="17"/>
      <c r="VWV4" s="17"/>
      <c r="VWW4" s="17"/>
      <c r="VWX4" s="17"/>
      <c r="VWY4" s="17"/>
      <c r="VWZ4" s="17"/>
      <c r="VXA4" s="17"/>
      <c r="VXB4" s="17"/>
      <c r="VXC4" s="17"/>
      <c r="VXD4" s="17"/>
      <c r="VXE4" s="17"/>
      <c r="VXF4" s="17"/>
      <c r="VXG4" s="17"/>
      <c r="VXH4" s="17"/>
      <c r="VXI4" s="17"/>
      <c r="VXJ4" s="17"/>
      <c r="VXK4" s="17"/>
      <c r="VXL4" s="17"/>
      <c r="VXM4" s="17"/>
      <c r="VXN4" s="17"/>
      <c r="VXO4" s="17"/>
      <c r="VXP4" s="17"/>
      <c r="VXQ4" s="17"/>
      <c r="VXR4" s="17"/>
      <c r="VXS4" s="17"/>
      <c r="VXT4" s="17"/>
      <c r="VXU4" s="17"/>
      <c r="VXV4" s="17"/>
      <c r="VXW4" s="17"/>
      <c r="VXX4" s="17"/>
      <c r="VXY4" s="17"/>
      <c r="VXZ4" s="17"/>
      <c r="VYA4" s="17"/>
      <c r="VYB4" s="17"/>
      <c r="VYC4" s="17"/>
      <c r="VYD4" s="17"/>
      <c r="VYE4" s="17"/>
      <c r="VYF4" s="17"/>
      <c r="VYG4" s="17"/>
      <c r="VYH4" s="17"/>
      <c r="VYI4" s="17"/>
      <c r="VYJ4" s="17"/>
      <c r="VYK4" s="17"/>
      <c r="VYL4" s="17"/>
      <c r="VYM4" s="17"/>
      <c r="VYN4" s="17"/>
      <c r="VYO4" s="17"/>
      <c r="VYP4" s="17"/>
      <c r="VYQ4" s="17"/>
      <c r="VYR4" s="17"/>
      <c r="VYS4" s="17"/>
      <c r="VYT4" s="17"/>
      <c r="VYU4" s="17"/>
      <c r="VYV4" s="17"/>
      <c r="VYW4" s="17"/>
      <c r="VYX4" s="17"/>
      <c r="VYY4" s="17"/>
      <c r="VYZ4" s="17"/>
      <c r="VZA4" s="17"/>
      <c r="VZB4" s="17"/>
      <c r="VZC4" s="17"/>
      <c r="VZD4" s="17"/>
      <c r="VZE4" s="17"/>
      <c r="VZF4" s="17"/>
      <c r="VZG4" s="17"/>
      <c r="VZH4" s="17"/>
      <c r="VZI4" s="17"/>
      <c r="VZJ4" s="17"/>
      <c r="VZK4" s="17"/>
      <c r="VZL4" s="17"/>
      <c r="VZM4" s="17"/>
      <c r="VZN4" s="17"/>
      <c r="VZO4" s="17"/>
      <c r="VZP4" s="17"/>
      <c r="VZQ4" s="17"/>
      <c r="VZR4" s="17"/>
      <c r="VZS4" s="17"/>
      <c r="VZT4" s="17"/>
      <c r="VZU4" s="17"/>
      <c r="VZV4" s="17"/>
      <c r="VZW4" s="17"/>
      <c r="VZX4" s="17"/>
      <c r="VZY4" s="17"/>
      <c r="VZZ4" s="17"/>
      <c r="WAA4" s="17"/>
      <c r="WAB4" s="17"/>
      <c r="WAC4" s="17"/>
      <c r="WAD4" s="17"/>
      <c r="WAE4" s="17"/>
      <c r="WAF4" s="17"/>
      <c r="WAG4" s="17"/>
      <c r="WAH4" s="17"/>
      <c r="WAI4" s="17"/>
      <c r="WAJ4" s="17"/>
      <c r="WAK4" s="17"/>
      <c r="WAL4" s="17"/>
      <c r="WAM4" s="17"/>
      <c r="WAN4" s="17"/>
      <c r="WAO4" s="17"/>
      <c r="WAP4" s="17"/>
      <c r="WAQ4" s="17"/>
      <c r="WAR4" s="17"/>
      <c r="WAS4" s="17"/>
      <c r="WAT4" s="17"/>
      <c r="WAU4" s="17"/>
      <c r="WAV4" s="17"/>
      <c r="WAW4" s="17"/>
      <c r="WAX4" s="17"/>
      <c r="WAY4" s="17"/>
      <c r="WAZ4" s="17"/>
      <c r="WBA4" s="17"/>
      <c r="WBB4" s="17"/>
      <c r="WBC4" s="17"/>
      <c r="WBD4" s="17"/>
      <c r="WBE4" s="17"/>
      <c r="WBF4" s="17"/>
      <c r="WBG4" s="17"/>
      <c r="WBH4" s="17"/>
      <c r="WBI4" s="17"/>
      <c r="WBJ4" s="17"/>
      <c r="WBK4" s="17"/>
      <c r="WBL4" s="17"/>
      <c r="WBM4" s="17"/>
      <c r="WBN4" s="17"/>
      <c r="WBO4" s="17"/>
      <c r="WBP4" s="17"/>
      <c r="WBQ4" s="17"/>
      <c r="WBR4" s="17"/>
      <c r="WBS4" s="17"/>
      <c r="WBT4" s="17"/>
      <c r="WBU4" s="17"/>
      <c r="WBV4" s="17"/>
      <c r="WBW4" s="17"/>
      <c r="WBX4" s="17"/>
      <c r="WBY4" s="17"/>
      <c r="WBZ4" s="17"/>
      <c r="WCA4" s="17"/>
      <c r="WCB4" s="17"/>
      <c r="WCC4" s="17"/>
      <c r="WCD4" s="17"/>
      <c r="WCE4" s="17"/>
      <c r="WCF4" s="17"/>
      <c r="WCG4" s="17"/>
      <c r="WCH4" s="17"/>
      <c r="WCI4" s="17"/>
      <c r="WCJ4" s="17"/>
      <c r="WCK4" s="17"/>
      <c r="WCL4" s="17"/>
      <c r="WCM4" s="17"/>
      <c r="WCN4" s="17"/>
      <c r="WCO4" s="17"/>
      <c r="WCP4" s="17"/>
      <c r="WCQ4" s="17"/>
      <c r="WCR4" s="17"/>
      <c r="WCS4" s="17"/>
      <c r="WCT4" s="17"/>
      <c r="WCU4" s="17"/>
      <c r="WCV4" s="17"/>
      <c r="WCW4" s="17"/>
      <c r="WCX4" s="17"/>
      <c r="WCY4" s="17"/>
      <c r="WCZ4" s="17"/>
      <c r="WDA4" s="17"/>
      <c r="WDB4" s="17"/>
      <c r="WDC4" s="17"/>
      <c r="WDD4" s="17"/>
      <c r="WDE4" s="17"/>
      <c r="WDF4" s="17"/>
      <c r="WDG4" s="17"/>
      <c r="WDH4" s="17"/>
      <c r="WDI4" s="17"/>
      <c r="WDJ4" s="17"/>
      <c r="WDK4" s="17"/>
      <c r="WDL4" s="17"/>
      <c r="WDM4" s="17"/>
      <c r="WDN4" s="17"/>
      <c r="WDO4" s="17"/>
      <c r="WDP4" s="17"/>
      <c r="WDQ4" s="17"/>
      <c r="WDR4" s="17"/>
      <c r="WDS4" s="17"/>
      <c r="WDT4" s="17"/>
      <c r="WDU4" s="17"/>
      <c r="WDV4" s="17"/>
      <c r="WDW4" s="17"/>
      <c r="WDX4" s="17"/>
      <c r="WDY4" s="17"/>
      <c r="WDZ4" s="17"/>
      <c r="WEA4" s="17"/>
      <c r="WEB4" s="17"/>
      <c r="WEC4" s="17"/>
      <c r="WED4" s="17"/>
      <c r="WEE4" s="17"/>
      <c r="WEF4" s="17"/>
      <c r="WEG4" s="17"/>
      <c r="WEH4" s="17"/>
      <c r="WEI4" s="17"/>
      <c r="WEJ4" s="17"/>
      <c r="WEK4" s="17"/>
      <c r="WEL4" s="17"/>
      <c r="WEM4" s="17"/>
      <c r="WEN4" s="17"/>
      <c r="WEO4" s="17"/>
      <c r="WEP4" s="17"/>
      <c r="WEQ4" s="17"/>
      <c r="WER4" s="17"/>
      <c r="WES4" s="17"/>
      <c r="WET4" s="17"/>
      <c r="WEU4" s="17"/>
      <c r="WEV4" s="17"/>
      <c r="WEW4" s="17"/>
      <c r="WEX4" s="17"/>
      <c r="WEY4" s="17"/>
      <c r="WEZ4" s="17"/>
      <c r="WFA4" s="17"/>
      <c r="WFB4" s="17"/>
      <c r="WFC4" s="17"/>
      <c r="WFD4" s="17"/>
      <c r="WFE4" s="17"/>
      <c r="WFF4" s="17"/>
      <c r="WFG4" s="17"/>
      <c r="WFH4" s="17"/>
      <c r="WFI4" s="17"/>
      <c r="WFJ4" s="17"/>
      <c r="WFK4" s="17"/>
      <c r="WFL4" s="17"/>
      <c r="WFM4" s="17"/>
      <c r="WFN4" s="17"/>
      <c r="WFO4" s="17"/>
      <c r="WFP4" s="17"/>
      <c r="WFQ4" s="17"/>
      <c r="WFR4" s="17"/>
      <c r="WFS4" s="17"/>
      <c r="WFT4" s="17"/>
      <c r="WFU4" s="17"/>
      <c r="WFV4" s="17"/>
      <c r="WFW4" s="17"/>
      <c r="WFX4" s="17"/>
      <c r="WFY4" s="17"/>
      <c r="WFZ4" s="17"/>
      <c r="WGA4" s="17"/>
      <c r="WGB4" s="17"/>
      <c r="WGC4" s="17"/>
      <c r="WGD4" s="17"/>
      <c r="WGE4" s="17"/>
      <c r="WGF4" s="17"/>
      <c r="WGG4" s="17"/>
      <c r="WGH4" s="17"/>
      <c r="WGI4" s="17"/>
      <c r="WGJ4" s="17"/>
      <c r="WGK4" s="17"/>
      <c r="WGL4" s="17"/>
      <c r="WGM4" s="17"/>
      <c r="WGN4" s="17"/>
      <c r="WGO4" s="17"/>
      <c r="WGP4" s="17"/>
      <c r="WGQ4" s="17"/>
      <c r="WGR4" s="17"/>
      <c r="WGS4" s="17"/>
      <c r="WGT4" s="17"/>
      <c r="WGU4" s="17"/>
      <c r="WGV4" s="17"/>
      <c r="WGW4" s="17"/>
      <c r="WGX4" s="17"/>
      <c r="WGY4" s="17"/>
      <c r="WGZ4" s="17"/>
      <c r="WHA4" s="17"/>
      <c r="WHB4" s="17"/>
      <c r="WHC4" s="17"/>
      <c r="WHD4" s="17"/>
      <c r="WHE4" s="17"/>
      <c r="WHF4" s="17"/>
      <c r="WHG4" s="17"/>
      <c r="WHH4" s="17"/>
      <c r="WHI4" s="17"/>
      <c r="WHJ4" s="17"/>
      <c r="WHK4" s="17"/>
      <c r="WHL4" s="17"/>
      <c r="WHM4" s="17"/>
      <c r="WHN4" s="17"/>
      <c r="WHO4" s="17"/>
      <c r="WHP4" s="17"/>
      <c r="WHQ4" s="17"/>
      <c r="WHR4" s="17"/>
      <c r="WHS4" s="17"/>
      <c r="WHT4" s="17"/>
      <c r="WHU4" s="17"/>
      <c r="WHV4" s="17"/>
      <c r="WHW4" s="17"/>
      <c r="WHX4" s="17"/>
      <c r="WHY4" s="17"/>
      <c r="WHZ4" s="17"/>
      <c r="WIA4" s="17"/>
      <c r="WIB4" s="17"/>
      <c r="WIC4" s="17"/>
      <c r="WID4" s="17"/>
      <c r="WIE4" s="17"/>
      <c r="WIF4" s="17"/>
      <c r="WIG4" s="17"/>
      <c r="WIH4" s="17"/>
      <c r="WII4" s="17"/>
      <c r="WIJ4" s="17"/>
      <c r="WIK4" s="17"/>
      <c r="WIL4" s="17"/>
      <c r="WIM4" s="17"/>
      <c r="WIN4" s="17"/>
      <c r="WIO4" s="17"/>
      <c r="WIP4" s="17"/>
      <c r="WIQ4" s="17"/>
      <c r="WIR4" s="17"/>
      <c r="WIS4" s="17"/>
      <c r="WIT4" s="17"/>
      <c r="WIU4" s="17"/>
      <c r="WIV4" s="17"/>
      <c r="WIW4" s="17"/>
      <c r="WIX4" s="17"/>
      <c r="WIY4" s="17"/>
      <c r="WIZ4" s="17"/>
      <c r="WJA4" s="17"/>
      <c r="WJB4" s="17"/>
      <c r="WJC4" s="17"/>
      <c r="WJD4" s="17"/>
      <c r="WJE4" s="17"/>
      <c r="WJF4" s="17"/>
      <c r="WJG4" s="17"/>
      <c r="WJH4" s="17"/>
      <c r="WJI4" s="17"/>
      <c r="WJJ4" s="17"/>
      <c r="WJK4" s="17"/>
      <c r="WJL4" s="17"/>
      <c r="WJM4" s="17"/>
      <c r="WJN4" s="17"/>
      <c r="WJO4" s="17"/>
      <c r="WJP4" s="17"/>
      <c r="WJQ4" s="17"/>
      <c r="WJR4" s="17"/>
      <c r="WJS4" s="17"/>
      <c r="WJT4" s="17"/>
      <c r="WJU4" s="17"/>
      <c r="WJV4" s="17"/>
      <c r="WJW4" s="17"/>
      <c r="WJX4" s="17"/>
      <c r="WJY4" s="17"/>
      <c r="WJZ4" s="17"/>
      <c r="WKA4" s="17"/>
      <c r="WKB4" s="17"/>
      <c r="WKC4" s="17"/>
      <c r="WKD4" s="17"/>
      <c r="WKE4" s="17"/>
      <c r="WKF4" s="17"/>
      <c r="WKG4" s="17"/>
      <c r="WKH4" s="17"/>
      <c r="WKI4" s="17"/>
      <c r="WKJ4" s="17"/>
      <c r="WKK4" s="17"/>
      <c r="WKL4" s="17"/>
      <c r="WKM4" s="17"/>
      <c r="WKN4" s="17"/>
      <c r="WKO4" s="17"/>
      <c r="WKP4" s="17"/>
      <c r="WKQ4" s="17"/>
      <c r="WKR4" s="17"/>
      <c r="WKS4" s="17"/>
      <c r="WKT4" s="17"/>
      <c r="WKU4" s="17"/>
      <c r="WKV4" s="17"/>
      <c r="WKW4" s="17"/>
      <c r="WKX4" s="17"/>
      <c r="WKY4" s="17"/>
      <c r="WKZ4" s="17"/>
      <c r="WLA4" s="17"/>
      <c r="WLB4" s="17"/>
      <c r="WLC4" s="17"/>
      <c r="WLD4" s="17"/>
      <c r="WLE4" s="17"/>
      <c r="WLF4" s="17"/>
      <c r="WLG4" s="17"/>
      <c r="WLH4" s="17"/>
      <c r="WLI4" s="17"/>
      <c r="WLJ4" s="17"/>
      <c r="WLK4" s="17"/>
      <c r="WLL4" s="17"/>
      <c r="WLM4" s="17"/>
      <c r="WLN4" s="17"/>
      <c r="WLO4" s="17"/>
      <c r="WLP4" s="17"/>
      <c r="WLQ4" s="17"/>
      <c r="WLR4" s="17"/>
      <c r="WLS4" s="17"/>
      <c r="WLT4" s="17"/>
      <c r="WLU4" s="17"/>
      <c r="WLV4" s="17"/>
      <c r="WLW4" s="17"/>
      <c r="WLX4" s="17"/>
      <c r="WLY4" s="17"/>
      <c r="WLZ4" s="17"/>
      <c r="WMA4" s="17"/>
      <c r="WMB4" s="17"/>
      <c r="WMC4" s="17"/>
      <c r="WMD4" s="17"/>
      <c r="WME4" s="17"/>
      <c r="WMF4" s="17"/>
      <c r="WMG4" s="17"/>
      <c r="WMH4" s="17"/>
      <c r="WMI4" s="17"/>
      <c r="WMJ4" s="17"/>
      <c r="WMK4" s="17"/>
      <c r="WML4" s="17"/>
      <c r="WMM4" s="17"/>
      <c r="WMN4" s="17"/>
      <c r="WMO4" s="17"/>
      <c r="WMP4" s="17"/>
      <c r="WMQ4" s="17"/>
      <c r="WMR4" s="17"/>
      <c r="WMS4" s="17"/>
      <c r="WMT4" s="17"/>
      <c r="WMU4" s="17"/>
      <c r="WMV4" s="17"/>
      <c r="WMW4" s="17"/>
      <c r="WMX4" s="17"/>
      <c r="WMY4" s="17"/>
      <c r="WMZ4" s="17"/>
      <c r="WNA4" s="17"/>
      <c r="WNB4" s="17"/>
      <c r="WNC4" s="17"/>
      <c r="WND4" s="17"/>
      <c r="WNE4" s="17"/>
      <c r="WNF4" s="17"/>
      <c r="WNG4" s="17"/>
      <c r="WNH4" s="17"/>
      <c r="WNI4" s="17"/>
      <c r="WNJ4" s="17"/>
      <c r="WNK4" s="17"/>
      <c r="WNL4" s="17"/>
      <c r="WNM4" s="17"/>
      <c r="WNN4" s="17"/>
      <c r="WNO4" s="17"/>
      <c r="WNP4" s="17"/>
      <c r="WNQ4" s="17"/>
      <c r="WNR4" s="17"/>
      <c r="WNS4" s="17"/>
      <c r="WNT4" s="17"/>
      <c r="WNU4" s="17"/>
      <c r="WNV4" s="17"/>
      <c r="WNW4" s="17"/>
      <c r="WNX4" s="17"/>
      <c r="WNY4" s="17"/>
      <c r="WNZ4" s="17"/>
      <c r="WOA4" s="17"/>
      <c r="WOB4" s="17"/>
      <c r="WOC4" s="17"/>
      <c r="WOD4" s="17"/>
      <c r="WOE4" s="17"/>
      <c r="WOF4" s="17"/>
      <c r="WOG4" s="17"/>
      <c r="WOH4" s="17"/>
      <c r="WOI4" s="17"/>
      <c r="WOJ4" s="17"/>
      <c r="WOK4" s="17"/>
      <c r="WOL4" s="17"/>
      <c r="WOM4" s="17"/>
      <c r="WON4" s="17"/>
      <c r="WOO4" s="17"/>
      <c r="WOP4" s="17"/>
      <c r="WOQ4" s="17"/>
      <c r="WOR4" s="17"/>
      <c r="WOS4" s="17"/>
      <c r="WOT4" s="17"/>
      <c r="WOU4" s="17"/>
      <c r="WOV4" s="17"/>
      <c r="WOW4" s="17"/>
      <c r="WOX4" s="17"/>
      <c r="WOY4" s="17"/>
      <c r="WOZ4" s="17"/>
      <c r="WPA4" s="17"/>
      <c r="WPB4" s="17"/>
      <c r="WPC4" s="17"/>
      <c r="WPD4" s="17"/>
      <c r="WPE4" s="17"/>
      <c r="WPF4" s="17"/>
      <c r="WPG4" s="17"/>
      <c r="WPH4" s="17"/>
      <c r="WPI4" s="17"/>
      <c r="WPJ4" s="17"/>
      <c r="WPK4" s="17"/>
      <c r="WPL4" s="17"/>
      <c r="WPM4" s="17"/>
      <c r="WPN4" s="17"/>
      <c r="WPO4" s="17"/>
      <c r="WPP4" s="17"/>
      <c r="WPQ4" s="17"/>
      <c r="WPR4" s="17"/>
      <c r="WPS4" s="17"/>
      <c r="WPT4" s="17"/>
      <c r="WPU4" s="17"/>
      <c r="WPV4" s="17"/>
      <c r="WPW4" s="17"/>
      <c r="WPX4" s="17"/>
      <c r="WPY4" s="17"/>
      <c r="WPZ4" s="17"/>
      <c r="WQA4" s="17"/>
      <c r="WQB4" s="17"/>
      <c r="WQC4" s="17"/>
      <c r="WQD4" s="17"/>
      <c r="WQE4" s="17"/>
      <c r="WQF4" s="17"/>
      <c r="WQG4" s="17"/>
      <c r="WQH4" s="17"/>
      <c r="WQI4" s="17"/>
      <c r="WQJ4" s="17"/>
      <c r="WQK4" s="17"/>
      <c r="WQL4" s="17"/>
      <c r="WQM4" s="17"/>
      <c r="WQN4" s="17"/>
      <c r="WQO4" s="17"/>
      <c r="WQP4" s="17"/>
      <c r="WQQ4" s="17"/>
      <c r="WQR4" s="17"/>
      <c r="WQS4" s="17"/>
      <c r="WQT4" s="17"/>
      <c r="WQU4" s="17"/>
      <c r="WQV4" s="17"/>
      <c r="WQW4" s="17"/>
      <c r="WQX4" s="17"/>
      <c r="WQY4" s="17"/>
      <c r="WQZ4" s="17"/>
      <c r="WRA4" s="17"/>
      <c r="WRB4" s="17"/>
      <c r="WRC4" s="17"/>
      <c r="WRD4" s="17"/>
      <c r="WRE4" s="17"/>
      <c r="WRF4" s="17"/>
      <c r="WRG4" s="17"/>
      <c r="WRH4" s="17"/>
      <c r="WRI4" s="17"/>
      <c r="WRJ4" s="17"/>
      <c r="WRK4" s="17"/>
      <c r="WRL4" s="17"/>
      <c r="WRM4" s="17"/>
      <c r="WRN4" s="17"/>
      <c r="WRO4" s="17"/>
      <c r="WRP4" s="17"/>
      <c r="WRQ4" s="17"/>
      <c r="WRR4" s="17"/>
      <c r="WRS4" s="17"/>
      <c r="WRT4" s="17"/>
      <c r="WRU4" s="17"/>
      <c r="WRV4" s="17"/>
      <c r="WRW4" s="17"/>
      <c r="WRX4" s="17"/>
      <c r="WRY4" s="17"/>
      <c r="WRZ4" s="17"/>
      <c r="WSA4" s="17"/>
      <c r="WSB4" s="17"/>
      <c r="WSC4" s="17"/>
      <c r="WSD4" s="17"/>
      <c r="WSE4" s="17"/>
      <c r="WSF4" s="17"/>
      <c r="WSG4" s="17"/>
      <c r="WSH4" s="17"/>
      <c r="WSI4" s="17"/>
      <c r="WSJ4" s="17"/>
      <c r="WSK4" s="17"/>
      <c r="WSL4" s="17"/>
      <c r="WSM4" s="17"/>
      <c r="WSN4" s="17"/>
      <c r="WSO4" s="17"/>
      <c r="WSP4" s="17"/>
      <c r="WSQ4" s="17"/>
      <c r="WSR4" s="17"/>
      <c r="WSS4" s="17"/>
      <c r="WST4" s="17"/>
      <c r="WSU4" s="17"/>
      <c r="WSV4" s="17"/>
      <c r="WSW4" s="17"/>
      <c r="WSX4" s="17"/>
      <c r="WSY4" s="17"/>
      <c r="WSZ4" s="17"/>
      <c r="WTA4" s="17"/>
      <c r="WTB4" s="17"/>
      <c r="WTC4" s="17"/>
      <c r="WTD4" s="17"/>
      <c r="WTE4" s="17"/>
      <c r="WTF4" s="17"/>
      <c r="WTG4" s="17"/>
      <c r="WTH4" s="17"/>
      <c r="WTI4" s="17"/>
      <c r="WTJ4" s="17"/>
      <c r="WTK4" s="17"/>
      <c r="WTL4" s="17"/>
      <c r="WTM4" s="17"/>
      <c r="WTN4" s="17"/>
      <c r="WTO4" s="17"/>
      <c r="WTP4" s="17"/>
      <c r="WTQ4" s="17"/>
      <c r="WTR4" s="17"/>
      <c r="WTS4" s="17"/>
      <c r="WTT4" s="17"/>
      <c r="WTU4" s="17"/>
      <c r="WTV4" s="17"/>
      <c r="WTW4" s="17"/>
      <c r="WTX4" s="17"/>
      <c r="WTY4" s="17"/>
      <c r="WTZ4" s="17"/>
      <c r="WUA4" s="17"/>
      <c r="WUB4" s="17"/>
      <c r="WUC4" s="17"/>
      <c r="WUD4" s="17"/>
      <c r="WUE4" s="17"/>
      <c r="WUF4" s="17"/>
      <c r="WUG4" s="17"/>
      <c r="WUH4" s="17"/>
      <c r="WUI4" s="17"/>
      <c r="WUJ4" s="17"/>
      <c r="WUK4" s="17"/>
      <c r="WUL4" s="17"/>
      <c r="WUM4" s="17"/>
      <c r="WUN4" s="17"/>
      <c r="WUO4" s="17"/>
      <c r="WUP4" s="17"/>
      <c r="WUQ4" s="17"/>
      <c r="WUR4" s="17"/>
      <c r="WUS4" s="17"/>
      <c r="WUT4" s="17"/>
      <c r="WUU4" s="17"/>
      <c r="WUV4" s="17"/>
      <c r="WUW4" s="17"/>
      <c r="WUX4" s="17"/>
      <c r="WUY4" s="17"/>
      <c r="WUZ4" s="17"/>
      <c r="WVA4" s="17"/>
      <c r="WVB4" s="17"/>
      <c r="WVC4" s="17"/>
      <c r="WVD4" s="17"/>
      <c r="WVE4" s="17"/>
      <c r="WVF4" s="17"/>
      <c r="WVG4" s="17"/>
      <c r="WVH4" s="17"/>
      <c r="WVI4" s="17"/>
      <c r="WVJ4" s="17"/>
      <c r="WVK4" s="17"/>
      <c r="WVL4" s="17"/>
      <c r="WVM4" s="17"/>
      <c r="WVN4" s="17"/>
      <c r="WVO4" s="17"/>
      <c r="WVP4" s="17"/>
      <c r="WVQ4" s="17"/>
      <c r="WVR4" s="17"/>
      <c r="WVS4" s="17"/>
      <c r="WVT4" s="17"/>
      <c r="WVU4" s="17"/>
      <c r="WVV4" s="17"/>
      <c r="WVW4" s="17"/>
      <c r="WVX4" s="17"/>
    </row>
    <row r="5" spans="1:16144" ht="15" thickTop="1">
      <c r="A5" s="3">
        <v>2.1</v>
      </c>
      <c r="B5" s="293" t="s">
        <v>16</v>
      </c>
      <c r="C5" s="4">
        <f>+F5</f>
        <v>0</v>
      </c>
      <c r="D5" s="4">
        <f>+F5</f>
        <v>0</v>
      </c>
      <c r="E5" s="5">
        <f>COUNTIFS(Probacionistas!$AR:$AR,"&lt;&gt;"" ",Probacionistas!$AT:$AT,"Si",Probacionistas!$AR:$AR,"Asistió",Probacionistas!$R:$R,"Inscrito nuevo",Probacionistas!$F:$F,"&gt;="&amp;DATEVALUE("01/"&amp;E3&amp;"/"&amp;$E$2),Probacionistas!$F:$F,"&lt;="&amp;EOMONTH(DATEVALUE("01/"&amp;E3&amp;"/"&amp;$E$2),0))</f>
        <v>0</v>
      </c>
      <c r="F5" s="294">
        <v>0</v>
      </c>
      <c r="G5" s="295">
        <f t="shared" ref="G5:Q5" si="0">+F12</f>
        <v>0</v>
      </c>
      <c r="H5" s="295">
        <f t="shared" si="0"/>
        <v>0</v>
      </c>
      <c r="I5" s="295">
        <f t="shared" si="0"/>
        <v>0</v>
      </c>
      <c r="J5" s="295">
        <f t="shared" si="0"/>
        <v>0</v>
      </c>
      <c r="K5" s="295">
        <f t="shared" si="0"/>
        <v>0</v>
      </c>
      <c r="L5" s="295">
        <f t="shared" si="0"/>
        <v>0</v>
      </c>
      <c r="M5" s="295">
        <f t="shared" si="0"/>
        <v>0</v>
      </c>
      <c r="N5" s="295">
        <f t="shared" si="0"/>
        <v>0</v>
      </c>
      <c r="O5" s="295">
        <f t="shared" si="0"/>
        <v>0</v>
      </c>
      <c r="P5" s="295">
        <f t="shared" si="0"/>
        <v>0</v>
      </c>
      <c r="Q5" s="295">
        <f t="shared" si="0"/>
        <v>0</v>
      </c>
      <c r="R5" s="57" t="str">
        <f>+Probacionistas!$B$1</f>
        <v>Lima - Pueblo Libre</v>
      </c>
    </row>
    <row r="6" spans="1:16144">
      <c r="A6" s="3"/>
      <c r="B6" s="9"/>
      <c r="C6" s="4"/>
      <c r="D6" s="4"/>
      <c r="E6" s="6"/>
      <c r="F6" s="6"/>
      <c r="G6" s="6"/>
      <c r="H6" s="6"/>
      <c r="I6" s="6"/>
      <c r="J6" s="6"/>
      <c r="K6" s="6"/>
      <c r="L6" s="6"/>
      <c r="M6" s="6"/>
      <c r="N6" s="6"/>
      <c r="O6" s="6"/>
      <c r="P6" s="6"/>
      <c r="Q6" s="6"/>
      <c r="R6" s="57" t="str">
        <f>+Probacionistas!$B$1</f>
        <v>Lima - Pueblo Libre</v>
      </c>
    </row>
    <row r="7" spans="1:16144">
      <c r="A7" s="3">
        <v>2.8</v>
      </c>
      <c r="B7" s="296" t="s">
        <v>17</v>
      </c>
      <c r="C7" s="4">
        <f>+SUM(F7:K7)</f>
        <v>26</v>
      </c>
      <c r="D7" s="4">
        <f>+SUM(F7:Q7)</f>
        <v>26</v>
      </c>
      <c r="E7" s="8">
        <v>0</v>
      </c>
      <c r="F7" s="295">
        <f>COUNTIFS(Probacionistas!$AP:$AP,"&lt;&gt;"" ",Probacionistas!$P:$P,"Inscrito nuevo",Probacionistas!$F:$F,"&gt;="&amp;DATEVALUE("01/"&amp;F3&amp;"/"&amp;$F$2),Probacionistas!$F:$F,"&lt;="&amp;EOMONTH(DATEVALUE("01/"&amp;F3&amp;"/"&amp;$F$2),0))</f>
        <v>18</v>
      </c>
      <c r="G7" s="295">
        <f>COUNTIFS(Probacionistas!$AP:$AP,"&lt;&gt;"" ",Probacionistas!$P:$P,"Inscrito nuevo",Probacionistas!$F:$F,"&gt;="&amp;DATEVALUE("01/"&amp;G3&amp;"/"&amp;$F$2),Probacionistas!$F:$F,"&lt;="&amp;EOMONTH(DATEVALUE("01/"&amp;G3&amp;"/"&amp;$F$2),0))</f>
        <v>2</v>
      </c>
      <c r="H7" s="295">
        <f>COUNTIFS(Probacionistas!$AP:$AP,"&lt;&gt;"" ",Probacionistas!$P:$P,"Inscrito nuevo",Probacionistas!$F:$F,"&gt;="&amp;DATEVALUE("01/"&amp;H3&amp;"/"&amp;$F$2),Probacionistas!$F:$F,"&lt;="&amp;EOMONTH(DATEVALUE("01/"&amp;H3&amp;"/"&amp;$F$2),0))</f>
        <v>6</v>
      </c>
      <c r="I7" s="295">
        <f>COUNTIFS(Probacionistas!$AP:$AP,"&lt;&gt;"" ",Probacionistas!$P:$P,"Inscrito nuevo",Probacionistas!$F:$F,"&gt;="&amp;DATEVALUE("01/"&amp;I3&amp;"/"&amp;$F$2),Probacionistas!$F:$F,"&lt;="&amp;EOMONTH(DATEVALUE("01/"&amp;I3&amp;"/"&amp;$F$2),0))</f>
        <v>0</v>
      </c>
      <c r="J7" s="295">
        <f>COUNTIFS(Probacionistas!$AP:$AP,"&lt;&gt;"" ",Probacionistas!$P:$P,"Inscrito nuevo",Probacionistas!$F:$F,"&gt;="&amp;DATEVALUE("01/"&amp;J3&amp;"/"&amp;$F$2),Probacionistas!$F:$F,"&lt;="&amp;EOMONTH(DATEVALUE("01/"&amp;J3&amp;"/"&amp;$F$2),0))</f>
        <v>0</v>
      </c>
      <c r="K7" s="295">
        <f>COUNTIFS(Probacionistas!$AP:$AP,"&lt;&gt;"" ",Probacionistas!$P:$P,"Inscrito nuevo",Probacionistas!$F:$F,"&gt;="&amp;DATEVALUE("01/"&amp;K3&amp;"/"&amp;$F$2),Probacionistas!$F:$F,"&lt;="&amp;EOMONTH(DATEVALUE("01/"&amp;K3&amp;"/"&amp;$F$2),0))</f>
        <v>0</v>
      </c>
      <c r="L7" s="295">
        <f>COUNTIFS(Probacionistas!$AP:$AP,"&lt;&gt;"" ",Probacionistas!$P:$P,"Inscrito nuevo",Probacionistas!$F:$F,"&gt;="&amp;DATEVALUE("01/"&amp;L3&amp;"/"&amp;$F$2),Probacionistas!$F:$F,"&lt;="&amp;EOMONTH(DATEVALUE("01/"&amp;L3&amp;"/"&amp;$F$2),0))</f>
        <v>0</v>
      </c>
      <c r="M7" s="295">
        <f>COUNTIFS(Probacionistas!$AP:$AP,"&lt;&gt;"" ",Probacionistas!$P:$P,"Inscrito nuevo",Probacionistas!$F:$F,"&gt;="&amp;DATEVALUE("01/"&amp;M3&amp;"/"&amp;$F$2),Probacionistas!$F:$F,"&lt;="&amp;EOMONTH(DATEVALUE("01/"&amp;M3&amp;"/"&amp;$F$2),0))</f>
        <v>0</v>
      </c>
      <c r="N7" s="295">
        <f>COUNTIFS(Probacionistas!$AP:$AP,"&lt;&gt;"" ",Probacionistas!$P:$P,"Inscrito nuevo",Probacionistas!$F:$F,"&gt;="&amp;DATEVALUE("01/"&amp;N3&amp;"/"&amp;$F$2),Probacionistas!$F:$F,"&lt;="&amp;EOMONTH(DATEVALUE("01/"&amp;N3&amp;"/"&amp;$F$2),0))</f>
        <v>0</v>
      </c>
      <c r="O7" s="295">
        <f>COUNTIFS(Probacionistas!$AP:$AP,"&lt;&gt;"" ",Probacionistas!$P:$P,"Inscrito nuevo",Probacionistas!$F:$F,"&gt;="&amp;DATEVALUE("01/"&amp;O3&amp;"/"&amp;$F$2),Probacionistas!$F:$F,"&lt;="&amp;EOMONTH(DATEVALUE("01/"&amp;O3&amp;"/"&amp;$F$2),0))</f>
        <v>0</v>
      </c>
      <c r="P7" s="295">
        <f>COUNTIFS(Probacionistas!$AP:$AP,"&lt;&gt;"" ",Probacionistas!$P:$P,"Inscrito nuevo",Probacionistas!$F:$F,"&gt;="&amp;DATEVALUE("01/"&amp;P3&amp;"/"&amp;$F$2),Probacionistas!$F:$F,"&lt;="&amp;EOMONTH(DATEVALUE("01/"&amp;P3&amp;"/"&amp;$F$2),0))</f>
        <v>0</v>
      </c>
      <c r="Q7" s="295">
        <f>COUNTIFS(Probacionistas!$AP:$AP,"&lt;&gt;"" ",Probacionistas!$P:$P,"Inscrito nuevo",Probacionistas!$F:$F,"&gt;="&amp;DATEVALUE("01/"&amp;Q3&amp;"/"&amp;$F$2),Probacionistas!$F:$F,"&lt;="&amp;EOMONTH(DATEVALUE("01/"&amp;Q3&amp;"/"&amp;$F$2),0))</f>
        <v>0</v>
      </c>
      <c r="R7" s="57" t="str">
        <f>+Probacionistas!$B$1</f>
        <v>Lima - Pueblo Libre</v>
      </c>
      <c r="S7" s="63"/>
    </row>
    <row r="8" spans="1:16144">
      <c r="A8" s="3">
        <v>2.82</v>
      </c>
      <c r="B8" s="296" t="s">
        <v>18</v>
      </c>
      <c r="C8" s="4">
        <f ca="1">+SUM(F8:K8)</f>
        <v>40</v>
      </c>
      <c r="D8" s="4">
        <f ca="1">+SUM(F8:Q8)</f>
        <v>40</v>
      </c>
      <c r="E8" s="23">
        <f>COUNTIFS(Probacionistas!$O:$O,"&lt;&gt;"" ",Probacionistas!$AR:$AR,"Asistió",Probacionistas!$X:$X,"&gt;="&amp;DATEVALUE("01/"&amp;E3&amp;"/"&amp;$E$2),Probacionistas!$W:$W,"&lt;="&amp;EOMONTH(DATEVALUE("01/"&amp;E3&amp;"/"&amp;$E$2),0) )</f>
        <v>0</v>
      </c>
      <c r="F8" s="295">
        <f ca="1">COUNTIFS(Probacionistas!$P:$P,"Inscrito nuevo",Probacionistas!$AP:$AP,"Asistió",Probacionistas!$F:$F,"&lt;="&amp;EOMONTH(DATEVALUE("01/"&amp;F3&amp;"/"&amp;$F$2),0),Probacionistas!$V:$V,"&gt;="&amp;DATEVALUE("01/"&amp;F3&amp;"/"&amp;$F$2),Probacionistas!$N:$N, "&lt;="&amp;"28")</f>
        <v>10</v>
      </c>
      <c r="G8" s="295">
        <f ca="1">COUNTIFS(Probacionistas!$P:$P,"Inscrito nuevo",Probacionistas!$AP:$AP,"Asistió",Probacionistas!$F:$F,"&lt;="&amp;EOMONTH(DATEVALUE("01/"&amp;G3&amp;"/"&amp;$F$2),0),Probacionistas!$V:$V,"&gt;="&amp;DATEVALUE("01/"&amp;G3&amp;"/"&amp;$F$2),Probacionistas!$N:$N, "&lt;="&amp;"28")</f>
        <v>10</v>
      </c>
      <c r="H8" s="295">
        <f ca="1">COUNTIFS(Probacionistas!$P:$P,"Inscrito nuevo",Probacionistas!$AP:$AP,"Asistió",Probacionistas!$F:$F,"&lt;="&amp;EOMONTH(DATEVALUE("01/"&amp;H3&amp;"/"&amp;$F$2),0),Probacionistas!$V:$V,"&gt;="&amp;DATEVALUE("01/"&amp;H3&amp;"/"&amp;$F$2),Probacionistas!$N:$N, "&lt;="&amp;"28")</f>
        <v>10</v>
      </c>
      <c r="I8" s="295">
        <f ca="1">COUNTIFS(Probacionistas!$P:$P,"Inscrito nuevo",Probacionistas!$AP:$AP,"Asistió",Probacionistas!$F:$F,"&lt;="&amp;EOMONTH(DATEVALUE("01/"&amp;I3&amp;"/"&amp;$F$2),0),Probacionistas!$V:$V,"&gt;="&amp;DATEVALUE("01/"&amp;I3&amp;"/"&amp;$F$2),Probacionistas!$N:$N, "&lt;="&amp;"28")</f>
        <v>10</v>
      </c>
      <c r="J8" s="295">
        <f ca="1">COUNTIFS(Probacionistas!$P:$P,"Inscrito nuevo",Probacionistas!$AP:$AP,"Asistió",Probacionistas!$F:$F,"&lt;="&amp;EOMONTH(DATEVALUE("01/"&amp;J3&amp;"/"&amp;$F$2),0),Probacionistas!$V:$V,"&gt;="&amp;DATEVALUE("01/"&amp;J3&amp;"/"&amp;$F$2),Probacionistas!$N:$N, "&lt;="&amp;"28")</f>
        <v>0</v>
      </c>
      <c r="K8" s="295">
        <f>COUNTIFS(Probacionistas!$P:$P,"Inscrito nuevo",Probacionistas!$AP:$AP,"Asistió",Probacionistas!$F:$F,"&lt;="&amp;EOMONTH(DATEVALUE("01/"&amp;K3&amp;"/"&amp;$F$2),0),Probacionistas!$V:$V,"&gt;="&amp;DATEVALUE("01/"&amp;K3&amp;"/"&amp;$F$2),Probacionistas!$N:$N, "&lt;="&amp;"28")</f>
        <v>0</v>
      </c>
      <c r="L8" s="295">
        <f>COUNTIFS(Probacionistas!$P:$P,"Inscrito nuevo",Probacionistas!$AP:$AP,"Asistió",Probacionistas!$F:$F,"&lt;="&amp;EOMONTH(DATEVALUE("01/"&amp;L3&amp;"/"&amp;$F$2),0),Probacionistas!$V:$V,"&gt;="&amp;DATEVALUE("01/"&amp;L3&amp;"/"&amp;$F$2),Probacionistas!$N:$N, "&lt;="&amp;"28")</f>
        <v>0</v>
      </c>
      <c r="M8" s="295">
        <f>COUNTIFS(Probacionistas!$P:$P,"Inscrito nuevo",Probacionistas!$AP:$AP,"Asistió",Probacionistas!$F:$F,"&lt;="&amp;EOMONTH(DATEVALUE("01/"&amp;M3&amp;"/"&amp;$F$2),0),Probacionistas!$V:$V,"&gt;="&amp;DATEVALUE("01/"&amp;M3&amp;"/"&amp;$F$2),Probacionistas!$N:$N, "&lt;="&amp;"28")</f>
        <v>0</v>
      </c>
      <c r="N8" s="295">
        <f>COUNTIFS(Probacionistas!$P:$P,"Inscrito nuevo",Probacionistas!$AP:$AP,"Asistió",Probacionistas!$F:$F,"&lt;="&amp;EOMONTH(DATEVALUE("01/"&amp;N3&amp;"/"&amp;$F$2),0),Probacionistas!$V:$V,"&gt;="&amp;DATEVALUE("01/"&amp;N3&amp;"/"&amp;$F$2),Probacionistas!$N:$N, "&lt;="&amp;"28")</f>
        <v>0</v>
      </c>
      <c r="O8" s="295">
        <f>COUNTIFS(Probacionistas!$P:$P,"Inscrito nuevo",Probacionistas!$AP:$AP,"Asistió",Probacionistas!$F:$F,"&lt;="&amp;EOMONTH(DATEVALUE("01/"&amp;O3&amp;"/"&amp;$F$2),0),Probacionistas!$V:$V,"&gt;="&amp;DATEVALUE("01/"&amp;O3&amp;"/"&amp;$F$2),Probacionistas!$N:$N, "&lt;="&amp;"28")</f>
        <v>0</v>
      </c>
      <c r="P8" s="295">
        <f>COUNTIFS(Probacionistas!$P:$P,"Inscrito nuevo",Probacionistas!$AP:$AP,"Asistió",Probacionistas!$F:$F,"&lt;="&amp;EOMONTH(DATEVALUE("01/"&amp;P3&amp;"/"&amp;$F$2),0),Probacionistas!$V:$V,"&gt;="&amp;DATEVALUE("01/"&amp;P3&amp;"/"&amp;$F$2),Probacionistas!$N:$N, "&lt;="&amp;"28")</f>
        <v>0</v>
      </c>
      <c r="Q8" s="295">
        <f>COUNTIFS(Probacionistas!$P:$P,"Inscrito nuevo",Probacionistas!$AP:$AP,"Asistió",Probacionistas!$F:$F,"&lt;="&amp;EOMONTH(DATEVALUE("01/"&amp;Q3&amp;"/"&amp;$F$2),0),Probacionistas!$V:$V,"&gt;="&amp;DATEVALUE("01/"&amp;Q3&amp;"/"&amp;$F$2),Probacionistas!$N:$N, "&lt;="&amp;"28")</f>
        <v>0</v>
      </c>
      <c r="R8" s="57" t="str">
        <f>+Probacionistas!$B$1</f>
        <v>Lima - Pueblo Libre</v>
      </c>
    </row>
    <row r="9" spans="1:16144">
      <c r="A9" s="306"/>
      <c r="B9" s="296"/>
      <c r="C9" s="307"/>
      <c r="D9" s="307"/>
      <c r="E9" s="295"/>
      <c r="F9" s="295"/>
      <c r="G9" s="295"/>
      <c r="H9" s="295"/>
      <c r="I9" s="295"/>
      <c r="J9" s="295"/>
      <c r="K9" s="295"/>
      <c r="L9" s="295"/>
      <c r="M9" s="295"/>
      <c r="N9" s="295"/>
      <c r="O9" s="295"/>
      <c r="P9" s="295"/>
      <c r="Q9" s="295"/>
      <c r="R9" s="57" t="str">
        <f>+Probacionistas!$B$1</f>
        <v>Lima - Pueblo Libre</v>
      </c>
    </row>
    <row r="10" spans="1:16144">
      <c r="A10" s="297">
        <v>2.101</v>
      </c>
      <c r="B10" s="298" t="s">
        <v>19</v>
      </c>
      <c r="C10" s="4">
        <f>+SUM(F10:K10)</f>
        <v>0</v>
      </c>
      <c r="D10" s="4">
        <f>+SUM(F10:Q10)</f>
        <v>0</v>
      </c>
      <c r="E10" s="23">
        <f>COUNTIFS(Probacionistas!$F$4:$F$584,"&lt;="&amp;EOMONTH(DATEVALUE("01/"&amp;E3&amp;"/"&amp;$E$2),0),Probacionistas!$V$4:$V$584,"&gt;="&amp;DATEVALUE("01/"&amp;E3&amp;"/"&amp;$E$2),Probacionistas!$N$4:$N$584, "&lt;"&amp;"28")</f>
        <v>0</v>
      </c>
      <c r="F10" s="295">
        <f>COUNTIFS(Probacionistas!$AP:$AP,"&lt;&gt;"" ",Probacionistas!$BJ:$BJ,"ALTA",Probacionistas!$BI:$BI,"&gt;="&amp;DATEVALUE("01/"&amp;F3&amp;"/"&amp;$F$2),Probacionistas!$BI:$BI,"&lt;="&amp;EOMONTH(DATEVALUE("01/"&amp;F3&amp;"/"&amp;$F$2),0),Probacionistas!$BH:$BH,"FALSO")</f>
        <v>0</v>
      </c>
      <c r="G10" s="295">
        <f>COUNTIFS(Probacionistas!$AP:$AP,"&lt;&gt;"" ",Probacionistas!$BJ:$BJ,"ALTA",Probacionistas!$BI:$BI,"&gt;="&amp;DATEVALUE("01/"&amp;G3&amp;"/"&amp;$F$2),Probacionistas!$BI:$BI,"&lt;="&amp;EOMONTH(DATEVALUE("01/"&amp;G3&amp;"/"&amp;$F$2),0),Probacionistas!$BH:$BH,"FALSO")</f>
        <v>0</v>
      </c>
      <c r="H10" s="295">
        <f>COUNTIFS(Probacionistas!$AP:$AP,"&lt;&gt;"" ",Probacionistas!$BJ:$BJ,"ALTA",Probacionistas!$BI:$BI,"&gt;="&amp;DATEVALUE("01/"&amp;H3&amp;"/"&amp;$F$2),Probacionistas!$BI:$BI,"&lt;="&amp;EOMONTH(DATEVALUE("01/"&amp;H3&amp;"/"&amp;$F$2),0),Probacionistas!$BH:$BH,"FALSO")</f>
        <v>0</v>
      </c>
      <c r="I10" s="295">
        <f>COUNTIFS(Probacionistas!$AP:$AP,"&lt;&gt;"" ",Probacionistas!$BJ:$BJ,"ALTA",Probacionistas!$BI:$BI,"&gt;="&amp;DATEVALUE("01/"&amp;I3&amp;"/"&amp;$F$2),Probacionistas!$BI:$BI,"&lt;="&amp;EOMONTH(DATEVALUE("01/"&amp;I3&amp;"/"&amp;$F$2),0),Probacionistas!$BH:$BH,"FALSO")</f>
        <v>0</v>
      </c>
      <c r="J10" s="295">
        <f>COUNTIFS(Probacionistas!$AP:$AP,"&lt;&gt;"" ",Probacionistas!$BJ:$BJ,"ALTA",Probacionistas!$BI:$BI,"&gt;="&amp;DATEVALUE("01/"&amp;J3&amp;"/"&amp;$F$2),Probacionistas!$BI:$BI,"&lt;="&amp;EOMONTH(DATEVALUE("01/"&amp;J3&amp;"/"&amp;$F$2),0),Probacionistas!$BH:$BH,"FALSO")</f>
        <v>0</v>
      </c>
      <c r="K10" s="295">
        <f>COUNTIFS(Probacionistas!$AP:$AP,"&lt;&gt;"" ",Probacionistas!$BJ:$BJ,"ALTA",Probacionistas!$BI:$BI,"&gt;="&amp;DATEVALUE("01/"&amp;K3&amp;"/"&amp;$F$2),Probacionistas!$BI:$BI,"&lt;="&amp;EOMONTH(DATEVALUE("01/"&amp;K3&amp;"/"&amp;$F$2),0),Probacionistas!$BH:$BH,"FALSO")</f>
        <v>0</v>
      </c>
      <c r="L10" s="295">
        <f>COUNTIFS(Probacionistas!$AP:$AP,"&lt;&gt;"" ",Probacionistas!$BJ:$BJ,"ALTA",Probacionistas!$BI:$BI,"&gt;="&amp;DATEVALUE("01/"&amp;L3&amp;"/"&amp;$F$2),Probacionistas!$BI:$BI,"&lt;="&amp;EOMONTH(DATEVALUE("01/"&amp;L3&amp;"/"&amp;$F$2),0),Probacionistas!$BH:$BH,"FALSO")</f>
        <v>0</v>
      </c>
      <c r="M10" s="295">
        <f>COUNTIFS(Probacionistas!$AP:$AP,"&lt;&gt;"" ",Probacionistas!$BJ:$BJ,"ALTA",Probacionistas!$BI:$BI,"&gt;="&amp;DATEVALUE("01/"&amp;M3&amp;"/"&amp;$F$2),Probacionistas!$BI:$BI,"&lt;="&amp;EOMONTH(DATEVALUE("01/"&amp;M3&amp;"/"&amp;$F$2),0),Probacionistas!$BH:$BH,"FALSO")</f>
        <v>0</v>
      </c>
      <c r="N10" s="295">
        <f>COUNTIFS(Probacionistas!$AP:$AP,"&lt;&gt;"" ",Probacionistas!$BJ:$BJ,"ALTA",Probacionistas!$BI:$BI,"&gt;="&amp;DATEVALUE("01/"&amp;N3&amp;"/"&amp;$F$2),Probacionistas!$BI:$BI,"&lt;="&amp;EOMONTH(DATEVALUE("01/"&amp;N3&amp;"/"&amp;$F$2),0),Probacionistas!$BH:$BH,"FALSO")</f>
        <v>0</v>
      </c>
      <c r="O10" s="295">
        <f>COUNTIFS(Probacionistas!$AP:$AP,"&lt;&gt;"" ",Probacionistas!$BJ:$BJ,"ALTA",Probacionistas!$BI:$BI,"&gt;="&amp;DATEVALUE("01/"&amp;O3&amp;"/"&amp;$F$2),Probacionistas!$BI:$BI,"&lt;="&amp;EOMONTH(DATEVALUE("01/"&amp;O3&amp;"/"&amp;$F$2),0),Probacionistas!$BH:$BH,"FALSO")</f>
        <v>0</v>
      </c>
      <c r="P10" s="295">
        <f>COUNTIFS(Probacionistas!$AP:$AP,"&lt;&gt;"" ",Probacionistas!$BJ:$BJ,"ALTA",Probacionistas!$BI:$BI,"&gt;="&amp;DATEVALUE("01/"&amp;P3&amp;"/"&amp;$F$2),Probacionistas!$BI:$BI,"&lt;="&amp;EOMONTH(DATEVALUE("01/"&amp;P3&amp;"/"&amp;$F$2),0),Probacionistas!$BH:$BH,"FALSO")</f>
        <v>0</v>
      </c>
      <c r="Q10" s="295">
        <f>COUNTIFS(Probacionistas!$AP:$AP,"&lt;&gt;"" ",Probacionistas!$BJ:$BJ,"ALTA",Probacionistas!$BI:$BI,"&gt;="&amp;DATEVALUE("01/"&amp;Q3&amp;"/"&amp;$F$2),Probacionistas!$BI:$BI,"&lt;="&amp;EOMONTH(DATEVALUE("01/"&amp;Q3&amp;"/"&amp;$F$2),0),Probacionistas!$BH:$BH,"FALSO")</f>
        <v>0</v>
      </c>
      <c r="R10" s="57" t="str">
        <f>+Probacionistas!$B$1</f>
        <v>Lima - Pueblo Libre</v>
      </c>
    </row>
    <row r="11" spans="1:16144">
      <c r="A11" s="297">
        <v>2.11</v>
      </c>
      <c r="B11" s="299" t="s">
        <v>20</v>
      </c>
      <c r="C11" s="4">
        <f>+SUM(F11:K11)</f>
        <v>0</v>
      </c>
      <c r="D11" s="4">
        <f>+SUM(F11:Q11)</f>
        <v>0</v>
      </c>
      <c r="E11" s="23"/>
      <c r="F11" s="295">
        <f>COUNTIFS(Probacionistas!$AP:$AP,"&lt;&gt;"" ",Probacionistas!$BH:$BH,"VERDADERO",Probacionistas!$AO:$AO,"&gt;="&amp;DATEVALUE("01/"&amp;F3&amp;"/"&amp;$F$2),Probacionistas!$AO:$AO,"&lt;="&amp;EOMONTH(DATEVALUE("01/"&amp;F3&amp;"/"&amp;$F$2),0))</f>
        <v>0</v>
      </c>
      <c r="G11" s="295">
        <f>COUNTIFS(Probacionistas!$AP:$AP,"&lt;&gt;"" ",Probacionistas!$BH:$BH,"VERDADERO",Probacionistas!$AO:$AO,"&gt;="&amp;DATEVALUE("01/"&amp;G3&amp;"/"&amp;$F$2),Probacionistas!$AO:$AO,"&lt;="&amp;EOMONTH(DATEVALUE("01/"&amp;G3&amp;"/"&amp;$F$2),0))</f>
        <v>0</v>
      </c>
      <c r="H11" s="295">
        <f>COUNTIFS(Probacionistas!$AP:$AP,"&lt;&gt;"" ",Probacionistas!$BH:$BH,"VERDADERO",Probacionistas!$AO:$AO,"&gt;="&amp;DATEVALUE("01/"&amp;H3&amp;"/"&amp;$F$2),Probacionistas!$AO:$AO,"&lt;="&amp;EOMONTH(DATEVALUE("01/"&amp;H3&amp;"/"&amp;$F$2),0))</f>
        <v>0</v>
      </c>
      <c r="I11" s="295">
        <f>COUNTIFS(Probacionistas!$AP:$AP,"&lt;&gt;"" ",Probacionistas!$BH:$BH,"VERDADERO",Probacionistas!$AO:$AO,"&gt;="&amp;DATEVALUE("01/"&amp;I3&amp;"/"&amp;$F$2),Probacionistas!$AO:$AO,"&lt;="&amp;EOMONTH(DATEVALUE("01/"&amp;I3&amp;"/"&amp;$F$2),0))</f>
        <v>0</v>
      </c>
      <c r="J11" s="295">
        <f>COUNTIFS(Probacionistas!$AP:$AP,"&lt;&gt;"" ",Probacionistas!$BH:$BH,"VERDADERO",Probacionistas!$AO:$AO,"&gt;="&amp;DATEVALUE("01/"&amp;J3&amp;"/"&amp;$F$2),Probacionistas!$AO:$AO,"&lt;="&amp;EOMONTH(DATEVALUE("01/"&amp;J3&amp;"/"&amp;$F$2),0))</f>
        <v>0</v>
      </c>
      <c r="K11" s="295">
        <f>COUNTIFS(Probacionistas!$AP:$AP,"&lt;&gt;"" ",Probacionistas!$BH:$BH,"VERDADERO",Probacionistas!$AO:$AO,"&gt;="&amp;DATEVALUE("01/"&amp;K3&amp;"/"&amp;$F$2),Probacionistas!$AO:$AO,"&lt;="&amp;EOMONTH(DATEVALUE("01/"&amp;K3&amp;"/"&amp;$F$2),0))</f>
        <v>0</v>
      </c>
      <c r="L11" s="295">
        <f>COUNTIFS(Probacionistas!$AP:$AP,"&lt;&gt;"" ",Probacionistas!$BH:$BH,"VERDADERO",Probacionistas!$AO:$AO,"&gt;="&amp;DATEVALUE("01/"&amp;L3&amp;"/"&amp;$F$2),Probacionistas!$AO:$AO,"&lt;="&amp;EOMONTH(DATEVALUE("01/"&amp;L3&amp;"/"&amp;$F$2),0))</f>
        <v>0</v>
      </c>
      <c r="M11" s="295">
        <f>COUNTIFS(Probacionistas!$AP:$AP,"&lt;&gt;"" ",Probacionistas!$BH:$BH,"VERDADERO",Probacionistas!$AO:$AO,"&gt;="&amp;DATEVALUE("01/"&amp;M3&amp;"/"&amp;$F$2),Probacionistas!$AO:$AO,"&lt;="&amp;EOMONTH(DATEVALUE("01/"&amp;M3&amp;"/"&amp;$F$2),0))</f>
        <v>0</v>
      </c>
      <c r="N11" s="295">
        <f>COUNTIFS(Probacionistas!$AP:$AP,"&lt;&gt;"" ",Probacionistas!$BH:$BH,"VERDADERO",Probacionistas!$AO:$AO,"&gt;="&amp;DATEVALUE("01/"&amp;N3&amp;"/"&amp;$F$2),Probacionistas!$AO:$AO,"&lt;="&amp;EOMONTH(DATEVALUE("01/"&amp;N3&amp;"/"&amp;$F$2),0))</f>
        <v>0</v>
      </c>
      <c r="O11" s="295">
        <f>COUNTIFS(Probacionistas!$AP:$AP,"&lt;&gt;"" ",Probacionistas!$BH:$BH,"VERDADERO",Probacionistas!$AO:$AO,"&gt;="&amp;DATEVALUE("01/"&amp;O3&amp;"/"&amp;$F$2),Probacionistas!$AO:$AO,"&lt;="&amp;EOMONTH(DATEVALUE("01/"&amp;O3&amp;"/"&amp;$F$2),0))</f>
        <v>0</v>
      </c>
      <c r="P11" s="295">
        <f>COUNTIFS(Probacionistas!$AP:$AP,"&lt;&gt;"" ",Probacionistas!$BH:$BH,"VERDADERO",Probacionistas!$AO:$AO,"&gt;="&amp;DATEVALUE("01/"&amp;P3&amp;"/"&amp;$F$2),Probacionistas!$AO:$AO,"&lt;="&amp;EOMONTH(DATEVALUE("01/"&amp;P3&amp;"/"&amp;$F$2),0))</f>
        <v>0</v>
      </c>
      <c r="Q11" s="295">
        <f>COUNTIFS(Probacionistas!$AP:$AP,"&lt;&gt;"" ",Probacionistas!$BH:$BH,"VERDADERO",Probacionistas!$AO:$AO,"&gt;="&amp;DATEVALUE("01/"&amp;Q3&amp;"/"&amp;$F$2),Probacionistas!$AO:$AO,"&lt;="&amp;EOMONTH(DATEVALUE("01/"&amp;Q3&amp;"/"&amp;$F$2),0))</f>
        <v>0</v>
      </c>
      <c r="R11" s="57" t="str">
        <f>+Probacionistas!$B$1</f>
        <v>Lima - Pueblo Libre</v>
      </c>
    </row>
    <row r="12" spans="1:16144">
      <c r="A12" s="297">
        <v>2.12</v>
      </c>
      <c r="B12" s="300" t="s">
        <v>21</v>
      </c>
      <c r="C12" s="4">
        <f>+C5+C10-C11-C13</f>
        <v>0</v>
      </c>
      <c r="D12" s="4">
        <f>+D5+D10-D11-D13</f>
        <v>0</v>
      </c>
      <c r="E12" s="23"/>
      <c r="F12" s="295">
        <f t="shared" ref="F12:Q12" si="1">+F5+F10-F11-F13</f>
        <v>0</v>
      </c>
      <c r="G12" s="295">
        <f t="shared" si="1"/>
        <v>0</v>
      </c>
      <c r="H12" s="295">
        <f t="shared" si="1"/>
        <v>0</v>
      </c>
      <c r="I12" s="295">
        <f t="shared" si="1"/>
        <v>0</v>
      </c>
      <c r="J12" s="295">
        <f t="shared" si="1"/>
        <v>0</v>
      </c>
      <c r="K12" s="295">
        <f t="shared" si="1"/>
        <v>0</v>
      </c>
      <c r="L12" s="295">
        <f t="shared" si="1"/>
        <v>0</v>
      </c>
      <c r="M12" s="295">
        <f t="shared" si="1"/>
        <v>0</v>
      </c>
      <c r="N12" s="295">
        <f t="shared" si="1"/>
        <v>0</v>
      </c>
      <c r="O12" s="295">
        <f t="shared" si="1"/>
        <v>0</v>
      </c>
      <c r="P12" s="295">
        <f t="shared" si="1"/>
        <v>0</v>
      </c>
      <c r="Q12" s="295">
        <f t="shared" si="1"/>
        <v>0</v>
      </c>
      <c r="R12" s="57" t="str">
        <f>+Probacionistas!$B$1</f>
        <v>Lima - Pueblo Libre</v>
      </c>
    </row>
    <row r="13" spans="1:16144">
      <c r="A13" s="297">
        <v>2.13</v>
      </c>
      <c r="B13" s="300" t="s">
        <v>22</v>
      </c>
      <c r="C13" s="4">
        <f>+SUM(F13:K13)</f>
        <v>0</v>
      </c>
      <c r="D13" s="4">
        <f>+SUM(F13:Q13)</f>
        <v>0</v>
      </c>
      <c r="E13" s="23"/>
      <c r="F13" s="295">
        <f>COUNTIFS(Probacionistas!$AR:$AR,"SI",Probacionistas!$BJ:$BJ,"ALTA",Probacionistas!$BK:$BK,"&gt;="&amp;DATEVALUE("01/"&amp;F3&amp;"/"&amp;$F$2),Probacionistas!$BK:$BK,"&lt;="&amp;EOMONTH(DATEVALUE("01/"&amp;F3&amp;"/"&amp;$F$2),0))</f>
        <v>0</v>
      </c>
      <c r="G13" s="295">
        <f>COUNTIFS(Probacionistas!$AR:$AR,"SI",Probacionistas!$BJ:$BJ,"ALTA",Probacionistas!$BK:$BK,"&gt;="&amp;DATEVALUE("01/"&amp;G3&amp;"/"&amp;$F$2),Probacionistas!$BK:$BK,"&lt;="&amp;EOMONTH(DATEVALUE("01/"&amp;G3&amp;"/"&amp;$F$2),0))</f>
        <v>0</v>
      </c>
      <c r="H13" s="295">
        <f>COUNTIFS(Probacionistas!$AR:$AR,"SI",Probacionistas!$BJ:$BJ,"ALTA",Probacionistas!$BK:$BK,"&gt;="&amp;DATEVALUE("01/"&amp;H3&amp;"/"&amp;$F$2),Probacionistas!$BK:$BK,"&lt;="&amp;EOMONTH(DATEVALUE("01/"&amp;H3&amp;"/"&amp;$F$2),0))</f>
        <v>0</v>
      </c>
      <c r="I13" s="295">
        <f>COUNTIFS(Probacionistas!$AR:$AR,"SI",Probacionistas!$BJ:$BJ,"ALTA",Probacionistas!$BK:$BK,"&gt;="&amp;DATEVALUE("01/"&amp;I3&amp;"/"&amp;$F$2),Probacionistas!$BK:$BK,"&lt;="&amp;EOMONTH(DATEVALUE("01/"&amp;I3&amp;"/"&amp;$F$2),0))</f>
        <v>0</v>
      </c>
      <c r="J13" s="295">
        <f>COUNTIFS(Probacionistas!$AR:$AR,"SI",Probacionistas!$BJ:$BJ,"ALTA",Probacionistas!$BK:$BK,"&gt;="&amp;DATEVALUE("01/"&amp;J3&amp;"/"&amp;$F$2),Probacionistas!$BK:$BK,"&lt;="&amp;EOMONTH(DATEVALUE("01/"&amp;J3&amp;"/"&amp;$F$2),0))</f>
        <v>0</v>
      </c>
      <c r="K13" s="295">
        <f>COUNTIFS(Probacionistas!$AR:$AR,"SI",Probacionistas!$BJ:$BJ,"ALTA",Probacionistas!$BK:$BK,"&gt;="&amp;DATEVALUE("01/"&amp;K3&amp;"/"&amp;$F$2),Probacionistas!$BK:$BK,"&lt;="&amp;EOMONTH(DATEVALUE("01/"&amp;K3&amp;"/"&amp;$F$2),0))</f>
        <v>0</v>
      </c>
      <c r="L13" s="295">
        <f>COUNTIFS(Probacionistas!$AR:$AR,"SI",Probacionistas!$BJ:$BJ,"ALTA",Probacionistas!$BK:$BK,"&gt;="&amp;DATEVALUE("01/"&amp;L3&amp;"/"&amp;$F$2),Probacionistas!$BK:$BK,"&lt;="&amp;EOMONTH(DATEVALUE("01/"&amp;L3&amp;"/"&amp;$F$2),0))</f>
        <v>0</v>
      </c>
      <c r="M13" s="295">
        <f>COUNTIFS(Probacionistas!$AR:$AR,"SI",Probacionistas!$BJ:$BJ,"ALTA",Probacionistas!$BK:$BK,"&gt;="&amp;DATEVALUE("01/"&amp;M3&amp;"/"&amp;$F$2),Probacionistas!$BK:$BK,"&lt;="&amp;EOMONTH(DATEVALUE("01/"&amp;M3&amp;"/"&amp;$F$2),0))</f>
        <v>0</v>
      </c>
      <c r="N13" s="295">
        <f>COUNTIFS(Probacionistas!$AR:$AR,"SI",Probacionistas!$BJ:$BJ,"ALTA",Probacionistas!$BK:$BK,"&gt;="&amp;DATEVALUE("01/"&amp;N3&amp;"/"&amp;$F$2),Probacionistas!$BK:$BK,"&lt;="&amp;EOMONTH(DATEVALUE("01/"&amp;N3&amp;"/"&amp;$F$2),0))</f>
        <v>0</v>
      </c>
      <c r="O13" s="295">
        <f>COUNTIFS(Probacionistas!$AR:$AR,"SI",Probacionistas!$BJ:$BJ,"ALTA",Probacionistas!$BK:$BK,"&gt;="&amp;DATEVALUE("01/"&amp;O3&amp;"/"&amp;$F$2),Probacionistas!$BK:$BK,"&lt;="&amp;EOMONTH(DATEVALUE("01/"&amp;O3&amp;"/"&amp;$F$2),0))</f>
        <v>0</v>
      </c>
      <c r="P13" s="295">
        <f>COUNTIFS(Probacionistas!$AR:$AR,"SI",Probacionistas!$BJ:$BJ,"ALTA",Probacionistas!$BK:$BK,"&gt;="&amp;DATEVALUE("01/"&amp;P3&amp;"/"&amp;$F$2),Probacionistas!$BK:$BK,"&lt;="&amp;EOMONTH(DATEVALUE("01/"&amp;P3&amp;"/"&amp;$F$2),0))</f>
        <v>0</v>
      </c>
      <c r="Q13" s="295">
        <f>COUNTIFS(Probacionistas!$AR:$AR,"SI",Probacionistas!$BJ:$BJ,"ALTA",Probacionistas!$BK:$BK,"&gt;="&amp;DATEVALUE("01/"&amp;Q3&amp;"/"&amp;$F$2),Probacionistas!$BK:$BK,"&lt;="&amp;EOMONTH(DATEVALUE("01/"&amp;Q3&amp;"/"&amp;$F$2),0))</f>
        <v>0</v>
      </c>
      <c r="R13" s="57" t="str">
        <f>+Probacionistas!$B$1</f>
        <v>Lima - Pueblo Libre</v>
      </c>
    </row>
    <row r="14" spans="1:16144">
      <c r="A14" s="297">
        <v>2.14</v>
      </c>
      <c r="B14" s="300" t="s">
        <v>23</v>
      </c>
      <c r="C14" s="301">
        <f>IFERROR(C13/(C5+C10),0)</f>
        <v>0</v>
      </c>
      <c r="D14" s="301">
        <f>IFERROR(D13/(D5+D10),0)</f>
        <v>0</v>
      </c>
      <c r="E14" s="23"/>
      <c r="F14" s="302">
        <f t="shared" ref="F14:Q14" si="2">IFERROR(F13/(F5+F10),0)</f>
        <v>0</v>
      </c>
      <c r="G14" s="302">
        <f t="shared" si="2"/>
        <v>0</v>
      </c>
      <c r="H14" s="302">
        <f t="shared" si="2"/>
        <v>0</v>
      </c>
      <c r="I14" s="302">
        <f t="shared" si="2"/>
        <v>0</v>
      </c>
      <c r="J14" s="302">
        <f t="shared" si="2"/>
        <v>0</v>
      </c>
      <c r="K14" s="302">
        <f t="shared" si="2"/>
        <v>0</v>
      </c>
      <c r="L14" s="302">
        <f t="shared" si="2"/>
        <v>0</v>
      </c>
      <c r="M14" s="302">
        <f t="shared" si="2"/>
        <v>0</v>
      </c>
      <c r="N14" s="302">
        <f t="shared" si="2"/>
        <v>0</v>
      </c>
      <c r="O14" s="302">
        <f t="shared" si="2"/>
        <v>0</v>
      </c>
      <c r="P14" s="302">
        <f t="shared" si="2"/>
        <v>0</v>
      </c>
      <c r="Q14" s="302">
        <f t="shared" si="2"/>
        <v>0</v>
      </c>
      <c r="R14" s="57" t="str">
        <f>+Probacionistas!$B$1</f>
        <v>Lima - Pueblo Libre</v>
      </c>
    </row>
    <row r="15" spans="1:16144">
      <c r="A15" s="297">
        <v>2.15</v>
      </c>
      <c r="B15" s="300" t="s">
        <v>24</v>
      </c>
      <c r="C15" s="301">
        <f>IFERROR(C11/(C5+C10),0)</f>
        <v>0</v>
      </c>
      <c r="D15" s="301">
        <f>IFERROR(D11/(D5+D10),0)</f>
        <v>0</v>
      </c>
      <c r="E15" s="23"/>
      <c r="F15" s="302">
        <f t="shared" ref="F15:Q15" si="3">IFERROR(F11/(F5+F10),0)</f>
        <v>0</v>
      </c>
      <c r="G15" s="302">
        <f t="shared" si="3"/>
        <v>0</v>
      </c>
      <c r="H15" s="302">
        <f t="shared" si="3"/>
        <v>0</v>
      </c>
      <c r="I15" s="302">
        <f t="shared" si="3"/>
        <v>0</v>
      </c>
      <c r="J15" s="302">
        <f t="shared" si="3"/>
        <v>0</v>
      </c>
      <c r="K15" s="302">
        <f t="shared" si="3"/>
        <v>0</v>
      </c>
      <c r="L15" s="302">
        <f t="shared" si="3"/>
        <v>0</v>
      </c>
      <c r="M15" s="302">
        <f t="shared" si="3"/>
        <v>0</v>
      </c>
      <c r="N15" s="302">
        <f t="shared" si="3"/>
        <v>0</v>
      </c>
      <c r="O15" s="302">
        <f t="shared" si="3"/>
        <v>0</v>
      </c>
      <c r="P15" s="302">
        <f t="shared" si="3"/>
        <v>0</v>
      </c>
      <c r="Q15" s="302">
        <f t="shared" si="3"/>
        <v>0</v>
      </c>
      <c r="R15" s="57" t="str">
        <f>+Probacionistas!$B$1</f>
        <v>Lima - Pueblo Libre</v>
      </c>
    </row>
    <row r="16" spans="1:16144">
      <c r="A16" s="297">
        <v>2.16</v>
      </c>
      <c r="B16" s="296" t="s">
        <v>25</v>
      </c>
      <c r="C16" s="4">
        <f>+SUM(E16:L16)</f>
        <v>32</v>
      </c>
      <c r="D16" s="4">
        <f>+SUM(E16:Q16)</f>
        <v>32</v>
      </c>
      <c r="E16" s="23"/>
      <c r="F16" s="295" cm="1">
        <f t="array" ref="F16">IF(SUM(IF(FREQUENCY(IF(Probacionistas!$F$4:$F$1205&lt;=EOMONTH(DATEVALUE("01/"&amp;F3&amp;"/"&amp;$F$2),0),IF(Probacionistas!$V$4:$V$1205&gt;=DATEVALUE("01/"&amp;F3&amp;"/"&amp;$F$2),MATCH(Probacionistas!$BE$4:$BE$1205,Probacionistas!$BE$4:$BE$1205,0))),ROW(Probacionistas!$BE$4:$BE$1205)-ROW(Probacionistas!$BE$3)+1),1))-1=-1,0,SUM(IF(FREQUENCY(IF(Probacionistas!$F$4:$F$1205&lt;=EOMONTH(DATEVALUE("01/"&amp;F3&amp;"/"&amp;$F$2),0),IF(Probacionistas!$V$4:$V$1205&gt;=DATEVALUE("01/"&amp;F3&amp;"/"&amp;$F$2),MATCH(Probacionistas!$BE$4:$BE$1205,Probacionistas!$BE$4:$BE$1205,0))),ROW(Probacionistas!$BE$4:$BE$1205)-ROW(Probacionistas!$BE$3)+1),1))-1)</f>
        <v>5</v>
      </c>
      <c r="G16" s="295" cm="1">
        <f t="array" ref="G16">IF(SUM(IF(FREQUENCY(IF(Probacionistas!$F$4:$F$1205&lt;=EOMONTH(DATEVALUE("01/"&amp;G3&amp;"/"&amp;$F$2),0),IF(Probacionistas!$V$4:$V$1205&gt;=DATEVALUE("01/"&amp;G3&amp;"/"&amp;$F$2),MATCH(Probacionistas!$BE$4:$BE$1205,Probacionistas!$BE$4:$BE$1205,0))),ROW(Probacionistas!$BE$4:$BE$1205)-ROW(Probacionistas!$BE$3)+1),1))-1=-1,0,SUM(IF(FREQUENCY(IF(Probacionistas!$F$4:$F$1205&lt;=EOMONTH(DATEVALUE("01/"&amp;G3&amp;"/"&amp;$F$2),0),IF(Probacionistas!$V$4:$V$1205&gt;=DATEVALUE("01/"&amp;G3&amp;"/"&amp;$F$2),MATCH(Probacionistas!$BE$4:$BE$1205,Probacionistas!$BE$4:$BE$1205,0))),ROW(Probacionistas!$BE$4:$BE$1205)-ROW(Probacionistas!$BE$3)+1),1))-1)</f>
        <v>6</v>
      </c>
      <c r="H16" s="295" cm="1">
        <f t="array" ref="H16">IF(SUM(IF(FREQUENCY(IF(Probacionistas!$F$4:$F$1205&lt;=EOMONTH(DATEVALUE("01/"&amp;H3&amp;"/"&amp;$F$2),0),IF(Probacionistas!$V$4:$V$1205&gt;=DATEVALUE("01/"&amp;H3&amp;"/"&amp;$F$2),MATCH(Probacionistas!$BE$4:$BE$1205,Probacionistas!$BE$4:$BE$1205,0))),ROW(Probacionistas!$BE$4:$BE$1205)-ROW(Probacionistas!$BE$3)+1),1))-1=-1,0,SUM(IF(FREQUENCY(IF(Probacionistas!$F$4:$F$1205&lt;=EOMONTH(DATEVALUE("01/"&amp;H3&amp;"/"&amp;$F$2),0),IF(Probacionistas!$V$4:$V$1205&gt;=DATEVALUE("01/"&amp;H3&amp;"/"&amp;$F$2),MATCH(Probacionistas!$BE$4:$BE$1205,Probacionistas!$BE$4:$BE$1205,0))),ROW(Probacionistas!$BE$4:$BE$1205)-ROW(Probacionistas!$BE$3)+1),1))-1)</f>
        <v>8</v>
      </c>
      <c r="I16" s="295" cm="1">
        <f t="array" ref="I16">IF(SUM(IF(FREQUENCY(IF(Probacionistas!$F$4:$F$1205&lt;=EOMONTH(DATEVALUE("01/"&amp;I3&amp;"/"&amp;$F$2),0),IF(Probacionistas!$V$4:$V$1205&gt;=DATEVALUE("01/"&amp;I3&amp;"/"&amp;$F$2),MATCH(Probacionistas!$BE$4:$BE$1205,Probacionistas!$BE$4:$BE$1205,0))),ROW(Probacionistas!$BE$4:$BE$1205)-ROW(Probacionistas!$BE$3)+1),1))-1=-1,0,SUM(IF(FREQUENCY(IF(Probacionistas!$F$4:$F$1205&lt;=EOMONTH(DATEVALUE("01/"&amp;I3&amp;"/"&amp;$F$2),0),IF(Probacionistas!$V$4:$V$1205&gt;=DATEVALUE("01/"&amp;I3&amp;"/"&amp;$F$2),MATCH(Probacionistas!$BE$4:$BE$1205,Probacionistas!$BE$4:$BE$1205,0))),ROW(Probacionistas!$BE$4:$BE$1205)-ROW(Probacionistas!$BE$3)+1),1))-1)</f>
        <v>8</v>
      </c>
      <c r="J16" s="295" cm="1">
        <f t="array" ref="J16">IF(SUM(IF(FREQUENCY(IF(Probacionistas!$F$4:$F$1205&lt;=EOMONTH(DATEVALUE("01/"&amp;J3&amp;"/"&amp;$F$2),0),IF(Probacionistas!$V$4:$V$1205&gt;=DATEVALUE("01/"&amp;J3&amp;"/"&amp;$F$2),MATCH(Probacionistas!$BE$4:$BE$1205,Probacionistas!$BE$4:$BE$1205,0))),ROW(Probacionistas!$BE$4:$BE$1205)-ROW(Probacionistas!$BE$3)+1),1))-1=-1,0,SUM(IF(FREQUENCY(IF(Probacionistas!$F$4:$F$1205&lt;=EOMONTH(DATEVALUE("01/"&amp;J3&amp;"/"&amp;$F$2),0),IF(Probacionistas!$V$4:$V$1205&gt;=DATEVALUE("01/"&amp;J3&amp;"/"&amp;$F$2),MATCH(Probacionistas!$BE$4:$BE$1205,Probacionistas!$BE$4:$BE$1205,0))),ROW(Probacionistas!$BE$4:$BE$1205)-ROW(Probacionistas!$BE$3)+1),1))-1)</f>
        <v>3</v>
      </c>
      <c r="K16" s="295" cm="1">
        <f t="array" ref="K16">IF(SUM(IF(FREQUENCY(IF(Probacionistas!$F$4:$F$1205&lt;=EOMONTH(DATEVALUE("01/"&amp;K3&amp;"/"&amp;$F$2),0),IF(Probacionistas!$V$4:$V$1205&gt;=DATEVALUE("01/"&amp;K3&amp;"/"&amp;$F$2),MATCH(Probacionistas!$BE$4:$BE$1205,Probacionistas!$BE$4:$BE$1205,0))),ROW(Probacionistas!$BE$4:$BE$1205)-ROW(Probacionistas!$BE$3)+1),1))-1=-1,0,SUM(IF(FREQUENCY(IF(Probacionistas!$F$4:$F$1205&lt;=EOMONTH(DATEVALUE("01/"&amp;K3&amp;"/"&amp;$F$2),0),IF(Probacionistas!$V$4:$V$1205&gt;=DATEVALUE("01/"&amp;K3&amp;"/"&amp;$F$2),MATCH(Probacionistas!$BE$4:$BE$1205,Probacionistas!$BE$4:$BE$1205,0))),ROW(Probacionistas!$BE$4:$BE$1205)-ROW(Probacionistas!$BE$3)+1),1))-1)</f>
        <v>2</v>
      </c>
      <c r="L16" s="295" cm="1">
        <f t="array" ref="L16">IF(SUM(IF(FREQUENCY(IF(Probacionistas!$F$4:$F$1205&lt;=EOMONTH(DATEVALUE("01/"&amp;L3&amp;"/"&amp;$F$2),0),IF(Probacionistas!$V$4:$V$1205&gt;=DATEVALUE("01/"&amp;L3&amp;"/"&amp;$F$2),MATCH(Probacionistas!$BE$4:$BE$1205,Probacionistas!$BE$4:$BE$1205,0))),ROW(Probacionistas!$BE$4:$BE$1205)-ROW(Probacionistas!$BE$3)+1),1))-1=-1,0,SUM(IF(FREQUENCY(IF(Probacionistas!$F$4:$F$1205&lt;=EOMONTH(DATEVALUE("01/"&amp;L3&amp;"/"&amp;$F$2),0),IF(Probacionistas!$V$4:$V$1205&gt;=DATEVALUE("01/"&amp;L3&amp;"/"&amp;$F$2),MATCH(Probacionistas!$BE$4:$BE$1205,Probacionistas!$BE$4:$BE$1205,0))),ROW(Probacionistas!$BE$4:$BE$1205)-ROW(Probacionistas!$BE$3)+1),1))-1)</f>
        <v>0</v>
      </c>
      <c r="M16" s="295" cm="1">
        <f t="array" ref="M16">IF(SUM(IF(FREQUENCY(IF(Probacionistas!$F$4:$F$1205&lt;=EOMONTH(DATEVALUE("01/"&amp;M3&amp;"/"&amp;$F$2),0),IF(Probacionistas!$V$4:$V$1205&gt;=DATEVALUE("01/"&amp;M3&amp;"/"&amp;$F$2),MATCH(Probacionistas!$BE$4:$BE$1205,Probacionistas!$BE$4:$BE$1205,0))),ROW(Probacionistas!$BE$4:$BE$1205)-ROW(Probacionistas!$BE$3)+1),1))-1=-1,0,SUM(IF(FREQUENCY(IF(Probacionistas!$F$4:$F$1205&lt;=EOMONTH(DATEVALUE("01/"&amp;M3&amp;"/"&amp;$F$2),0),IF(Probacionistas!$V$4:$V$1205&gt;=DATEVALUE("01/"&amp;M3&amp;"/"&amp;$F$2),MATCH(Probacionistas!$BE$4:$BE$1205,Probacionistas!$BE$4:$BE$1205,0))),ROW(Probacionistas!$BE$4:$BE$1205)-ROW(Probacionistas!$BE$3)+1),1))-1)</f>
        <v>0</v>
      </c>
      <c r="N16" s="295" cm="1">
        <f t="array" ref="N16">IF(SUM(IF(FREQUENCY(IF(Probacionistas!$F$4:$F$1205&lt;=EOMONTH(DATEVALUE("01/"&amp;N3&amp;"/"&amp;$F$2),0),IF(Probacionistas!$V$4:$V$1205&gt;=DATEVALUE("01/"&amp;N3&amp;"/"&amp;$F$2),MATCH(Probacionistas!$BE$4:$BE$1205,Probacionistas!$BE$4:$BE$1205,0))),ROW(Probacionistas!$BE$4:$BE$1205)-ROW(Probacionistas!$BE$3)+1),1))-1=-1,0,SUM(IF(FREQUENCY(IF(Probacionistas!$F$4:$F$1205&lt;=EOMONTH(DATEVALUE("01/"&amp;N3&amp;"/"&amp;$F$2),0),IF(Probacionistas!$V$4:$V$1205&gt;=DATEVALUE("01/"&amp;N3&amp;"/"&amp;$F$2),MATCH(Probacionistas!$BE$4:$BE$1205,Probacionistas!$BE$4:$BE$1205,0))),ROW(Probacionistas!$BE$4:$BE$1205)-ROW(Probacionistas!$BE$3)+1),1))-1)</f>
        <v>0</v>
      </c>
      <c r="O16" s="295" cm="1">
        <f t="array" ref="O16">IF(SUM(IF(FREQUENCY(IF(Probacionistas!$F$4:$F$1205&lt;=EOMONTH(DATEVALUE("01/"&amp;O3&amp;"/"&amp;$F$2),0),IF(Probacionistas!$V$4:$V$1205&gt;=DATEVALUE("01/"&amp;O3&amp;"/"&amp;$F$2),MATCH(Probacionistas!$BE$4:$BE$1205,Probacionistas!$BE$4:$BE$1205,0))),ROW(Probacionistas!$BE$4:$BE$1205)-ROW(Probacionistas!$BE$3)+1),1))-1=-1,0,SUM(IF(FREQUENCY(IF(Probacionistas!$F$4:$F$1205&lt;=EOMONTH(DATEVALUE("01/"&amp;O3&amp;"/"&amp;$F$2),0),IF(Probacionistas!$V$4:$V$1205&gt;=DATEVALUE("01/"&amp;O3&amp;"/"&amp;$F$2),MATCH(Probacionistas!$BE$4:$BE$1205,Probacionistas!$BE$4:$BE$1205,0))),ROW(Probacionistas!$BE$4:$BE$1205)-ROW(Probacionistas!$BE$3)+1),1))-1)</f>
        <v>0</v>
      </c>
      <c r="P16" s="295" cm="1">
        <f t="array" ref="P16">IF(SUM(IF(FREQUENCY(IF(Probacionistas!$F$4:$F$1205&lt;=EOMONTH(DATEVALUE("01/"&amp;P3&amp;"/"&amp;$F$2),0),IF(Probacionistas!$V$4:$V$1205&gt;=DATEVALUE("01/"&amp;P3&amp;"/"&amp;$F$2),MATCH(Probacionistas!$BE$4:$BE$1205,Probacionistas!$BE$4:$BE$1205,0))),ROW(Probacionistas!$BE$4:$BE$1205)-ROW(Probacionistas!$BE$3)+1),1))-1=-1,0,SUM(IF(FREQUENCY(IF(Probacionistas!$F$4:$F$1205&lt;=EOMONTH(DATEVALUE("01/"&amp;P3&amp;"/"&amp;$F$2),0),IF(Probacionistas!$V$4:$V$1205&gt;=DATEVALUE("01/"&amp;P3&amp;"/"&amp;$F$2),MATCH(Probacionistas!$BE$4:$BE$1205,Probacionistas!$BE$4:$BE$1205,0))),ROW(Probacionistas!$BE$4:$BE$1205)-ROW(Probacionistas!$BE$3)+1),1))-1)</f>
        <v>0</v>
      </c>
      <c r="Q16" s="295" cm="1">
        <f t="array" ref="Q16">IF(SUM(IF(FREQUENCY(IF(Probacionistas!$F$4:$F$1205&lt;=EOMONTH(DATEVALUE("01/"&amp;Q3&amp;"/"&amp;$F$2),0),IF(Probacionistas!$V$4:$V$1205&gt;=DATEVALUE("01/"&amp;Q3&amp;"/"&amp;$F$2),MATCH(Probacionistas!$BE$4:$BE$1205,Probacionistas!$BE$4:$BE$1205,0))),ROW(Probacionistas!$BE$4:$BE$1205)-ROW(Probacionistas!$BE$3)+1),1))-1=-1,0,SUM(IF(FREQUENCY(IF(Probacionistas!$F$4:$F$1205&lt;=EOMONTH(DATEVALUE("01/"&amp;Q3&amp;"/"&amp;$F$2),0),IF(Probacionistas!$V$4:$V$1205&gt;=DATEVALUE("01/"&amp;Q3&amp;"/"&amp;$F$2),MATCH(Probacionistas!$BE$4:$BE$1205,Probacionistas!$BE$4:$BE$1205,0))),ROW(Probacionistas!$BE$4:$BE$1205)-ROW(Probacionistas!$BE$3)+1),1))-1)</f>
        <v>0</v>
      </c>
      <c r="R16" s="57" t="str">
        <f>+Probacionistas!$B$1</f>
        <v>Lima - Pueblo Libre</v>
      </c>
    </row>
    <row r="17" spans="1:18">
      <c r="A17" s="303">
        <v>1</v>
      </c>
      <c r="B17" s="296" t="s">
        <v>26</v>
      </c>
      <c r="C17" s="4">
        <f>+SUM(F17:K17)</f>
        <v>8</v>
      </c>
      <c r="D17" s="4">
        <f>+SUM(F17:Q17)</f>
        <v>8</v>
      </c>
      <c r="E17" s="23"/>
      <c r="F17" s="295" cm="1">
        <f t="array" ref="F17">IF(SUM(IF(FREQUENCY(IF(Probacionistas!$F$4:$F$1205&lt;=EOMONTH(DATEVALUE("01/"&amp;F3&amp;"/"&amp;$F$2),0),IF(Probacionistas!$F$4:$F$1205&gt;=DATEVALUE("01/"&amp;F3&amp;"/"&amp;$F$2),MATCH(Probacionistas!$BE$4:$BE$1205,Probacionistas!$BE$4:$BE$1205,0))),ROW(Probacionistas!$BE$4:$BE$1205)-ROW(Probacionistas!$BE$3)+1),1))=-1,0,SUM(IF(FREQUENCY(IF(Probacionistas!$F$4:$F$1205&lt;=EOMONTH(DATEVALUE("01/"&amp;F3&amp;"/"&amp;$F$2),0),IF(Probacionistas!$F$4:$F$1205&gt;=DATEVALUE("01/"&amp;F3&amp;"/"&amp;$F$2),MATCH(Probacionistas!$BE$4:$BE$1205,Probacionistas!$BE$4:$BE$1205,0))),ROW(Probacionistas!$BE$4:$BE$1205)-ROW(Probacionistas!$BE$3)+1),1)))</f>
        <v>5</v>
      </c>
      <c r="G17" s="295" cm="1">
        <f t="array" ref="G17">IF(SUM(IF(FREQUENCY(IF(Probacionistas!$F$4:$F$1205&lt;=EOMONTH(DATEVALUE("01/"&amp;G3&amp;"/"&amp;$F$2),0),IF(Probacionistas!$F$4:$F$1205&gt;=DATEVALUE("01/"&amp;G3&amp;"/"&amp;$F$2),MATCH(Probacionistas!$BE$4:$BE$1205,Probacionistas!$BE$4:$BE$1205,0))),ROW(Probacionistas!$BE$4:$BE$1205)-ROW(Probacionistas!$BE$3)+1),1))=-1,0,SUM(IF(FREQUENCY(IF(Probacionistas!$F$4:$F$1205&lt;=EOMONTH(DATEVALUE("01/"&amp;G3&amp;"/"&amp;$F$2),0),IF(Probacionistas!$F$4:$F$1205&gt;=DATEVALUE("01/"&amp;G3&amp;"/"&amp;$F$2),MATCH(Probacionistas!$BE$4:$BE$1205,Probacionistas!$BE$4:$BE$1205,0))),ROW(Probacionistas!$BE$4:$BE$1205)-ROW(Probacionistas!$BE$3)+1),1)))</f>
        <v>1</v>
      </c>
      <c r="H17" s="295" cm="1">
        <f t="array" ref="H17">IF(SUM(IF(FREQUENCY(IF(Probacionistas!$F$4:$F$1205&lt;=EOMONTH(DATEVALUE("01/"&amp;H3&amp;"/"&amp;$F$2),0),IF(Probacionistas!$F$4:$F$1205&gt;=DATEVALUE("01/"&amp;H3&amp;"/"&amp;$F$2),MATCH(Probacionistas!$BE$4:$BE$1205,Probacionistas!$BE$4:$BE$1205,0))),ROW(Probacionistas!$BE$4:$BE$1205)-ROW(Probacionistas!$BE$3)+1),1))=-1,0,SUM(IF(FREQUENCY(IF(Probacionistas!$F$4:$F$1205&lt;=EOMONTH(DATEVALUE("01/"&amp;H3&amp;"/"&amp;$F$2),0),IF(Probacionistas!$F$4:$F$1205&gt;=DATEVALUE("01/"&amp;H3&amp;"/"&amp;$F$2),MATCH(Probacionistas!$BE$4:$BE$1205,Probacionistas!$BE$4:$BE$1205,0))),ROW(Probacionistas!$BE$4:$BE$1205)-ROW(Probacionistas!$BE$3)+1),1)))</f>
        <v>2</v>
      </c>
      <c r="I17" s="295" cm="1">
        <f t="array" ref="I17">IF(SUM(IF(FREQUENCY(IF(Probacionistas!$F$4:$F$1205&lt;=EOMONTH(DATEVALUE("01/"&amp;I3&amp;"/"&amp;$F$2),0),IF(Probacionistas!$F$4:$F$1205&gt;=DATEVALUE("01/"&amp;I3&amp;"/"&amp;$F$2),MATCH(Probacionistas!$BE$4:$BE$1205,Probacionistas!$BE$4:$BE$1205,0))),ROW(Probacionistas!$BE$4:$BE$1205)-ROW(Probacionistas!$BE$3)+1),1))=-1,0,SUM(IF(FREQUENCY(IF(Probacionistas!$F$4:$F$1205&lt;=EOMONTH(DATEVALUE("01/"&amp;I3&amp;"/"&amp;$F$2),0),IF(Probacionistas!$F$4:$F$1205&gt;=DATEVALUE("01/"&amp;I3&amp;"/"&amp;$F$2),MATCH(Probacionistas!$BE$4:$BE$1205,Probacionistas!$BE$4:$BE$1205,0))),ROW(Probacionistas!$BE$4:$BE$1205)-ROW(Probacionistas!$BE$3)+1),1)))</f>
        <v>0</v>
      </c>
      <c r="J17" s="295" cm="1">
        <f t="array" ref="J17">IF(SUM(IF(FREQUENCY(IF(Probacionistas!$F$4:$F$1205&lt;=EOMONTH(DATEVALUE("01/"&amp;J3&amp;"/"&amp;$F$2),0),IF(Probacionistas!$F$4:$F$1205&gt;=DATEVALUE("01/"&amp;J3&amp;"/"&amp;$F$2),MATCH(Probacionistas!$BE$4:$BE$1205,Probacionistas!$BE$4:$BE$1205,0))),ROW(Probacionistas!$BE$4:$BE$1205)-ROW(Probacionistas!$BE$3)+1),1))=-1,0,SUM(IF(FREQUENCY(IF(Probacionistas!$F$4:$F$1205&lt;=EOMONTH(DATEVALUE("01/"&amp;J3&amp;"/"&amp;$F$2),0),IF(Probacionistas!$F$4:$F$1205&gt;=DATEVALUE("01/"&amp;J3&amp;"/"&amp;$F$2),MATCH(Probacionistas!$BE$4:$BE$1205,Probacionistas!$BE$4:$BE$1205,0))),ROW(Probacionistas!$BE$4:$BE$1205)-ROW(Probacionistas!$BE$3)+1),1)))</f>
        <v>0</v>
      </c>
      <c r="K17" s="295" cm="1">
        <f t="array" ref="K17">IF(SUM(IF(FREQUENCY(IF(Probacionistas!$F$4:$F$1205&lt;=EOMONTH(DATEVALUE("01/"&amp;K3&amp;"/"&amp;$F$2),0),IF(Probacionistas!$F$4:$F$1205&gt;=DATEVALUE("01/"&amp;K3&amp;"/"&amp;$F$2),MATCH(Probacionistas!$BE$4:$BE$1205,Probacionistas!$BE$4:$BE$1205,0))),ROW(Probacionistas!$BE$4:$BE$1205)-ROW(Probacionistas!$BE$3)+1),1))=-1,0,SUM(IF(FREQUENCY(IF(Probacionistas!$F$4:$F$1205&lt;=EOMONTH(DATEVALUE("01/"&amp;K3&amp;"/"&amp;$F$2),0),IF(Probacionistas!$F$4:$F$1205&gt;=DATEVALUE("01/"&amp;K3&amp;"/"&amp;$F$2),MATCH(Probacionistas!$BE$4:$BE$1205,Probacionistas!$BE$4:$BE$1205,0))),ROW(Probacionistas!$BE$4:$BE$1205)-ROW(Probacionistas!$BE$3)+1),1)))</f>
        <v>0</v>
      </c>
      <c r="L17" s="295" cm="1">
        <f t="array" ref="L17">IF(SUM(IF(FREQUENCY(IF(Probacionistas!$F$4:$F$1205&lt;=EOMONTH(DATEVALUE("01/"&amp;L3&amp;"/"&amp;$F$2),0),IF(Probacionistas!$F$4:$F$1205&gt;=DATEVALUE("01/"&amp;L3&amp;"/"&amp;$F$2),MATCH(Probacionistas!$BE$4:$BE$1205,Probacionistas!$BE$4:$BE$1205,0))),ROW(Probacionistas!$BE$4:$BE$1205)-ROW(Probacionistas!$BE$3)+1),1))=-1,0,SUM(IF(FREQUENCY(IF(Probacionistas!$F$4:$F$1205&lt;=EOMONTH(DATEVALUE("01/"&amp;L3&amp;"/"&amp;$F$2),0),IF(Probacionistas!$F$4:$F$1205&gt;=DATEVALUE("01/"&amp;L3&amp;"/"&amp;$F$2),MATCH(Probacionistas!$BE$4:$BE$1205,Probacionistas!$BE$4:$BE$1205,0))),ROW(Probacionistas!$BE$4:$BE$1205)-ROW(Probacionistas!$BE$3)+1),1)))</f>
        <v>0</v>
      </c>
      <c r="M17" s="295" cm="1">
        <f t="array" ref="M17">IF(SUM(IF(FREQUENCY(IF(Probacionistas!$F$4:$F$1205&lt;=EOMONTH(DATEVALUE("01/"&amp;M3&amp;"/"&amp;$F$2),0),IF(Probacionistas!$F$4:$F$1205&gt;=DATEVALUE("01/"&amp;M3&amp;"/"&amp;$F$2),MATCH(Probacionistas!$BE$4:$BE$1205,Probacionistas!$BE$4:$BE$1205,0))),ROW(Probacionistas!$BE$4:$BE$1205)-ROW(Probacionistas!$BE$3)+1),1))=-1,0,SUM(IF(FREQUENCY(IF(Probacionistas!$F$4:$F$1205&lt;=EOMONTH(DATEVALUE("01/"&amp;M3&amp;"/"&amp;$F$2),0),IF(Probacionistas!$F$4:$F$1205&gt;=DATEVALUE("01/"&amp;M3&amp;"/"&amp;$F$2),MATCH(Probacionistas!$BE$4:$BE$1205,Probacionistas!$BE$4:$BE$1205,0))),ROW(Probacionistas!$BE$4:$BE$1205)-ROW(Probacionistas!$BE$3)+1),1)))</f>
        <v>0</v>
      </c>
      <c r="N17" s="295" cm="1">
        <f t="array" ref="N17">IF(SUM(IF(FREQUENCY(IF(Probacionistas!$F$4:$F$1205&lt;=EOMONTH(DATEVALUE("01/"&amp;N3&amp;"/"&amp;$F$2),0),IF(Probacionistas!$F$4:$F$1205&gt;=DATEVALUE("01/"&amp;N3&amp;"/"&amp;$F$2),MATCH(Probacionistas!$BE$4:$BE$1205,Probacionistas!$BE$4:$BE$1205,0))),ROW(Probacionistas!$BE$4:$BE$1205)-ROW(Probacionistas!$BE$3)+1),1))=-1,0,SUM(IF(FREQUENCY(IF(Probacionistas!$F$4:$F$1205&lt;=EOMONTH(DATEVALUE("01/"&amp;N3&amp;"/"&amp;$F$2),0),IF(Probacionistas!$F$4:$F$1205&gt;=DATEVALUE("01/"&amp;N3&amp;"/"&amp;$F$2),MATCH(Probacionistas!$BE$4:$BE$1205,Probacionistas!$BE$4:$BE$1205,0))),ROW(Probacionistas!$BE$4:$BE$1205)-ROW(Probacionistas!$BE$3)+1),1)))</f>
        <v>0</v>
      </c>
      <c r="O17" s="295" cm="1">
        <f t="array" ref="O17">IF(SUM(IF(FREQUENCY(IF(Probacionistas!$F$4:$F$1205&lt;=EOMONTH(DATEVALUE("01/"&amp;O3&amp;"/"&amp;$F$2),0),IF(Probacionistas!$F$4:$F$1205&gt;=DATEVALUE("01/"&amp;O3&amp;"/"&amp;$F$2),MATCH(Probacionistas!$BE$4:$BE$1205,Probacionistas!$BE$4:$BE$1205,0))),ROW(Probacionistas!$BE$4:$BE$1205)-ROW(Probacionistas!$BE$3)+1),1))=-1,0,SUM(IF(FREQUENCY(IF(Probacionistas!$F$4:$F$1205&lt;=EOMONTH(DATEVALUE("01/"&amp;O3&amp;"/"&amp;$F$2),0),IF(Probacionistas!$F$4:$F$1205&gt;=DATEVALUE("01/"&amp;O3&amp;"/"&amp;$F$2),MATCH(Probacionistas!$BE$4:$BE$1205,Probacionistas!$BE$4:$BE$1205,0))),ROW(Probacionistas!$BE$4:$BE$1205)-ROW(Probacionistas!$BE$3)+1),1)))</f>
        <v>0</v>
      </c>
      <c r="P17" s="295" cm="1">
        <f t="array" ref="P17">IF(SUM(IF(FREQUENCY(IF(Probacionistas!$F$4:$F$1205&lt;=EOMONTH(DATEVALUE("01/"&amp;P3&amp;"/"&amp;$F$2),0),IF(Probacionistas!$F$4:$F$1205&gt;=DATEVALUE("01/"&amp;P3&amp;"/"&amp;$F$2),MATCH(Probacionistas!$BE$4:$BE$1205,Probacionistas!$BE$4:$BE$1205,0))),ROW(Probacionistas!$BE$4:$BE$1205)-ROW(Probacionistas!$BE$3)+1),1))=-1,0,SUM(IF(FREQUENCY(IF(Probacionistas!$F$4:$F$1205&lt;=EOMONTH(DATEVALUE("01/"&amp;P3&amp;"/"&amp;$F$2),0),IF(Probacionistas!$F$4:$F$1205&gt;=DATEVALUE("01/"&amp;P3&amp;"/"&amp;$F$2),MATCH(Probacionistas!$BE$4:$BE$1205,Probacionistas!$BE$4:$BE$1205,0))),ROW(Probacionistas!$BE$4:$BE$1205)-ROW(Probacionistas!$BE$3)+1),1)))</f>
        <v>0</v>
      </c>
      <c r="Q17" s="295" cm="1">
        <f t="array" ref="Q17">IF(SUM(IF(FREQUENCY(IF(Probacionistas!$F$4:$F$1205&lt;=EOMONTH(DATEVALUE("01/"&amp;Q3&amp;"/"&amp;$F$2),0),IF(Probacionistas!$F$4:$F$1205&gt;=DATEVALUE("01/"&amp;Q3&amp;"/"&amp;$F$2),MATCH(Probacionistas!$BE$4:$BE$1205,Probacionistas!$BE$4:$BE$1205,0))),ROW(Probacionistas!$BE$4:$BE$1205)-ROW(Probacionistas!$BE$3)+1),1))=-1,0,SUM(IF(FREQUENCY(IF(Probacionistas!$F$4:$F$1205&lt;=EOMONTH(DATEVALUE("01/"&amp;Q3&amp;"/"&amp;$F$2),0),IF(Probacionistas!$F$4:$F$1205&gt;=DATEVALUE("01/"&amp;Q3&amp;"/"&amp;$F$2),MATCH(Probacionistas!$BE$4:$BE$1205,Probacionistas!$BE$4:$BE$1205,0))),ROW(Probacionistas!$BE$4:$BE$1205)-ROW(Probacionistas!$BE$3)+1),1)))</f>
        <v>0</v>
      </c>
      <c r="R17" s="57" t="str">
        <f>+Probacionistas!$B$1</f>
        <v>Lima - Pueblo Libre</v>
      </c>
    </row>
    <row r="18" spans="1:18">
      <c r="A18" s="297">
        <v>2.17</v>
      </c>
      <c r="B18" s="304" t="s">
        <v>27</v>
      </c>
      <c r="C18" s="4">
        <f>+SUM(F18:K18)</f>
        <v>9</v>
      </c>
      <c r="D18" s="4">
        <f>+SUM(F18:Q18)</f>
        <v>9</v>
      </c>
      <c r="E18" s="23" cm="1">
        <f t="array" ref="E18">IF(SUM(IF(FREQUENCY(IF(Probacionistas!$F$4:$F$1099&lt;=EOMONTH(DATEVALUE("01/"&amp;E3&amp;"/"&amp;$E$2),0),IF(Probacionistas!$V$4:$V$1099&gt;=DATEVALUE("01/"&amp;E3&amp;"/"&amp;$E$2),MATCH(Probacionistas!$BE$4:$BE$1099,Probacionistas!$BE$4:$BE$1099,0))),ROW(Probacionistas!$BE$4:$BE$1099)-ROW(Probacionistas!$BE$3)+1),1))-1=-1,0,SUM(IF(FREQUENCY(IF(Probacionistas!$F$4:$F$1099&lt;=EOMONTH(DATEVALUE("01/"&amp;E3&amp;"/"&amp;$E$2),0),IF(Probacionistas!$V$4:$V$1099&gt;=DATEVALUE("01/"&amp;E3&amp;"/"&amp;$E$2),MATCH(Probacionistas!$BE$4:$BE$1099,Probacionistas!$BE$4:$BE$1099,0))),ROW(Probacionistas!$BE$4:$BE$1099)-ROW(Probacionistas!$BE$3)+1),1))-1)</f>
        <v>0</v>
      </c>
      <c r="F18" s="295" cm="1">
        <f t="array" ref="F18">IFERROR(ROWS(_xlfn.UNIQUE(_xlfn._xlws.FILTER(_xlfn.VSTACK(Tabla1[Ética], Tabla1[Soc - FH]),
      (MONTH(_xlfn.VSTACK(Tabla1[Fecha Inicio grupo], Tabla1[Fecha Inicio grupo])) = MONTH(DATEVALUE("01/"&amp;F3&amp;"/"&amp;$F$2))    ) * (_xlfn.VSTACK(Tabla1[Ética], Tabla1[Soc - FH]) &lt;&gt; "")))),0)</f>
        <v>3</v>
      </c>
      <c r="G18" s="295" cm="1">
        <f t="array" ref="G18">IFERROR(ROWS(_xlfn.UNIQUE(_xlfn._xlws.FILTER(_xlfn.VSTACK(Tabla1[Ética], Tabla1[Soc - FH]),
      (MONTH(_xlfn.VSTACK(Tabla1[Fecha Inicio grupo], Tabla1[Fecha Inicio grupo])) = MONTH(DATEVALUE("01/"&amp;G3&amp;"/"&amp;$F$2))    ) * (_xlfn.VSTACK(Tabla1[Ética], Tabla1[Soc - FH]) &lt;&gt; "")))),0)</f>
        <v>2</v>
      </c>
      <c r="H18" s="295" cm="1">
        <f t="array" ref="H18">IFERROR(ROWS(_xlfn.UNIQUE(_xlfn._xlws.FILTER(_xlfn.VSTACK(Tabla1[Ética], Tabla1[Soc - FH]),
      (MONTH(_xlfn.VSTACK(Tabla1[Fecha Inicio grupo], Tabla1[Fecha Inicio grupo])) = MONTH(DATEVALUE("01/"&amp;H3&amp;"/"&amp;$F$2))    ) * (_xlfn.VSTACK(Tabla1[Ética], Tabla1[Soc - FH]) &lt;&gt; "")))),0)</f>
        <v>4</v>
      </c>
      <c r="I18" s="295" cm="1">
        <f t="array" ref="I18">IFERROR(ROWS(_xlfn.UNIQUE(_xlfn._xlws.FILTER(_xlfn.VSTACK(Tabla1[Ética], Tabla1[Soc - FH]),
      (MONTH(_xlfn.VSTACK(Tabla1[Fecha Inicio grupo], Tabla1[Fecha Inicio grupo])) = MONTH(DATEVALUE("01/"&amp;I3&amp;"/"&amp;$F$2))    ) * (_xlfn.VSTACK(Tabla1[Ética], Tabla1[Soc - FH]) &lt;&gt; "")))),0)</f>
        <v>0</v>
      </c>
      <c r="J18" s="295" cm="1">
        <f t="array" ref="J18">IFERROR(ROWS(_xlfn.UNIQUE(_xlfn._xlws.FILTER(_xlfn.VSTACK(Tabla1[Ética], Tabla1[Soc - FH]),
      (MONTH(_xlfn.VSTACK(Tabla1[Fecha Inicio grupo], Tabla1[Fecha Inicio grupo])) = MONTH(DATEVALUE("01/"&amp;J3&amp;"/"&amp;$F$2))    ) * (_xlfn.VSTACK(Tabla1[Ética], Tabla1[Soc - FH]) &lt;&gt; "")))),0)</f>
        <v>0</v>
      </c>
      <c r="K18" s="295" cm="1">
        <f t="array" ref="K18">IFERROR(ROWS(_xlfn.UNIQUE(_xlfn._xlws.FILTER(_xlfn.VSTACK(Tabla1[Ética], Tabla1[Soc - FH]),
      (MONTH(_xlfn.VSTACK(Tabla1[Fecha Inicio grupo], Tabla1[Fecha Inicio grupo])) = MONTH(DATEVALUE("01/"&amp;K3&amp;"/"&amp;$F$2))    ) * (_xlfn.VSTACK(Tabla1[Ética], Tabla1[Soc - FH]) &lt;&gt; "")))),0)</f>
        <v>0</v>
      </c>
      <c r="L18" s="295" cm="1">
        <f t="array" ref="L18">IFERROR(ROWS(_xlfn.UNIQUE(_xlfn._xlws.FILTER(_xlfn.VSTACK(Tabla1[Ética], Tabla1[Soc - FH]),
      (MONTH(_xlfn.VSTACK(Tabla1[Fecha Inicio grupo], Tabla1[Fecha Inicio grupo])) = MONTH(DATEVALUE("01/"&amp;L3&amp;"/"&amp;$F$2))    ) * (_xlfn.VSTACK(Tabla1[Ética], Tabla1[Soc - FH]) &lt;&gt; "")))),0)</f>
        <v>0</v>
      </c>
      <c r="M18" s="295" cm="1">
        <f t="array" ref="M18">IFERROR(ROWS(_xlfn.UNIQUE(_xlfn._xlws.FILTER(_xlfn.VSTACK(Tabla1[Ética], Tabla1[Soc - FH]),
      (MONTH(_xlfn.VSTACK(Tabla1[Fecha Inicio grupo], Tabla1[Fecha Inicio grupo])) = MONTH(DATEVALUE("01/"&amp;M3&amp;"/"&amp;$F$2))    ) * (_xlfn.VSTACK(Tabla1[Ética], Tabla1[Soc - FH]) &lt;&gt; "")))),0)</f>
        <v>0</v>
      </c>
      <c r="N18" s="295" cm="1">
        <f t="array" ref="N18">IFERROR(ROWS(_xlfn.UNIQUE(_xlfn._xlws.FILTER(_xlfn.VSTACK(Tabla1[Ética], Tabla1[Soc - FH]),
      (MONTH(_xlfn.VSTACK(Tabla1[Fecha Inicio grupo], Tabla1[Fecha Inicio grupo])) = MONTH(DATEVALUE("01/"&amp;N3&amp;"/"&amp;$F$2))    ) * (_xlfn.VSTACK(Tabla1[Ética], Tabla1[Soc - FH]) &lt;&gt; "")))),0)</f>
        <v>0</v>
      </c>
      <c r="O18" s="295" cm="1">
        <f t="array" ref="O18">IFERROR(ROWS(_xlfn.UNIQUE(_xlfn._xlws.FILTER(_xlfn.VSTACK(Tabla1[Ética], Tabla1[Soc - FH]),
      (MONTH(_xlfn.VSTACK(Tabla1[Fecha Inicio grupo], Tabla1[Fecha Inicio grupo])) = MONTH(DATEVALUE("01/"&amp;O3&amp;"/"&amp;$F$2))    ) * (_xlfn.VSTACK(Tabla1[Ética], Tabla1[Soc - FH]) &lt;&gt; "")))),0)</f>
        <v>0</v>
      </c>
      <c r="P18" s="295" cm="1">
        <f t="array" ref="P18">IFERROR(ROWS(_xlfn.UNIQUE(_xlfn._xlws.FILTER(_xlfn.VSTACK(Tabla1[Ética], Tabla1[Soc - FH]),
      (MONTH(_xlfn.VSTACK(Tabla1[Fecha Inicio grupo], Tabla1[Fecha Inicio grupo])) = MONTH(DATEVALUE("01/"&amp;P3&amp;"/"&amp;$F$2))    ) * (_xlfn.VSTACK(Tabla1[Ética], Tabla1[Soc - FH]) &lt;&gt; "")))),0)</f>
        <v>0</v>
      </c>
      <c r="Q18" s="295" cm="1">
        <f t="array" ref="Q18">IFERROR(ROWS(_xlfn.UNIQUE(_xlfn._xlws.FILTER(_xlfn.VSTACK(Tabla1[Ética], Tabla1[Soc - FH]),
      (MONTH(_xlfn.VSTACK(Tabla1[Fecha Inicio grupo], Tabla1[Fecha Inicio grupo])) = MONTH(DATEVALUE("01/"&amp;Q3&amp;"/"&amp;$F$2))    ) * (_xlfn.VSTACK(Tabla1[Ética], Tabla1[Soc - FH]) &lt;&gt; "")))),0)</f>
        <v>0</v>
      </c>
      <c r="R18" s="57" t="str">
        <f>+Probacionistas!$B$1</f>
        <v>Lima - Pueblo Libre</v>
      </c>
    </row>
    <row r="19" spans="1:18">
      <c r="A19" s="297"/>
      <c r="B19" s="3" t="s">
        <v>28</v>
      </c>
      <c r="C19" s="3"/>
      <c r="D19" s="3"/>
      <c r="E19" s="23" cm="1">
        <f t="array" ref="E19">IF(SUM(IF(FREQUENCY(IF(Probacionistas!$F$4:$F$1275&lt;=EOMONTH(DATEVALUE("01/"&amp;E3&amp;"/"&amp;$E$2),0),IF(Probacionistas!$F$4:$F$1275&gt;=DATEVALUE("01/"&amp;E3&amp;"/"&amp;$E$2),MATCH(Probacionistas!$BG$4:$BG$1275,Probacionistas!$BG$4:$BG$1275,0))),ROW(Probacionistas!$BG$4:$BG$1275)-ROW(Probacionistas!$BE$3)+1),1))=-1,0,SUM(IF(FREQUENCY(IF(Probacionistas!$F$4:$F$1275&lt;=EOMONTH(DATEVALUE("01/"&amp;E3&amp;"/"&amp;$E$2),0),IF(Probacionistas!$F$4:$F$1275&gt;=DATEVALUE("01/"&amp;E3&amp;"/"&amp;$E$2),MATCH(Probacionistas!$BG$4:$BG$1275,Probacionistas!$BG$4:$BG$1275,0))),ROW(Probacionistas!$BG$4:$BG$1275)-ROW(Probacionistas!$BE$3)+1),1)))</f>
        <v>0</v>
      </c>
      <c r="F19" s="3"/>
      <c r="G19" s="3"/>
      <c r="H19" s="3"/>
      <c r="I19" s="3"/>
      <c r="J19" s="3"/>
      <c r="K19" s="3"/>
      <c r="L19" s="3"/>
      <c r="M19" s="3"/>
      <c r="N19" s="3"/>
      <c r="O19" s="3"/>
      <c r="P19" s="3"/>
      <c r="Q19" s="3"/>
      <c r="R19" s="57" t="str">
        <f>+Probacionistas!$B$1</f>
        <v>Lima - Pueblo Libre</v>
      </c>
    </row>
    <row r="20" spans="1:18">
      <c r="A20" s="297">
        <v>2.1800000000000002</v>
      </c>
      <c r="B20" s="7" t="s">
        <v>29</v>
      </c>
      <c r="C20" s="4">
        <f t="shared" ref="C20:C27" si="4">+SUM(F20:K20)</f>
        <v>11</v>
      </c>
      <c r="D20" s="4">
        <f t="shared" ref="D20:D27" si="5">+SUM(F20:Q20)</f>
        <v>11</v>
      </c>
      <c r="E20" s="23">
        <f>COUNTIFS(Probacionistas!$AR:$AR,"&lt;&gt;"" ",Probacionistas!$AR:$AR,"Asistió",Probacionistas!$R:$R,"Inscrito nuevo",Probacionistas!$F:$F,"&gt;="&amp;DATEVALUE("01/"&amp;E3&amp;"/"&amp;$E$2),Probacionistas!$F:$F,"&lt;="&amp;EOMONTH(DATEVALUE("01/"&amp;E3&amp;"/"&amp;$E$2),0))</f>
        <v>0</v>
      </c>
      <c r="F20" s="295">
        <f>COUNTIFS(Probacionistas!$AP:$AP,"&lt;&gt;"" ",Probacionistas!$P:$P,"Inscrito nuevo",Probacionistas!$BC:$BC,"Redes sociales",Probacionistas!$F:$F,"&gt;="&amp;DATEVALUE("01/"&amp;F3&amp;"/"&amp;$F$2),Probacionistas!$F:$F,"&lt;="&amp;EOMONTH(DATEVALUE("01/"&amp;F3&amp;"/"&amp;$F$2),0))</f>
        <v>8</v>
      </c>
      <c r="G20" s="295">
        <f>COUNTIFS(Probacionistas!$AP:$AP,"&lt;&gt;"" ",Probacionistas!$P:$P,"Inscrito nuevo",Probacionistas!$BC:$BC,"Redes sociales",Probacionistas!$F:$F,"&gt;="&amp;DATEVALUE("01/"&amp;G3&amp;"/"&amp;$F$2),Probacionistas!$F:$F,"&lt;="&amp;EOMONTH(DATEVALUE("01/"&amp;G3&amp;"/"&amp;$F$2),0))</f>
        <v>0</v>
      </c>
      <c r="H20" s="295">
        <f>COUNTIFS(Probacionistas!$AP:$AP,"&lt;&gt;"" ",Probacionistas!$P:$P,"Inscrito nuevo",Probacionistas!$BC:$BC,"Redes sociales",Probacionistas!$F:$F,"&gt;="&amp;DATEVALUE("01/"&amp;H3&amp;"/"&amp;$F$2),Probacionistas!$F:$F,"&lt;="&amp;EOMONTH(DATEVALUE("01/"&amp;H3&amp;"/"&amp;$F$2),0))</f>
        <v>3</v>
      </c>
      <c r="I20" s="295">
        <f>COUNTIFS(Probacionistas!$AP:$AP,"&lt;&gt;"" ",Probacionistas!$P:$P,"Inscrito nuevo",Probacionistas!$BC:$BC,"Redes sociales",Probacionistas!$F:$F,"&gt;="&amp;DATEVALUE("01/"&amp;I3&amp;"/"&amp;$F$2),Probacionistas!$F:$F,"&lt;="&amp;EOMONTH(DATEVALUE("01/"&amp;I3&amp;"/"&amp;$F$2),0))</f>
        <v>0</v>
      </c>
      <c r="J20" s="295">
        <f>COUNTIFS(Probacionistas!$AP:$AP,"&lt;&gt;"" ",Probacionistas!$P:$P,"Inscrito nuevo",Probacionistas!$BC:$BC,"Redes sociales",Probacionistas!$F:$F,"&gt;="&amp;DATEVALUE("01/"&amp;J3&amp;"/"&amp;$F$2),Probacionistas!$F:$F,"&lt;="&amp;EOMONTH(DATEVALUE("01/"&amp;J3&amp;"/"&amp;$F$2),0))</f>
        <v>0</v>
      </c>
      <c r="K20" s="295">
        <f>COUNTIFS(Probacionistas!$AP:$AP,"&lt;&gt;"" ",Probacionistas!$P:$P,"Inscrito nuevo",Probacionistas!$BC:$BC,"Redes sociales",Probacionistas!$F:$F,"&gt;="&amp;DATEVALUE("01/"&amp;K3&amp;"/"&amp;$F$2),Probacionistas!$F:$F,"&lt;="&amp;EOMONTH(DATEVALUE("01/"&amp;K3&amp;"/"&amp;$F$2),0))</f>
        <v>0</v>
      </c>
      <c r="L20" s="295">
        <f>COUNTIFS(Probacionistas!$AP:$AP,"&lt;&gt;"" ",Probacionistas!$P:$P,"Inscrito nuevo",Probacionistas!$BC:$BC,"Redes sociales",Probacionistas!$F:$F,"&gt;="&amp;DATEVALUE("01/"&amp;L3&amp;"/"&amp;$F$2),Probacionistas!$F:$F,"&lt;="&amp;EOMONTH(DATEVALUE("01/"&amp;L3&amp;"/"&amp;$F$2),0))</f>
        <v>0</v>
      </c>
      <c r="M20" s="295">
        <f>COUNTIFS(Probacionistas!$AP:$AP,"&lt;&gt;"" ",Probacionistas!$P:$P,"Inscrito nuevo",Probacionistas!$BC:$BC,"Redes sociales",Probacionistas!$F:$F,"&gt;="&amp;DATEVALUE("01/"&amp;M3&amp;"/"&amp;$F$2),Probacionistas!$F:$F,"&lt;="&amp;EOMONTH(DATEVALUE("01/"&amp;M3&amp;"/"&amp;$F$2),0))</f>
        <v>0</v>
      </c>
      <c r="N20" s="295">
        <f>COUNTIFS(Probacionistas!$AP:$AP,"&lt;&gt;"" ",Probacionistas!$P:$P,"Inscrito nuevo",Probacionistas!$BC:$BC,"Redes sociales",Probacionistas!$F:$F,"&gt;="&amp;DATEVALUE("01/"&amp;N3&amp;"/"&amp;$F$2),Probacionistas!$F:$F,"&lt;="&amp;EOMONTH(DATEVALUE("01/"&amp;N3&amp;"/"&amp;$F$2),0))</f>
        <v>0</v>
      </c>
      <c r="O20" s="295">
        <f>COUNTIFS(Probacionistas!$AP:$AP,"&lt;&gt;"" ",Probacionistas!$P:$P,"Inscrito nuevo",Probacionistas!$BC:$BC,"Redes sociales",Probacionistas!$F:$F,"&gt;="&amp;DATEVALUE("01/"&amp;O3&amp;"/"&amp;$F$2),Probacionistas!$F:$F,"&lt;="&amp;EOMONTH(DATEVALUE("01/"&amp;O3&amp;"/"&amp;$F$2),0))</f>
        <v>0</v>
      </c>
      <c r="P20" s="295">
        <f>COUNTIFS(Probacionistas!$AP:$AP,"&lt;&gt;"" ",Probacionistas!$P:$P,"Inscrito nuevo",Probacionistas!$BC:$BC,"Redes sociales",Probacionistas!$F:$F,"&gt;="&amp;DATEVALUE("01/"&amp;P3&amp;"/"&amp;$F$2),Probacionistas!$F:$F,"&lt;="&amp;EOMONTH(DATEVALUE("01/"&amp;P3&amp;"/"&amp;$F$2),0))</f>
        <v>0</v>
      </c>
      <c r="Q20" s="295">
        <f>COUNTIFS(Probacionistas!$AP:$AP,"&lt;&gt;"" ",Probacionistas!$P:$P,"Inscrito nuevo",Probacionistas!$BC:$BC,"Redes sociales",Probacionistas!$F:$F,"&gt;="&amp;DATEVALUE("01/"&amp;Q3&amp;"/"&amp;$F$2),Probacionistas!$F:$F,"&lt;="&amp;EOMONTH(DATEVALUE("01/"&amp;Q3&amp;"/"&amp;$F$2),0))</f>
        <v>0</v>
      </c>
      <c r="R20" s="57" t="str">
        <f>+Probacionistas!$B$1</f>
        <v>Lima - Pueblo Libre</v>
      </c>
    </row>
    <row r="21" spans="1:18">
      <c r="A21" s="297">
        <v>2.19</v>
      </c>
      <c r="B21" s="166" t="s">
        <v>30</v>
      </c>
      <c r="C21" s="4">
        <f t="shared" si="4"/>
        <v>1</v>
      </c>
      <c r="D21" s="4">
        <f t="shared" si="5"/>
        <v>1</v>
      </c>
      <c r="E21" s="3"/>
      <c r="F21" s="295">
        <f>COUNTIFS(Probacionistas!$AP:$AP,"&lt;&gt;"" ",Probacionistas!$P:$P,"Inscrito nuevo",Probacionistas!$BC:$BC,"Propag.Impresa",Probacionistas!$F:$F,"&gt;="&amp;DATEVALUE("01/"&amp;F3&amp;"/"&amp;$F$2),Probacionistas!$F:$F,"&lt;="&amp;EOMONTH(DATEVALUE("01/"&amp;F3&amp;"/"&amp;$F$2),0))</f>
        <v>1</v>
      </c>
      <c r="G21" s="295">
        <f>COUNTIFS(Probacionistas!$AP:$AP,"&lt;&gt;"" ",Probacionistas!$P:$P,"Inscrito nuevo",Probacionistas!$BC:$BC,"Propag.Impresa",Probacionistas!$F:$F,"&gt;="&amp;DATEVALUE("01/"&amp;G3&amp;"/"&amp;$F$2),Probacionistas!$F:$F,"&lt;="&amp;EOMONTH(DATEVALUE("01/"&amp;G3&amp;"/"&amp;$F$2),0))</f>
        <v>0</v>
      </c>
      <c r="H21" s="295">
        <f>COUNTIFS(Probacionistas!$AP:$AP,"&lt;&gt;"" ",Probacionistas!$P:$P,"Inscrito nuevo",Probacionistas!$BC:$BC,"Propag.Impresa",Probacionistas!$F:$F,"&gt;="&amp;DATEVALUE("01/"&amp;H3&amp;"/"&amp;$F$2),Probacionistas!$F:$F,"&lt;="&amp;EOMONTH(DATEVALUE("01/"&amp;H3&amp;"/"&amp;$F$2),0))</f>
        <v>0</v>
      </c>
      <c r="I21" s="295">
        <f>COUNTIFS(Probacionistas!$AP:$AP,"&lt;&gt;"" ",Probacionistas!$P:$P,"Inscrito nuevo",Probacionistas!$BC:$BC,"Propag.Impresa",Probacionistas!$F:$F,"&gt;="&amp;DATEVALUE("01/"&amp;I3&amp;"/"&amp;$F$2),Probacionistas!$F:$F,"&lt;="&amp;EOMONTH(DATEVALUE("01/"&amp;I3&amp;"/"&amp;$F$2),0))</f>
        <v>0</v>
      </c>
      <c r="J21" s="295">
        <f>COUNTIFS(Probacionistas!$AP:$AP,"&lt;&gt;"" ",Probacionistas!$P:$P,"Inscrito nuevo",Probacionistas!$BC:$BC,"Propag.Impresa",Probacionistas!$F:$F,"&gt;="&amp;DATEVALUE("01/"&amp;J3&amp;"/"&amp;$F$2),Probacionistas!$F:$F,"&lt;="&amp;EOMONTH(DATEVALUE("01/"&amp;J3&amp;"/"&amp;$F$2),0))</f>
        <v>0</v>
      </c>
      <c r="K21" s="295">
        <f>COUNTIFS(Probacionistas!$AP:$AP,"&lt;&gt;"" ",Probacionistas!$P:$P,"Inscrito nuevo",Probacionistas!$BC:$BC,"Propag.Impresa",Probacionistas!$F:$F,"&gt;="&amp;DATEVALUE("01/"&amp;K3&amp;"/"&amp;$F$2),Probacionistas!$F:$F,"&lt;="&amp;EOMONTH(DATEVALUE("01/"&amp;K3&amp;"/"&amp;$F$2),0))</f>
        <v>0</v>
      </c>
      <c r="L21" s="295">
        <f>COUNTIFS(Probacionistas!$AP:$AP,"&lt;&gt;"" ",Probacionistas!$P:$P,"Inscrito nuevo",Probacionistas!$BC:$BC,"Propag.Impresa",Probacionistas!$F:$F,"&gt;="&amp;DATEVALUE("01/"&amp;L3&amp;"/"&amp;$F$2),Probacionistas!$F:$F,"&lt;="&amp;EOMONTH(DATEVALUE("01/"&amp;L3&amp;"/"&amp;$F$2),0))</f>
        <v>0</v>
      </c>
      <c r="M21" s="295">
        <f>COUNTIFS(Probacionistas!$AP:$AP,"&lt;&gt;"" ",Probacionistas!$P:$P,"Inscrito nuevo",Probacionistas!$BC:$BC,"Propag.Impresa",Probacionistas!$F:$F,"&gt;="&amp;DATEVALUE("01/"&amp;M3&amp;"/"&amp;$F$2),Probacionistas!$F:$F,"&lt;="&amp;EOMONTH(DATEVALUE("01/"&amp;M3&amp;"/"&amp;$F$2),0))</f>
        <v>0</v>
      </c>
      <c r="N21" s="295">
        <f>COUNTIFS(Probacionistas!$AP:$AP,"&lt;&gt;"" ",Probacionistas!$P:$P,"Inscrito nuevo",Probacionistas!$BC:$BC,"Propag.Impresa",Probacionistas!$F:$F,"&gt;="&amp;DATEVALUE("01/"&amp;N3&amp;"/"&amp;$F$2),Probacionistas!$F:$F,"&lt;="&amp;EOMONTH(DATEVALUE("01/"&amp;N3&amp;"/"&amp;$F$2),0))</f>
        <v>0</v>
      </c>
      <c r="O21" s="295">
        <f>COUNTIFS(Probacionistas!$AP:$AP,"&lt;&gt;"" ",Probacionistas!$P:$P,"Inscrito nuevo",Probacionistas!$BC:$BC,"Propag.Impresa",Probacionistas!$F:$F,"&gt;="&amp;DATEVALUE("01/"&amp;O3&amp;"/"&amp;$F$2),Probacionistas!$F:$F,"&lt;="&amp;EOMONTH(DATEVALUE("01/"&amp;O3&amp;"/"&amp;$F$2),0))</f>
        <v>0</v>
      </c>
      <c r="P21" s="295">
        <f>COUNTIFS(Probacionistas!$AP:$AP,"&lt;&gt;"" ",Probacionistas!$P:$P,"Inscrito nuevo",Probacionistas!$BC:$BC,"Propag.Impresa",Probacionistas!$F:$F,"&gt;="&amp;DATEVALUE("01/"&amp;P3&amp;"/"&amp;$F$2),Probacionistas!$F:$F,"&lt;="&amp;EOMONTH(DATEVALUE("01/"&amp;P3&amp;"/"&amp;$F$2),0))</f>
        <v>0</v>
      </c>
      <c r="Q21" s="295">
        <f>COUNTIFS(Probacionistas!$AP:$AP,"&lt;&gt;"" ",Probacionistas!$P:$P,"Inscrito nuevo",Probacionistas!$BC:$BC,"Propag.Impresa",Probacionistas!$F:$F,"&gt;="&amp;DATEVALUE("01/"&amp;Q3&amp;"/"&amp;$F$2),Probacionistas!$F:$F,"&lt;="&amp;EOMONTH(DATEVALUE("01/"&amp;Q3&amp;"/"&amp;$F$2),0))</f>
        <v>0</v>
      </c>
      <c r="R21" s="57" t="str">
        <f>+Probacionistas!$B$1</f>
        <v>Lima - Pueblo Libre</v>
      </c>
    </row>
    <row r="22" spans="1:18">
      <c r="A22" s="297">
        <v>2.2000000000000002</v>
      </c>
      <c r="B22" s="7" t="s">
        <v>31</v>
      </c>
      <c r="C22" s="4">
        <f t="shared" si="4"/>
        <v>7</v>
      </c>
      <c r="D22" s="4">
        <f t="shared" si="5"/>
        <v>7</v>
      </c>
      <c r="E22" s="82">
        <f>COUNTIFS(Probacionistas!$AR:$AR,"&lt;&gt;"" ",Probacionistas!$R:$R,"Inscrito nuevo",Probacionistas!$BE:$BE,"Redes sociales",Probacionistas!$F:$F,"&gt;="&amp;DATEVALUE("01/"&amp;E3&amp;"/"&amp;$E$2),Probacionistas!$F:$F,"&lt;="&amp;EOMONTH(DATEVALUE("01/"&amp;E3&amp;"/"&amp;$E$2),0))</f>
        <v>0</v>
      </c>
      <c r="F22" s="295">
        <f>COUNTIFS(Probacionistas!$AP:$AP,"&lt;&gt;"" ",Probacionistas!$P:$P,"Inscrito nuevo",Probacionistas!$BC:$BC,"Contacto Personal",Probacionistas!$F:$F,"&gt;="&amp;DATEVALUE("01/"&amp;F3&amp;"/"&amp;$F$2),Probacionistas!$F:$F,"&lt;="&amp;EOMONTH(DATEVALUE("01/"&amp;F3&amp;"/"&amp;$F$2),0))</f>
        <v>7</v>
      </c>
      <c r="G22" s="295">
        <f>COUNTIFS(Probacionistas!$AP:$AP,"&lt;&gt;"" ",Probacionistas!$P:$P,"Inscrito nuevo",Probacionistas!$BC:$BC,"Contacto Personal",Probacionistas!$F:$F,"&gt;="&amp;DATEVALUE("01/"&amp;G3&amp;"/"&amp;$F$2),Probacionistas!$F:$F,"&lt;="&amp;EOMONTH(DATEVALUE("01/"&amp;G3&amp;"/"&amp;$F$2),0))</f>
        <v>0</v>
      </c>
      <c r="H22" s="295">
        <f>COUNTIFS(Probacionistas!$AP:$AP,"&lt;&gt;"" ",Probacionistas!$P:$P,"Inscrito nuevo",Probacionistas!$BC:$BC,"Contacto Personal",Probacionistas!$F:$F,"&gt;="&amp;DATEVALUE("01/"&amp;H3&amp;"/"&amp;$F$2),Probacionistas!$F:$F,"&lt;="&amp;EOMONTH(DATEVALUE("01/"&amp;H3&amp;"/"&amp;$F$2),0))</f>
        <v>0</v>
      </c>
      <c r="I22" s="295">
        <f>COUNTIFS(Probacionistas!$AP:$AP,"&lt;&gt;"" ",Probacionistas!$P:$P,"Inscrito nuevo",Probacionistas!$BC:$BC,"Contacto Personal",Probacionistas!$F:$F,"&gt;="&amp;DATEVALUE("01/"&amp;I3&amp;"/"&amp;$F$2),Probacionistas!$F:$F,"&lt;="&amp;EOMONTH(DATEVALUE("01/"&amp;I3&amp;"/"&amp;$F$2),0))</f>
        <v>0</v>
      </c>
      <c r="J22" s="295">
        <f>COUNTIFS(Probacionistas!$AP:$AP,"&lt;&gt;"" ",Probacionistas!$P:$P,"Inscrito nuevo",Probacionistas!$BC:$BC,"Contacto Personal",Probacionistas!$F:$F,"&gt;="&amp;DATEVALUE("01/"&amp;J3&amp;"/"&amp;$F$2),Probacionistas!$F:$F,"&lt;="&amp;EOMONTH(DATEVALUE("01/"&amp;J3&amp;"/"&amp;$F$2),0))</f>
        <v>0</v>
      </c>
      <c r="K22" s="295">
        <f>COUNTIFS(Probacionistas!$AP:$AP,"&lt;&gt;"" ",Probacionistas!$P:$P,"Inscrito nuevo",Probacionistas!$BC:$BC,"Contacto Personal",Probacionistas!$F:$F,"&gt;="&amp;DATEVALUE("01/"&amp;K3&amp;"/"&amp;$F$2),Probacionistas!$F:$F,"&lt;="&amp;EOMONTH(DATEVALUE("01/"&amp;K3&amp;"/"&amp;$F$2),0))</f>
        <v>0</v>
      </c>
      <c r="L22" s="295">
        <f>COUNTIFS(Probacionistas!$AP:$AP,"&lt;&gt;"" ",Probacionistas!$P:$P,"Inscrito nuevo",Probacionistas!$BC:$BC,"Contacto Personal",Probacionistas!$F:$F,"&gt;="&amp;DATEVALUE("01/"&amp;L3&amp;"/"&amp;$F$2),Probacionistas!$F:$F,"&lt;="&amp;EOMONTH(DATEVALUE("01/"&amp;L3&amp;"/"&amp;$F$2),0))</f>
        <v>0</v>
      </c>
      <c r="M22" s="295">
        <f>COUNTIFS(Probacionistas!$AP:$AP,"&lt;&gt;"" ",Probacionistas!$P:$P,"Inscrito nuevo",Probacionistas!$BC:$BC,"Contacto Personal",Probacionistas!$F:$F,"&gt;="&amp;DATEVALUE("01/"&amp;M3&amp;"/"&amp;$F$2),Probacionistas!$F:$F,"&lt;="&amp;EOMONTH(DATEVALUE("01/"&amp;M3&amp;"/"&amp;$F$2),0))</f>
        <v>0</v>
      </c>
      <c r="N22" s="295">
        <f>COUNTIFS(Probacionistas!$AP:$AP,"&lt;&gt;"" ",Probacionistas!$P:$P,"Inscrito nuevo",Probacionistas!$BC:$BC,"Contacto Personal",Probacionistas!$F:$F,"&gt;="&amp;DATEVALUE("01/"&amp;N3&amp;"/"&amp;$F$2),Probacionistas!$F:$F,"&lt;="&amp;EOMONTH(DATEVALUE("01/"&amp;N3&amp;"/"&amp;$F$2),0))</f>
        <v>0</v>
      </c>
      <c r="O22" s="295">
        <f>COUNTIFS(Probacionistas!$AP:$AP,"&lt;&gt;"" ",Probacionistas!$P:$P,"Inscrito nuevo",Probacionistas!$BC:$BC,"Contacto Personal",Probacionistas!$F:$F,"&gt;="&amp;DATEVALUE("01/"&amp;O3&amp;"/"&amp;$F$2),Probacionistas!$F:$F,"&lt;="&amp;EOMONTH(DATEVALUE("01/"&amp;O3&amp;"/"&amp;$F$2),0))</f>
        <v>0</v>
      </c>
      <c r="P22" s="295">
        <f>COUNTIFS(Probacionistas!$AP:$AP,"&lt;&gt;"" ",Probacionistas!$P:$P,"Inscrito nuevo",Probacionistas!$BC:$BC,"Contacto Personal",Probacionistas!$F:$F,"&gt;="&amp;DATEVALUE("01/"&amp;P3&amp;"/"&amp;$F$2),Probacionistas!$F:$F,"&lt;="&amp;EOMONTH(DATEVALUE("01/"&amp;P3&amp;"/"&amp;$F$2),0))</f>
        <v>0</v>
      </c>
      <c r="Q22" s="295">
        <f>COUNTIFS(Probacionistas!$AP:$AP,"&lt;&gt;"" ",Probacionistas!$P:$P,"Inscrito nuevo",Probacionistas!$BC:$BC,"Contacto Personal",Probacionistas!$F:$F,"&gt;="&amp;DATEVALUE("01/"&amp;Q3&amp;"/"&amp;$F$2),Probacionistas!$F:$F,"&lt;="&amp;EOMONTH(DATEVALUE("01/"&amp;Q3&amp;"/"&amp;$F$2),0))</f>
        <v>0</v>
      </c>
      <c r="R22" s="57" t="str">
        <f>+Probacionistas!$B$1</f>
        <v>Lima - Pueblo Libre</v>
      </c>
    </row>
    <row r="23" spans="1:18">
      <c r="A23" s="297">
        <v>2.21</v>
      </c>
      <c r="B23" s="7" t="s">
        <v>32</v>
      </c>
      <c r="C23" s="4">
        <f t="shared" si="4"/>
        <v>0</v>
      </c>
      <c r="D23" s="4">
        <f t="shared" si="5"/>
        <v>0</v>
      </c>
      <c r="E23" s="81">
        <f>COUNTIFS(Probacionistas!$AR:$AR,"&lt;&gt;"" ",Probacionistas!$R:$R,"Inscrito nuevo",Probacionistas!$BE:$BE,"Propag.Impresa",Probacionistas!$F:$F,"&gt;="&amp;DATEVALUE("01/"&amp;E3&amp;"/"&amp;$E$2),Probacionistas!$F:$F,"&lt;="&amp;EOMONTH(DATEVALUE("01/"&amp;E3&amp;"/"&amp;$E$2),0))</f>
        <v>0</v>
      </c>
      <c r="F23" s="81">
        <f>COUNTIFS(Probacionistas!$AP:$AP,"&lt;&gt;"" ",Probacionistas!$P:$P,"Inscrito nuevo",Probacionistas!$BC:$BC,"Actividades",Probacionistas!$F:$F,"&gt;="&amp;DATEVALUE("01/"&amp;F3&amp;"/"&amp;$F$2),Probacionistas!$F:$F,"&lt;="&amp;EOMONTH(DATEVALUE("01/"&amp;F3&amp;"/"&amp;$F$2),0))</f>
        <v>0</v>
      </c>
      <c r="G23" s="81">
        <f>COUNTIFS(Probacionistas!$AP:$AP,"&lt;&gt;"" ",Probacionistas!$P:$P,"Inscrito nuevo",Probacionistas!$BC:$BC,"Actividades",Probacionistas!$F:$F,"&gt;="&amp;DATEVALUE("01/"&amp;G3&amp;"/"&amp;$F$2),Probacionistas!$F:$F,"&lt;="&amp;EOMONTH(DATEVALUE("01/"&amp;G3&amp;"/"&amp;$F$2),0))</f>
        <v>0</v>
      </c>
      <c r="H23" s="81">
        <f>COUNTIFS(Probacionistas!$AP:$AP,"&lt;&gt;"" ",Probacionistas!$P:$P,"Inscrito nuevo",Probacionistas!$BC:$BC,"Actividades",Probacionistas!$F:$F,"&gt;="&amp;DATEVALUE("01/"&amp;H3&amp;"/"&amp;$F$2),Probacionistas!$F:$F,"&lt;="&amp;EOMONTH(DATEVALUE("01/"&amp;H3&amp;"/"&amp;$F$2),0))</f>
        <v>0</v>
      </c>
      <c r="I23" s="81">
        <f>COUNTIFS(Probacionistas!$AP:$AP,"&lt;&gt;"" ",Probacionistas!$P:$P,"Inscrito nuevo",Probacionistas!$BC:$BC,"Actividades",Probacionistas!$F:$F,"&gt;="&amp;DATEVALUE("01/"&amp;I3&amp;"/"&amp;$F$2),Probacionistas!$F:$F,"&lt;="&amp;EOMONTH(DATEVALUE("01/"&amp;I3&amp;"/"&amp;$F$2),0))</f>
        <v>0</v>
      </c>
      <c r="J23" s="81">
        <f>COUNTIFS(Probacionistas!$AP:$AP,"&lt;&gt;"" ",Probacionistas!$P:$P,"Inscrito nuevo",Probacionistas!$BC:$BC,"Actividades",Probacionistas!$F:$F,"&gt;="&amp;DATEVALUE("01/"&amp;J3&amp;"/"&amp;$F$2),Probacionistas!$F:$F,"&lt;="&amp;EOMONTH(DATEVALUE("01/"&amp;J3&amp;"/"&amp;$F$2),0))</f>
        <v>0</v>
      </c>
      <c r="K23" s="81">
        <f>COUNTIFS(Probacionistas!$AP:$AP,"&lt;&gt;"" ",Probacionistas!$P:$P,"Inscrito nuevo",Probacionistas!$BC:$BC,"Actividades",Probacionistas!$F:$F,"&gt;="&amp;DATEVALUE("01/"&amp;K3&amp;"/"&amp;$F$2),Probacionistas!$F:$F,"&lt;="&amp;EOMONTH(DATEVALUE("01/"&amp;K3&amp;"/"&amp;$F$2),0))</f>
        <v>0</v>
      </c>
      <c r="L23" s="81">
        <f>COUNTIFS(Probacionistas!$AP:$AP,"&lt;&gt;"" ",Probacionistas!$P:$P,"Inscrito nuevo",Probacionistas!$BC:$BC,"Actividades",Probacionistas!$F:$F,"&gt;="&amp;DATEVALUE("01/"&amp;L3&amp;"/"&amp;$F$2),Probacionistas!$F:$F,"&lt;="&amp;EOMONTH(DATEVALUE("01/"&amp;L3&amp;"/"&amp;$F$2),0))</f>
        <v>0</v>
      </c>
      <c r="M23" s="81">
        <f>COUNTIFS(Probacionistas!$AP:$AP,"&lt;&gt;"" ",Probacionistas!$P:$P,"Inscrito nuevo",Probacionistas!$BC:$BC,"Actividades",Probacionistas!$F:$F,"&gt;="&amp;DATEVALUE("01/"&amp;M3&amp;"/"&amp;$F$2),Probacionistas!$F:$F,"&lt;="&amp;EOMONTH(DATEVALUE("01/"&amp;M3&amp;"/"&amp;$F$2),0))</f>
        <v>0</v>
      </c>
      <c r="N23" s="81">
        <f>COUNTIFS(Probacionistas!$AP:$AP,"&lt;&gt;"" ",Probacionistas!$P:$P,"Inscrito nuevo",Probacionistas!$BC:$BC,"Actividades",Probacionistas!$F:$F,"&gt;="&amp;DATEVALUE("01/"&amp;N3&amp;"/"&amp;$F$2),Probacionistas!$F:$F,"&lt;="&amp;EOMONTH(DATEVALUE("01/"&amp;N3&amp;"/"&amp;$F$2),0))</f>
        <v>0</v>
      </c>
      <c r="O23" s="81">
        <f>COUNTIFS(Probacionistas!$AP:$AP,"&lt;&gt;"" ",Probacionistas!$P:$P,"Inscrito nuevo",Probacionistas!$BC:$BC,"Actividades",Probacionistas!$F:$F,"&gt;="&amp;DATEVALUE("01/"&amp;O3&amp;"/"&amp;$F$2),Probacionistas!$F:$F,"&lt;="&amp;EOMONTH(DATEVALUE("01/"&amp;O3&amp;"/"&amp;$F$2),0))</f>
        <v>0</v>
      </c>
      <c r="P23" s="81">
        <f>COUNTIFS(Probacionistas!$AP:$AP,"&lt;&gt;"" ",Probacionistas!$P:$P,"Inscrito nuevo",Probacionistas!$BC:$BC,"Actividades",Probacionistas!$F:$F,"&gt;="&amp;DATEVALUE("01/"&amp;P3&amp;"/"&amp;$F$2),Probacionistas!$F:$F,"&lt;="&amp;EOMONTH(DATEVALUE("01/"&amp;P3&amp;"/"&amp;$F$2),0))</f>
        <v>0</v>
      </c>
      <c r="Q23" s="81">
        <f>COUNTIFS(Probacionistas!$AP:$AP,"&lt;&gt;"" ",Probacionistas!$P:$P,"Inscrito nuevo",Probacionistas!$BC:$BC,"Actividades",Probacionistas!$F:$F,"&gt;="&amp;DATEVALUE("01/"&amp;Q3&amp;"/"&amp;$F$2),Probacionistas!$F:$F,"&lt;="&amp;EOMONTH(DATEVALUE("01/"&amp;Q3&amp;"/"&amp;$F$2),0))</f>
        <v>0</v>
      </c>
      <c r="R23" s="57" t="str">
        <f>+Probacionistas!$B$1</f>
        <v>Lima - Pueblo Libre</v>
      </c>
    </row>
    <row r="24" spans="1:18">
      <c r="A24" s="297">
        <v>2.2200000000000002</v>
      </c>
      <c r="B24" s="7" t="s">
        <v>33</v>
      </c>
      <c r="C24" s="4">
        <f t="shared" si="4"/>
        <v>0</v>
      </c>
      <c r="D24" s="4">
        <f t="shared" si="5"/>
        <v>0</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0</v>
      </c>
      <c r="G24" s="6">
        <f>COUNTIFS(Probacionistas!$AP:$AP,"&lt;&gt;"" ",Probacionistas!$P:$P,"Inscrito nuevo",Probacionistas!$BC:$BC,"Web",Probacionistas!$F:$F,"&gt;="&amp;DATEVALUE("01/"&amp;G3&amp;"/"&amp;$F$2),Probacionistas!$F:$F,"&lt;="&amp;EOMONTH(DATEVALUE("01/"&amp;G3&amp;"/"&amp;$F$2),0))</f>
        <v>0</v>
      </c>
      <c r="H24" s="6">
        <f>COUNTIFS(Probacionistas!$AP:$AP,"&lt;&gt;"" ",Probacionistas!$P:$P,"Inscrito nuevo",Probacionistas!$BC:$BC,"Web",Probacionistas!$F:$F,"&gt;="&amp;DATEVALUE("01/"&amp;H3&amp;"/"&amp;$F$2),Probacionistas!$F:$F,"&lt;="&amp;EOMONTH(DATEVALUE("01/"&amp;H3&amp;"/"&amp;$F$2),0))</f>
        <v>0</v>
      </c>
      <c r="I24" s="6">
        <f>COUNTIFS(Probacionistas!$AP:$AP,"&lt;&gt;"" ",Probacionistas!$P:$P,"Inscrito nuevo",Probacionistas!$BC:$BC,"Web",Probacionistas!$F:$F,"&gt;="&amp;DATEVALUE("01/"&amp;I3&amp;"/"&amp;$F$2),Probacionistas!$F:$F,"&lt;="&amp;EOMONTH(DATEVALUE("01/"&amp;I3&amp;"/"&amp;$F$2),0))</f>
        <v>0</v>
      </c>
      <c r="J24" s="6">
        <f>COUNTIFS(Probacionistas!$AP:$AP,"&lt;&gt;"" ",Probacionistas!$P:$P,"Inscrito nuevo",Probacionistas!$BC:$BC,"Web",Probacionistas!$F:$F,"&gt;="&amp;DATEVALUE("01/"&amp;J3&amp;"/"&amp;$F$2),Probacionistas!$F:$F,"&lt;="&amp;EOMONTH(DATEVALUE("01/"&amp;J3&amp;"/"&amp;$F$2),0))</f>
        <v>0</v>
      </c>
      <c r="K24" s="6">
        <f>COUNTIFS(Probacionistas!$AP:$AP,"&lt;&gt;"" ",Probacionistas!$P:$P,"Inscrito nuevo",Probacionistas!$BC:$BC,"Web",Probacionistas!$F:$F,"&gt;="&amp;DATEVALUE("01/"&amp;K3&amp;"/"&amp;$F$2),Probacionistas!$F:$F,"&lt;="&amp;EOMONTH(DATEVALUE("01/"&amp;K3&amp;"/"&amp;$F$2),0))</f>
        <v>0</v>
      </c>
      <c r="L24" s="6">
        <f>COUNTIFS(Probacionistas!$AP:$AP,"&lt;&gt;"" ",Probacionistas!$P:$P,"Inscrito nuevo",Probacionistas!$BC:$BC,"Web",Probacionistas!$F:$F,"&gt;="&amp;DATEVALUE("01/"&amp;L3&amp;"/"&amp;$F$2),Probacionistas!$F:$F,"&lt;="&amp;EOMONTH(DATEVALUE("01/"&amp;L3&amp;"/"&amp;$F$2),0))</f>
        <v>0</v>
      </c>
      <c r="M24" s="6">
        <f>COUNTIFS(Probacionistas!$AP:$AP,"&lt;&gt;"" ",Probacionistas!$P:$P,"Inscrito nuevo",Probacionistas!$BC:$BC,"Web",Probacionistas!$F:$F,"&gt;="&amp;DATEVALUE("01/"&amp;M3&amp;"/"&amp;$F$2),Probacionistas!$F:$F,"&lt;="&amp;EOMONTH(DATEVALUE("01/"&amp;M3&amp;"/"&amp;$F$2),0))</f>
        <v>0</v>
      </c>
      <c r="N24" s="6">
        <f>COUNTIFS(Probacionistas!$AP:$AP,"&lt;&gt;"" ",Probacionistas!$P:$P,"Inscrito nuevo",Probacionistas!$BC:$BC,"Web",Probacionistas!$F:$F,"&gt;="&amp;DATEVALUE("01/"&amp;N3&amp;"/"&amp;$F$2),Probacionistas!$F:$F,"&lt;="&amp;EOMONTH(DATEVALUE("01/"&amp;N3&amp;"/"&amp;$F$2),0))</f>
        <v>0</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7" t="str">
        <f>+Probacionistas!$B$1</f>
        <v>Lima - Pueblo Libre</v>
      </c>
    </row>
    <row r="25" spans="1:18">
      <c r="A25" s="297">
        <v>2.23</v>
      </c>
      <c r="B25" s="10" t="s">
        <v>34</v>
      </c>
      <c r="C25" s="4">
        <f t="shared" si="4"/>
        <v>2</v>
      </c>
      <c r="D25" s="4">
        <f t="shared" si="5"/>
        <v>2</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2</v>
      </c>
      <c r="G25" s="6">
        <f>COUNTIFS(Probacionistas!$AP:$AP,"&lt;&gt;"" ",Probacionistas!$P:$P,"Inscrito nuevo",Probacionistas!$BC:$BC,"Cursos",Probacionistas!$F:$F,"&gt;="&amp;DATEVALUE("01/"&amp;G3&amp;"/"&amp;$F$2),Probacionistas!$F:$F,"&lt;="&amp;EOMONTH(DATEVALUE("01/"&amp;G3&amp;"/"&amp;$F$2),0))</f>
        <v>0</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7" t="str">
        <f>+Probacionistas!$B$1</f>
        <v>Lima - Pueblo Libre</v>
      </c>
    </row>
    <row r="26" spans="1:18">
      <c r="A26" s="297">
        <v>2.2400000000000002</v>
      </c>
      <c r="B26" s="10" t="s">
        <v>35</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7" t="str">
        <f>+Probacionistas!$B$1</f>
        <v>Lima - Pueblo Libre</v>
      </c>
    </row>
    <row r="27" spans="1:18">
      <c r="A27" s="297">
        <v>2.25</v>
      </c>
      <c r="B27" s="167" t="s">
        <v>36</v>
      </c>
      <c r="C27" s="4">
        <f t="shared" si="4"/>
        <v>0</v>
      </c>
      <c r="D27" s="4">
        <f t="shared" si="5"/>
        <v>0</v>
      </c>
      <c r="E27" s="33"/>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0</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7" t="str">
        <f>+Probacionistas!$B$1</f>
        <v>Lima - Pueblo Libre</v>
      </c>
    </row>
  </sheetData>
  <sheetProtection algorithmName="SHA-512" hashValue="UIbx88vshJ64ARJzNySq5RwVYvABeB1ewG7tNNDLcKa/slB9dZaLc+9m46fbkO2/FIWDq3dKB13aTzJd1pyMow==" saltValue="7lzDPCBgcA/CMlzYNkLydA==" spinCount="100000" sheet="1" objects="1" scenarios="1"/>
  <protectedRanges>
    <protectedRange sqref="F5" name="Rango1"/>
  </protectedRanges>
  <mergeCells count="5164">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zoomScale="80" zoomScaleNormal="80" workbookViewId="0">
      <selection activeCell="D9" sqref="D9"/>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5" bestFit="1" customWidth="1"/>
    <col min="19" max="19" width="5.42578125" style="25"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14" t="s">
        <v>37</v>
      </c>
      <c r="B1" s="115" t="s">
        <v>38</v>
      </c>
      <c r="C1" s="116" t="s">
        <v>39</v>
      </c>
      <c r="D1" s="136" t="s">
        <v>40</v>
      </c>
      <c r="E1" s="215" t="s">
        <v>41</v>
      </c>
      <c r="G1" s="135" t="s">
        <v>42</v>
      </c>
      <c r="H1" s="116" t="s">
        <v>43</v>
      </c>
      <c r="J1" s="122" t="s">
        <v>44</v>
      </c>
      <c r="K1" s="123" t="s">
        <v>45</v>
      </c>
      <c r="L1" s="123" t="s">
        <v>46</v>
      </c>
      <c r="M1" s="123" t="s">
        <v>47</v>
      </c>
      <c r="N1" s="121" t="s">
        <v>48</v>
      </c>
      <c r="P1" s="134" t="s">
        <v>49</v>
      </c>
      <c r="R1" s="224" t="s">
        <v>15</v>
      </c>
      <c r="S1" s="225" t="s">
        <v>50</v>
      </c>
      <c r="U1" s="112" t="s">
        <v>51</v>
      </c>
      <c r="V1" s="138" t="s">
        <v>52</v>
      </c>
      <c r="W1" s="160" t="s">
        <v>53</v>
      </c>
      <c r="X1" s="161" t="s">
        <v>43</v>
      </c>
      <c r="Y1" s="162" t="s">
        <v>54</v>
      </c>
      <c r="AA1" s="111" t="s">
        <v>55</v>
      </c>
      <c r="AC1" s="111" t="s">
        <v>56</v>
      </c>
      <c r="AE1" s="172" t="s">
        <v>57</v>
      </c>
      <c r="AF1" s="173" t="s">
        <v>58</v>
      </c>
      <c r="AH1" s="174" t="s">
        <v>59</v>
      </c>
      <c r="AI1" s="175" t="s">
        <v>58</v>
      </c>
      <c r="AK1" s="275" t="s">
        <v>60</v>
      </c>
      <c r="AM1" s="291" t="s">
        <v>60</v>
      </c>
      <c r="AN1" s="291" t="s">
        <v>61</v>
      </c>
    </row>
    <row r="2" spans="1:40" ht="24">
      <c r="A2" s="159" t="s">
        <v>62</v>
      </c>
      <c r="B2" s="117">
        <v>1</v>
      </c>
      <c r="C2" s="157" t="s">
        <v>63</v>
      </c>
      <c r="D2" s="278" t="s">
        <v>64</v>
      </c>
      <c r="E2" s="216" t="s">
        <v>65</v>
      </c>
      <c r="G2" s="269" t="s">
        <v>66</v>
      </c>
      <c r="H2" s="269" t="s">
        <v>67</v>
      </c>
      <c r="J2" s="124" t="s">
        <v>66</v>
      </c>
      <c r="K2" s="113" t="s">
        <v>66</v>
      </c>
      <c r="L2" s="113" t="s">
        <v>66</v>
      </c>
      <c r="M2" s="113" t="str">
        <f>+J2&amp;K2&amp;L2</f>
        <v>PPP</v>
      </c>
      <c r="N2" s="125" t="s">
        <v>68</v>
      </c>
      <c r="P2" s="231" t="s">
        <v>69</v>
      </c>
      <c r="R2" s="226" t="s">
        <v>70</v>
      </c>
      <c r="S2" s="227">
        <v>5</v>
      </c>
      <c r="U2" s="220" t="s">
        <v>71</v>
      </c>
      <c r="V2" s="221" t="s">
        <v>72</v>
      </c>
      <c r="W2" s="143" t="s">
        <v>73</v>
      </c>
      <c r="X2" s="141" t="s">
        <v>74</v>
      </c>
      <c r="Y2" s="137" t="s">
        <v>75</v>
      </c>
      <c r="AA2" s="270" t="s">
        <v>76</v>
      </c>
      <c r="AC2" s="140" t="s">
        <v>4</v>
      </c>
      <c r="AE2" s="176" t="s">
        <v>77</v>
      </c>
      <c r="AF2" s="177" t="s">
        <v>78</v>
      </c>
      <c r="AH2" s="178" t="s">
        <v>79</v>
      </c>
      <c r="AI2" s="179" t="s">
        <v>80</v>
      </c>
      <c r="AK2" s="276" t="s">
        <v>81</v>
      </c>
      <c r="AM2" s="276" t="s">
        <v>81</v>
      </c>
      <c r="AN2" s="292">
        <v>45658</v>
      </c>
    </row>
    <row r="3" spans="1:40" ht="14.45">
      <c r="A3" s="209" t="s">
        <v>82</v>
      </c>
      <c r="B3" s="117">
        <v>2</v>
      </c>
      <c r="C3" s="118" t="s">
        <v>83</v>
      </c>
      <c r="D3" s="278" t="s">
        <v>84</v>
      </c>
      <c r="E3" s="217" t="s">
        <v>85</v>
      </c>
      <c r="G3" s="269" t="s">
        <v>86</v>
      </c>
      <c r="H3" s="269" t="s">
        <v>76</v>
      </c>
      <c r="J3" s="126" t="s">
        <v>66</v>
      </c>
      <c r="K3" s="27" t="s">
        <v>66</v>
      </c>
      <c r="L3" s="27" t="s">
        <v>87</v>
      </c>
      <c r="M3" s="27" t="str">
        <f t="shared" ref="M3:M17" si="0">+J3&amp;K3&amp;L3</f>
        <v>PPF</v>
      </c>
      <c r="N3" s="127" t="s">
        <v>68</v>
      </c>
      <c r="P3" s="231" t="s">
        <v>88</v>
      </c>
      <c r="R3" s="226" t="s">
        <v>89</v>
      </c>
      <c r="S3" s="227" t="s">
        <v>90</v>
      </c>
      <c r="U3" s="222" t="s">
        <v>91</v>
      </c>
      <c r="V3" s="223" t="s">
        <v>91</v>
      </c>
      <c r="W3" s="143" t="s">
        <v>92</v>
      </c>
      <c r="X3" s="141" t="s">
        <v>93</v>
      </c>
      <c r="Y3" s="137"/>
      <c r="AA3" s="271" t="s">
        <v>94</v>
      </c>
      <c r="AC3" s="140" t="s">
        <v>5</v>
      </c>
      <c r="AE3" s="176" t="s">
        <v>95</v>
      </c>
      <c r="AF3" s="177" t="s">
        <v>96</v>
      </c>
      <c r="AH3" s="178" t="s">
        <v>97</v>
      </c>
      <c r="AI3" s="179" t="s">
        <v>98</v>
      </c>
      <c r="AK3" s="277" t="s">
        <v>99</v>
      </c>
      <c r="AM3" s="277" t="s">
        <v>99</v>
      </c>
      <c r="AN3" s="292">
        <v>45689</v>
      </c>
    </row>
    <row r="4" spans="1:40" ht="14.45">
      <c r="A4" s="159" t="s">
        <v>100</v>
      </c>
      <c r="B4" s="208">
        <v>3</v>
      </c>
      <c r="C4" s="118" t="s">
        <v>101</v>
      </c>
      <c r="D4" s="278" t="s">
        <v>102</v>
      </c>
      <c r="E4" s="218" t="s">
        <v>103</v>
      </c>
      <c r="G4" s="269" t="s">
        <v>87</v>
      </c>
      <c r="H4" s="269" t="s">
        <v>104</v>
      </c>
      <c r="J4" s="126" t="s">
        <v>66</v>
      </c>
      <c r="K4" s="27" t="s">
        <v>87</v>
      </c>
      <c r="L4" s="27" t="s">
        <v>66</v>
      </c>
      <c r="M4" s="27" t="str">
        <f t="shared" si="0"/>
        <v>PFP</v>
      </c>
      <c r="N4" s="127" t="s">
        <v>68</v>
      </c>
      <c r="P4" s="231" t="s">
        <v>105</v>
      </c>
      <c r="R4" s="226" t="s">
        <v>106</v>
      </c>
      <c r="S4" s="227" t="s">
        <v>107</v>
      </c>
      <c r="U4" s="222" t="s">
        <v>108</v>
      </c>
      <c r="V4" s="223" t="s">
        <v>109</v>
      </c>
      <c r="W4" s="143" t="s">
        <v>110</v>
      </c>
      <c r="X4" s="141" t="s">
        <v>111</v>
      </c>
      <c r="Y4" s="137"/>
      <c r="AA4" s="272" t="s">
        <v>112</v>
      </c>
      <c r="AC4" s="140" t="s">
        <v>6</v>
      </c>
      <c r="AE4" s="176" t="s">
        <v>113</v>
      </c>
      <c r="AF4" s="180" t="s">
        <v>114</v>
      </c>
      <c r="AH4" s="178" t="s">
        <v>115</v>
      </c>
      <c r="AI4" s="181" t="s">
        <v>116</v>
      </c>
      <c r="AK4" s="276" t="s">
        <v>117</v>
      </c>
      <c r="AM4" s="276" t="s">
        <v>117</v>
      </c>
      <c r="AN4" s="292">
        <v>45717</v>
      </c>
    </row>
    <row r="5" spans="1:40" ht="24">
      <c r="B5" s="117">
        <v>4</v>
      </c>
      <c r="C5" s="118" t="s">
        <v>118</v>
      </c>
      <c r="D5" s="278" t="s">
        <v>119</v>
      </c>
      <c r="E5" s="218" t="s">
        <v>120</v>
      </c>
      <c r="G5" s="269" t="s">
        <v>121</v>
      </c>
      <c r="H5" s="269" t="s">
        <v>122</v>
      </c>
      <c r="J5" s="128" t="s">
        <v>66</v>
      </c>
      <c r="K5" s="26" t="s">
        <v>87</v>
      </c>
      <c r="L5" s="26" t="s">
        <v>87</v>
      </c>
      <c r="M5" s="26" t="str">
        <f t="shared" si="0"/>
        <v>PFF</v>
      </c>
      <c r="N5" s="129" t="s">
        <v>123</v>
      </c>
      <c r="P5" s="231" t="s">
        <v>124</v>
      </c>
      <c r="R5" s="226" t="s">
        <v>125</v>
      </c>
      <c r="S5" s="227" t="s">
        <v>126</v>
      </c>
      <c r="U5" s="222" t="s">
        <v>127</v>
      </c>
      <c r="V5" s="223" t="s">
        <v>71</v>
      </c>
      <c r="W5" s="143" t="s">
        <v>128</v>
      </c>
      <c r="X5" s="141" t="s">
        <v>129</v>
      </c>
      <c r="Y5" s="137"/>
      <c r="AA5" s="273" t="s">
        <v>130</v>
      </c>
      <c r="AC5" s="140" t="s">
        <v>7</v>
      </c>
      <c r="AE5" s="182" t="s">
        <v>131</v>
      </c>
      <c r="AH5" s="183" t="s">
        <v>132</v>
      </c>
      <c r="AK5" s="276" t="s">
        <v>133</v>
      </c>
      <c r="AM5" s="276" t="s">
        <v>133</v>
      </c>
      <c r="AN5" s="292">
        <v>45748</v>
      </c>
    </row>
    <row r="6" spans="1:40" ht="24">
      <c r="B6" s="117">
        <v>5</v>
      </c>
      <c r="C6" s="118" t="s">
        <v>134</v>
      </c>
      <c r="D6" s="278" t="s">
        <v>135</v>
      </c>
      <c r="E6" s="217" t="s">
        <v>136</v>
      </c>
      <c r="G6" s="269" t="s">
        <v>137</v>
      </c>
      <c r="H6" s="269" t="s">
        <v>138</v>
      </c>
      <c r="J6" s="126" t="s">
        <v>87</v>
      </c>
      <c r="K6" s="27" t="s">
        <v>66</v>
      </c>
      <c r="L6" s="27" t="s">
        <v>66</v>
      </c>
      <c r="M6" s="27" t="str">
        <f t="shared" si="0"/>
        <v>FPP</v>
      </c>
      <c r="N6" s="127" t="s">
        <v>68</v>
      </c>
      <c r="P6" s="35" t="s">
        <v>139</v>
      </c>
      <c r="R6" s="226" t="s">
        <v>140</v>
      </c>
      <c r="S6" s="227" t="s">
        <v>90</v>
      </c>
      <c r="W6" s="143" t="s">
        <v>141</v>
      </c>
      <c r="X6" s="141" t="s">
        <v>142</v>
      </c>
      <c r="Y6" s="137" t="s">
        <v>75</v>
      </c>
      <c r="AA6" s="274" t="s">
        <v>143</v>
      </c>
      <c r="AC6" s="140" t="s">
        <v>8</v>
      </c>
      <c r="AE6" s="182" t="s">
        <v>144</v>
      </c>
      <c r="AH6" s="183" t="s">
        <v>145</v>
      </c>
      <c r="AK6" s="276" t="s">
        <v>146</v>
      </c>
      <c r="AM6" s="276" t="s">
        <v>146</v>
      </c>
      <c r="AN6" s="292">
        <v>45778</v>
      </c>
    </row>
    <row r="7" spans="1:40" ht="14.45">
      <c r="B7" s="117">
        <v>6</v>
      </c>
      <c r="C7" s="118" t="s">
        <v>147</v>
      </c>
      <c r="D7" s="278"/>
      <c r="E7" s="217" t="s">
        <v>148</v>
      </c>
      <c r="G7" s="269"/>
      <c r="H7" s="269" t="s">
        <v>149</v>
      </c>
      <c r="J7" s="128" t="s">
        <v>87</v>
      </c>
      <c r="K7" s="26" t="s">
        <v>66</v>
      </c>
      <c r="L7" s="26" t="s">
        <v>87</v>
      </c>
      <c r="M7" s="26" t="str">
        <f t="shared" si="0"/>
        <v>FPF</v>
      </c>
      <c r="N7" s="129" t="s">
        <v>123</v>
      </c>
      <c r="P7" s="231" t="s">
        <v>150</v>
      </c>
      <c r="R7" s="226" t="s">
        <v>151</v>
      </c>
      <c r="S7" s="227">
        <v>6</v>
      </c>
      <c r="W7" s="143" t="s">
        <v>152</v>
      </c>
      <c r="X7" s="141" t="s">
        <v>153</v>
      </c>
      <c r="Y7" s="137"/>
      <c r="AC7" s="140" t="s">
        <v>9</v>
      </c>
      <c r="AE7" s="182" t="s">
        <v>154</v>
      </c>
      <c r="AH7" s="183"/>
      <c r="AK7" s="269" t="s">
        <v>155</v>
      </c>
      <c r="AM7" s="269" t="s">
        <v>155</v>
      </c>
      <c r="AN7" s="292">
        <v>45809</v>
      </c>
    </row>
    <row r="8" spans="1:40" ht="24.6" thickBot="1">
      <c r="B8" s="117">
        <v>7</v>
      </c>
      <c r="C8" s="118"/>
      <c r="D8" s="278"/>
      <c r="E8" s="218" t="s">
        <v>156</v>
      </c>
      <c r="J8" s="126" t="s">
        <v>87</v>
      </c>
      <c r="K8" s="27" t="s">
        <v>87</v>
      </c>
      <c r="L8" s="27" t="s">
        <v>66</v>
      </c>
      <c r="M8" s="27" t="str">
        <f t="shared" si="0"/>
        <v>FFP</v>
      </c>
      <c r="N8" s="127" t="s">
        <v>68</v>
      </c>
      <c r="P8" s="231" t="s">
        <v>157</v>
      </c>
      <c r="R8" s="226" t="s">
        <v>158</v>
      </c>
      <c r="S8" s="227" t="s">
        <v>107</v>
      </c>
      <c r="W8" s="144" t="s">
        <v>159</v>
      </c>
      <c r="X8" s="142" t="s">
        <v>160</v>
      </c>
      <c r="Y8" s="139" t="s">
        <v>161</v>
      </c>
      <c r="AC8" s="140" t="s">
        <v>10</v>
      </c>
      <c r="AE8" s="182"/>
      <c r="AH8" s="183"/>
      <c r="AK8" s="269" t="s">
        <v>162</v>
      </c>
      <c r="AM8" s="269" t="s">
        <v>162</v>
      </c>
      <c r="AN8" s="292">
        <v>45839</v>
      </c>
    </row>
    <row r="9" spans="1:40" ht="14.45">
      <c r="B9" s="117">
        <v>8</v>
      </c>
      <c r="C9" s="118"/>
      <c r="D9" s="278"/>
      <c r="E9" s="218" t="s">
        <v>163</v>
      </c>
      <c r="J9" s="128" t="s">
        <v>87</v>
      </c>
      <c r="K9" s="26" t="s">
        <v>87</v>
      </c>
      <c r="L9" s="26" t="s">
        <v>87</v>
      </c>
      <c r="M9" s="26" t="str">
        <f t="shared" si="0"/>
        <v>FFF</v>
      </c>
      <c r="N9" s="129" t="s">
        <v>123</v>
      </c>
      <c r="P9" s="231" t="s">
        <v>164</v>
      </c>
      <c r="R9" s="226" t="s">
        <v>165</v>
      </c>
      <c r="S9" s="227" t="s">
        <v>107</v>
      </c>
      <c r="AC9" s="140" t="s">
        <v>11</v>
      </c>
      <c r="AE9" s="182"/>
      <c r="AH9" s="183"/>
      <c r="AK9" s="269" t="s">
        <v>166</v>
      </c>
      <c r="AM9" s="269" t="s">
        <v>166</v>
      </c>
      <c r="AN9" s="292">
        <v>45870</v>
      </c>
    </row>
    <row r="10" spans="1:40" ht="14.45">
      <c r="B10" s="117">
        <v>9</v>
      </c>
      <c r="C10" s="118"/>
      <c r="D10" s="278"/>
      <c r="E10" s="217" t="s">
        <v>167</v>
      </c>
      <c r="J10" s="128"/>
      <c r="K10" s="26"/>
      <c r="L10" s="26"/>
      <c r="M10" s="26"/>
      <c r="N10" s="127"/>
      <c r="R10" s="226" t="s">
        <v>168</v>
      </c>
      <c r="S10" s="227" t="s">
        <v>107</v>
      </c>
      <c r="AC10" s="140" t="s">
        <v>169</v>
      </c>
      <c r="AE10" s="182"/>
      <c r="AH10" s="183"/>
      <c r="AK10" s="269" t="s">
        <v>170</v>
      </c>
      <c r="AM10" s="269" t="s">
        <v>170</v>
      </c>
      <c r="AN10" s="292">
        <v>45901</v>
      </c>
    </row>
    <row r="11" spans="1:40" ht="14.45">
      <c r="B11" s="117">
        <v>10</v>
      </c>
      <c r="C11" s="118"/>
      <c r="D11" s="278"/>
      <c r="E11" s="217" t="s">
        <v>171</v>
      </c>
      <c r="J11" s="128" t="s">
        <v>66</v>
      </c>
      <c r="K11" s="26" t="s">
        <v>66</v>
      </c>
      <c r="L11" s="26" t="s">
        <v>172</v>
      </c>
      <c r="M11" s="26" t="str">
        <f t="shared" si="0"/>
        <v>PPCG</v>
      </c>
      <c r="N11" s="129" t="s">
        <v>123</v>
      </c>
      <c r="R11" s="226" t="s">
        <v>173</v>
      </c>
      <c r="S11" s="227" t="s">
        <v>107</v>
      </c>
      <c r="AC11" s="140" t="s">
        <v>13</v>
      </c>
      <c r="AK11" s="269" t="s">
        <v>174</v>
      </c>
      <c r="AM11" s="269" t="s">
        <v>174</v>
      </c>
      <c r="AN11" s="292">
        <v>45931</v>
      </c>
    </row>
    <row r="12" spans="1:40" ht="14.45">
      <c r="B12" s="117">
        <v>11</v>
      </c>
      <c r="C12" s="118"/>
      <c r="D12" s="278"/>
      <c r="E12" s="218" t="s">
        <v>175</v>
      </c>
      <c r="J12" s="126" t="s">
        <v>66</v>
      </c>
      <c r="K12" s="27" t="s">
        <v>172</v>
      </c>
      <c r="L12" s="27" t="s">
        <v>66</v>
      </c>
      <c r="M12" s="27" t="str">
        <f t="shared" si="0"/>
        <v>PCGP</v>
      </c>
      <c r="N12" s="130" t="s">
        <v>68</v>
      </c>
      <c r="R12" s="226" t="s">
        <v>176</v>
      </c>
      <c r="S12" s="227" t="s">
        <v>107</v>
      </c>
      <c r="AC12" s="140" t="s">
        <v>14</v>
      </c>
      <c r="AK12" s="269" t="s">
        <v>177</v>
      </c>
      <c r="AM12" s="269" t="s">
        <v>177</v>
      </c>
      <c r="AN12" s="292">
        <v>45962</v>
      </c>
    </row>
    <row r="13" spans="1:40" ht="15" thickBot="1">
      <c r="B13" s="117">
        <v>12</v>
      </c>
      <c r="C13" s="118"/>
      <c r="D13" s="278"/>
      <c r="E13" s="219" t="s">
        <v>178</v>
      </c>
      <c r="J13" s="126" t="s">
        <v>172</v>
      </c>
      <c r="K13" s="27" t="s">
        <v>66</v>
      </c>
      <c r="L13" s="27" t="s">
        <v>66</v>
      </c>
      <c r="M13" s="27" t="str">
        <f t="shared" si="0"/>
        <v>CGPP</v>
      </c>
      <c r="N13" s="130" t="s">
        <v>68</v>
      </c>
      <c r="R13" s="226" t="s">
        <v>179</v>
      </c>
      <c r="S13" s="227" t="s">
        <v>126</v>
      </c>
      <c r="AC13" s="140" t="s">
        <v>3</v>
      </c>
      <c r="AK13" s="269" t="s">
        <v>180</v>
      </c>
      <c r="AM13" s="269" t="s">
        <v>180</v>
      </c>
      <c r="AN13" s="292">
        <v>45992</v>
      </c>
    </row>
    <row r="14" spans="1:40" ht="15" thickBot="1">
      <c r="B14" s="117">
        <v>13</v>
      </c>
      <c r="C14" s="118"/>
      <c r="D14" s="278"/>
      <c r="J14" s="131" t="s">
        <v>66</v>
      </c>
      <c r="K14" s="132" t="s">
        <v>172</v>
      </c>
      <c r="L14" s="132" t="s">
        <v>172</v>
      </c>
      <c r="M14" s="132" t="str">
        <f t="shared" si="0"/>
        <v>PCGCG</v>
      </c>
      <c r="N14" s="133" t="s">
        <v>123</v>
      </c>
      <c r="R14" s="226" t="s">
        <v>181</v>
      </c>
      <c r="S14" s="227">
        <v>6</v>
      </c>
      <c r="AK14" s="269" t="s">
        <v>182</v>
      </c>
      <c r="AM14" s="269" t="s">
        <v>182</v>
      </c>
      <c r="AN14" s="292">
        <v>46023</v>
      </c>
    </row>
    <row r="15" spans="1:40" ht="14.45">
      <c r="B15" s="117">
        <v>14</v>
      </c>
      <c r="C15" s="118"/>
      <c r="D15" s="278"/>
      <c r="J15" s="126" t="s">
        <v>66</v>
      </c>
      <c r="K15" s="27" t="s">
        <v>183</v>
      </c>
      <c r="L15" s="27" t="s">
        <v>66</v>
      </c>
      <c r="M15" s="27" t="str">
        <f t="shared" si="0"/>
        <v>PCLP</v>
      </c>
      <c r="N15" s="130" t="s">
        <v>68</v>
      </c>
      <c r="R15" s="226" t="s">
        <v>184</v>
      </c>
      <c r="S15" s="227" t="s">
        <v>126</v>
      </c>
      <c r="AK15" s="269" t="s">
        <v>185</v>
      </c>
      <c r="AM15" s="269" t="s">
        <v>185</v>
      </c>
      <c r="AN15" s="292">
        <v>46054</v>
      </c>
    </row>
    <row r="16" spans="1:40" ht="14.45">
      <c r="B16" s="117">
        <v>15</v>
      </c>
      <c r="C16" s="118"/>
      <c r="D16" s="278"/>
      <c r="J16" s="126" t="s">
        <v>183</v>
      </c>
      <c r="K16" s="27" t="s">
        <v>66</v>
      </c>
      <c r="L16" s="27" t="s">
        <v>66</v>
      </c>
      <c r="M16" s="27" t="str">
        <f t="shared" si="0"/>
        <v>CLPP</v>
      </c>
      <c r="N16" s="130" t="s">
        <v>68</v>
      </c>
      <c r="R16" s="226" t="s">
        <v>186</v>
      </c>
      <c r="S16" s="227" t="s">
        <v>107</v>
      </c>
      <c r="AK16" s="276" t="s">
        <v>187</v>
      </c>
      <c r="AM16" s="276" t="s">
        <v>187</v>
      </c>
      <c r="AN16" s="292">
        <v>46082</v>
      </c>
    </row>
    <row r="17" spans="2:19" ht="15" thickBot="1">
      <c r="B17" s="117">
        <v>16</v>
      </c>
      <c r="C17" s="118"/>
      <c r="D17" s="278"/>
      <c r="J17" s="131" t="s">
        <v>66</v>
      </c>
      <c r="K17" s="132" t="s">
        <v>183</v>
      </c>
      <c r="L17" s="132" t="s">
        <v>183</v>
      </c>
      <c r="M17" s="132" t="str">
        <f t="shared" si="0"/>
        <v>PCLCL</v>
      </c>
      <c r="N17" s="133" t="s">
        <v>123</v>
      </c>
      <c r="R17" s="226" t="s">
        <v>188</v>
      </c>
      <c r="S17" s="227" t="s">
        <v>107</v>
      </c>
    </row>
    <row r="18" spans="2:19" ht="12.75" customHeight="1">
      <c r="B18" s="117">
        <v>17</v>
      </c>
      <c r="C18" s="118"/>
      <c r="D18" s="278"/>
      <c r="R18" s="226" t="s">
        <v>189</v>
      </c>
      <c r="S18" s="227" t="s">
        <v>90</v>
      </c>
    </row>
    <row r="19" spans="2:19" ht="12.75" customHeight="1">
      <c r="B19" s="117">
        <v>18</v>
      </c>
      <c r="C19" s="118"/>
      <c r="D19" s="278"/>
      <c r="R19" s="226" t="s">
        <v>190</v>
      </c>
      <c r="S19" s="227" t="s">
        <v>90</v>
      </c>
    </row>
    <row r="20" spans="2:19" ht="12.75" customHeight="1">
      <c r="B20" s="117">
        <v>19</v>
      </c>
      <c r="C20" s="118"/>
      <c r="D20" s="278"/>
      <c r="R20" s="226" t="s">
        <v>191</v>
      </c>
      <c r="S20" s="227">
        <v>3</v>
      </c>
    </row>
    <row r="21" spans="2:19" ht="12.75" customHeight="1" thickBot="1">
      <c r="B21" s="117">
        <v>20</v>
      </c>
      <c r="C21" s="118"/>
      <c r="D21" s="279"/>
      <c r="R21" s="226" t="s">
        <v>192</v>
      </c>
      <c r="S21" s="227">
        <v>6</v>
      </c>
    </row>
    <row r="22" spans="2:19" ht="12.75" customHeight="1">
      <c r="B22" s="117">
        <v>21</v>
      </c>
      <c r="C22" s="118"/>
      <c r="R22" s="226" t="s">
        <v>193</v>
      </c>
      <c r="S22" s="227" t="s">
        <v>107</v>
      </c>
    </row>
    <row r="23" spans="2:19" ht="12.75" customHeight="1">
      <c r="B23" s="117">
        <v>22</v>
      </c>
      <c r="C23" s="118"/>
      <c r="R23" s="226" t="s">
        <v>194</v>
      </c>
      <c r="S23" s="227" t="s">
        <v>107</v>
      </c>
    </row>
    <row r="24" spans="2:19" ht="12.75" customHeight="1">
      <c r="B24" s="117">
        <v>23</v>
      </c>
      <c r="C24" s="118"/>
      <c r="R24" s="226" t="s">
        <v>195</v>
      </c>
      <c r="S24" s="227" t="s">
        <v>107</v>
      </c>
    </row>
    <row r="25" spans="2:19" ht="12.75" customHeight="1">
      <c r="B25" s="117">
        <v>24</v>
      </c>
      <c r="C25" s="118"/>
      <c r="R25" s="226" t="s">
        <v>196</v>
      </c>
      <c r="S25" s="227">
        <v>6</v>
      </c>
    </row>
    <row r="26" spans="2:19" ht="12.75" customHeight="1">
      <c r="B26" s="117">
        <v>25</v>
      </c>
      <c r="C26" s="118"/>
      <c r="R26" s="226" t="s">
        <v>197</v>
      </c>
      <c r="S26" s="227" t="s">
        <v>107</v>
      </c>
    </row>
    <row r="27" spans="2:19" ht="12.75" customHeight="1">
      <c r="B27" s="117">
        <v>26</v>
      </c>
      <c r="C27" s="118"/>
      <c r="R27" s="226" t="s">
        <v>198</v>
      </c>
      <c r="S27" s="227" t="s">
        <v>107</v>
      </c>
    </row>
    <row r="28" spans="2:19" ht="12.75" customHeight="1">
      <c r="B28" s="117">
        <v>27</v>
      </c>
      <c r="C28" s="118"/>
      <c r="R28" s="226" t="s">
        <v>199</v>
      </c>
      <c r="S28" s="227" t="s">
        <v>107</v>
      </c>
    </row>
    <row r="29" spans="2:19" ht="12.75" customHeight="1">
      <c r="B29" s="117">
        <v>28</v>
      </c>
      <c r="C29" s="118"/>
      <c r="R29" s="226" t="s">
        <v>200</v>
      </c>
      <c r="S29" s="227" t="s">
        <v>107</v>
      </c>
    </row>
    <row r="30" spans="2:19" ht="12.75" customHeight="1">
      <c r="B30" s="117">
        <v>29</v>
      </c>
      <c r="C30" s="118"/>
      <c r="R30" s="226" t="s">
        <v>201</v>
      </c>
      <c r="S30" s="227" t="s">
        <v>107</v>
      </c>
    </row>
    <row r="31" spans="2:19" ht="12.75" customHeight="1" thickBot="1">
      <c r="B31" s="119">
        <v>30</v>
      </c>
      <c r="C31" s="120"/>
      <c r="R31" s="226" t="s">
        <v>202</v>
      </c>
      <c r="S31" s="227" t="s">
        <v>107</v>
      </c>
    </row>
    <row r="32" spans="2:19" ht="12.75" customHeight="1">
      <c r="R32" s="226" t="s">
        <v>203</v>
      </c>
      <c r="S32" s="227" t="s">
        <v>126</v>
      </c>
    </row>
    <row r="33" spans="18:19" ht="12.75" customHeight="1">
      <c r="R33" s="226" t="s">
        <v>204</v>
      </c>
      <c r="S33" s="227" t="s">
        <v>90</v>
      </c>
    </row>
    <row r="34" spans="18:19" ht="12.75" customHeight="1">
      <c r="R34" s="226" t="s">
        <v>205</v>
      </c>
      <c r="S34" s="227">
        <v>5</v>
      </c>
    </row>
    <row r="35" spans="18:19" ht="12.75" customHeight="1">
      <c r="R35" s="226" t="s">
        <v>206</v>
      </c>
      <c r="S35" s="227" t="s">
        <v>107</v>
      </c>
    </row>
    <row r="36" spans="18:19" ht="12.75" customHeight="1">
      <c r="R36" s="226" t="s">
        <v>207</v>
      </c>
      <c r="S36" s="227" t="s">
        <v>107</v>
      </c>
    </row>
    <row r="37" spans="18:19" ht="12.75" customHeight="1">
      <c r="R37" s="226" t="s">
        <v>208</v>
      </c>
      <c r="S37" s="227">
        <v>4</v>
      </c>
    </row>
    <row r="38" spans="18:19" ht="12.75" customHeight="1">
      <c r="R38" s="226" t="s">
        <v>209</v>
      </c>
      <c r="S38" s="227">
        <v>2</v>
      </c>
    </row>
    <row r="39" spans="18:19" ht="12.75" customHeight="1">
      <c r="R39" s="226" t="s">
        <v>210</v>
      </c>
      <c r="S39" s="227">
        <v>3</v>
      </c>
    </row>
    <row r="40" spans="18:19" ht="12.75" customHeight="1">
      <c r="R40" s="226" t="s">
        <v>211</v>
      </c>
      <c r="S40" s="227" t="s">
        <v>107</v>
      </c>
    </row>
    <row r="41" spans="18:19" ht="12.75" customHeight="1">
      <c r="R41" s="226" t="s">
        <v>212</v>
      </c>
      <c r="S41" s="227">
        <v>4</v>
      </c>
    </row>
    <row r="42" spans="18:19" ht="12.75" customHeight="1">
      <c r="R42" s="226" t="s">
        <v>213</v>
      </c>
      <c r="S42" s="227" t="s">
        <v>107</v>
      </c>
    </row>
    <row r="43" spans="18:19" ht="12.75" customHeight="1">
      <c r="R43" s="226" t="s">
        <v>214</v>
      </c>
      <c r="S43" s="227">
        <v>3</v>
      </c>
    </row>
    <row r="44" spans="18:19" ht="12.75" customHeight="1">
      <c r="R44" s="226" t="s">
        <v>215</v>
      </c>
      <c r="S44" s="227">
        <v>6</v>
      </c>
    </row>
    <row r="45" spans="18:19" ht="12.75" customHeight="1">
      <c r="R45" s="226" t="s">
        <v>216</v>
      </c>
      <c r="S45" s="227" t="s">
        <v>107</v>
      </c>
    </row>
    <row r="46" spans="18:19" ht="12.75" customHeight="1">
      <c r="R46" s="226" t="s">
        <v>217</v>
      </c>
      <c r="S46" s="227" t="s">
        <v>107</v>
      </c>
    </row>
    <row r="47" spans="18:19" ht="12.75" customHeight="1">
      <c r="R47" s="226" t="s">
        <v>218</v>
      </c>
      <c r="S47" s="227" t="s">
        <v>126</v>
      </c>
    </row>
    <row r="48" spans="18:19" ht="12.75" customHeight="1">
      <c r="R48" s="226" t="s">
        <v>219</v>
      </c>
      <c r="S48" s="227">
        <v>2</v>
      </c>
    </row>
    <row r="49" spans="18:19" ht="12.75" customHeight="1">
      <c r="R49" s="226" t="s">
        <v>220</v>
      </c>
      <c r="S49" s="227">
        <v>3</v>
      </c>
    </row>
    <row r="50" spans="18:19" ht="12.75" customHeight="1">
      <c r="R50" s="226" t="s">
        <v>221</v>
      </c>
      <c r="S50" s="227" t="s">
        <v>126</v>
      </c>
    </row>
    <row r="51" spans="18:19" ht="12.75" customHeight="1">
      <c r="R51" s="226" t="s">
        <v>222</v>
      </c>
      <c r="S51" s="227">
        <v>7</v>
      </c>
    </row>
    <row r="52" spans="18:19" ht="12.75" customHeight="1">
      <c r="R52" s="226" t="s">
        <v>223</v>
      </c>
      <c r="S52" s="227">
        <v>3</v>
      </c>
    </row>
    <row r="53" spans="18:19" ht="12.75" customHeight="1">
      <c r="R53" s="226" t="s">
        <v>224</v>
      </c>
      <c r="S53" s="227" t="s">
        <v>107</v>
      </c>
    </row>
    <row r="54" spans="18:19" ht="12.75" customHeight="1">
      <c r="R54" s="226" t="s">
        <v>225</v>
      </c>
      <c r="S54" s="227">
        <v>4</v>
      </c>
    </row>
    <row r="55" spans="18:19" ht="12.75" customHeight="1">
      <c r="R55" s="226" t="s">
        <v>226</v>
      </c>
      <c r="S55" s="227" t="s">
        <v>107</v>
      </c>
    </row>
    <row r="56" spans="18:19" ht="12.75" customHeight="1">
      <c r="R56" s="226" t="s">
        <v>227</v>
      </c>
      <c r="S56" s="227">
        <v>2</v>
      </c>
    </row>
    <row r="57" spans="18:19" ht="12.75" customHeight="1">
      <c r="R57" s="226" t="s">
        <v>228</v>
      </c>
      <c r="S57" s="227">
        <v>4</v>
      </c>
    </row>
    <row r="58" spans="18:19" ht="12.75" customHeight="1">
      <c r="R58" s="226" t="s">
        <v>229</v>
      </c>
      <c r="S58" s="227">
        <v>2</v>
      </c>
    </row>
    <row r="59" spans="18:19" ht="12.75" customHeight="1">
      <c r="R59" s="226" t="s">
        <v>230</v>
      </c>
      <c r="S59" s="227" t="s">
        <v>107</v>
      </c>
    </row>
    <row r="60" spans="18:19" ht="12.75" customHeight="1">
      <c r="R60" s="226" t="s">
        <v>231</v>
      </c>
      <c r="S60" s="227" t="s">
        <v>90</v>
      </c>
    </row>
    <row r="61" spans="18:19" ht="12.75" customHeight="1">
      <c r="R61" s="226" t="s">
        <v>232</v>
      </c>
      <c r="S61" s="227">
        <v>2</v>
      </c>
    </row>
    <row r="62" spans="18:19" ht="12.75" customHeight="1">
      <c r="R62" s="226" t="s">
        <v>233</v>
      </c>
      <c r="S62" s="227">
        <v>5</v>
      </c>
    </row>
    <row r="63" spans="18:19" ht="12.75" customHeight="1">
      <c r="R63" s="226" t="s">
        <v>234</v>
      </c>
      <c r="S63" s="227" t="s">
        <v>107</v>
      </c>
    </row>
    <row r="64" spans="18:19" ht="12.75" customHeight="1">
      <c r="R64" s="226" t="s">
        <v>235</v>
      </c>
      <c r="S64" s="227" t="s">
        <v>107</v>
      </c>
    </row>
    <row r="65" spans="18:19" ht="12.75" customHeight="1">
      <c r="R65" s="226" t="s">
        <v>236</v>
      </c>
      <c r="S65" s="227" t="s">
        <v>107</v>
      </c>
    </row>
    <row r="66" spans="18:19" ht="12.75" customHeight="1">
      <c r="R66" s="226" t="s">
        <v>237</v>
      </c>
      <c r="S66" s="227" t="s">
        <v>126</v>
      </c>
    </row>
    <row r="67" spans="18:19" ht="12.75" customHeight="1">
      <c r="R67" s="226" t="s">
        <v>238</v>
      </c>
      <c r="S67" s="227" t="s">
        <v>90</v>
      </c>
    </row>
    <row r="68" spans="18:19" ht="12.75" customHeight="1">
      <c r="R68" s="226" t="s">
        <v>239</v>
      </c>
      <c r="S68" s="227" t="s">
        <v>107</v>
      </c>
    </row>
    <row r="69" spans="18:19" ht="12.75" customHeight="1">
      <c r="R69" s="226"/>
      <c r="S69" s="228"/>
    </row>
    <row r="70" spans="18:19" ht="12.75" customHeight="1">
      <c r="R70" s="226"/>
      <c r="S70" s="228"/>
    </row>
    <row r="71" spans="18:19" ht="12.75" customHeight="1">
      <c r="R71" s="226"/>
      <c r="S71" s="228"/>
    </row>
    <row r="72" spans="18:19" ht="12.75" customHeight="1">
      <c r="R72" s="226"/>
      <c r="S72" s="228"/>
    </row>
    <row r="73" spans="18:19" ht="12.75" customHeight="1">
      <c r="R73" s="226"/>
      <c r="S73" s="228"/>
    </row>
    <row r="74" spans="18:19" ht="12.75" customHeight="1">
      <c r="R74" s="226"/>
      <c r="S74" s="228"/>
    </row>
    <row r="75" spans="18:19" ht="12.75" customHeight="1">
      <c r="R75" s="226"/>
      <c r="S75" s="228"/>
    </row>
    <row r="76" spans="18:19" ht="12.75" customHeight="1">
      <c r="R76" s="226"/>
      <c r="S76" s="228"/>
    </row>
    <row r="77" spans="18:19" ht="12.75" customHeight="1">
      <c r="R77" s="226"/>
      <c r="S77" s="228"/>
    </row>
    <row r="78" spans="18:19" ht="12.75" customHeight="1">
      <c r="R78" s="226"/>
      <c r="S78" s="228"/>
    </row>
    <row r="79" spans="18:19" ht="12.75" customHeight="1">
      <c r="R79" s="226"/>
      <c r="S79" s="228"/>
    </row>
    <row r="80" spans="18:19" ht="12.75" customHeight="1">
      <c r="R80" s="226"/>
      <c r="S80" s="228"/>
    </row>
    <row r="81" spans="18:19" ht="12.75" customHeight="1">
      <c r="R81" s="226"/>
      <c r="S81" s="228"/>
    </row>
    <row r="82" spans="18:19" ht="12.75" customHeight="1">
      <c r="R82" s="226"/>
      <c r="S82" s="228"/>
    </row>
    <row r="83" spans="18:19" ht="12.75" customHeight="1">
      <c r="R83" s="226"/>
      <c r="S83" s="228"/>
    </row>
    <row r="84" spans="18:19" ht="12.75" customHeight="1">
      <c r="R84" s="226"/>
      <c r="S84" s="228"/>
    </row>
    <row r="85" spans="18:19" ht="12.75" customHeight="1" thickBot="1">
      <c r="R85" s="229"/>
      <c r="S85" s="230"/>
    </row>
  </sheetData>
  <sheetProtection algorithmName="SHA-512" hashValue="DVw/c/6SrLRd5IbKv9X8jjc3X10beGcYPIHT2A+i/bjWR2iVUi0acBYKrAykcjzigQwCaxmMCXQhqi/v5+TBow==" saltValue="u+Wg3WmwQpjrOpLCYwbdRA=="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5"/>
  <sheetViews>
    <sheetView tabSelected="1" zoomScale="90" zoomScaleNormal="90" workbookViewId="0">
      <pane xSplit="10" ySplit="4" topLeftCell="L30" activePane="bottomRight" state="frozen"/>
      <selection pane="bottomRight" activeCell="P42" sqref="P42"/>
      <selection pane="bottomLeft"/>
      <selection pane="topRight"/>
    </sheetView>
  </sheetViews>
  <sheetFormatPr defaultColWidth="11.42578125" defaultRowHeight="15" customHeight="1"/>
  <cols>
    <col min="1" max="1" width="5.42578125" style="83" customWidth="1"/>
    <col min="2" max="2" width="20" customWidth="1"/>
    <col min="3" max="3" width="9.28515625" style="25" customWidth="1"/>
    <col min="4" max="4" width="13.85546875" style="64" customWidth="1"/>
    <col min="5" max="5" width="12.28515625" style="64" customWidth="1"/>
    <col min="6" max="6" width="14.5703125" style="45" customWidth="1"/>
    <col min="7" max="7" width="13.7109375" style="45" customWidth="1"/>
    <col min="8" max="8" width="9.42578125" style="45" customWidth="1"/>
    <col min="9" max="9" width="16" style="34" customWidth="1"/>
    <col min="10" max="10" width="17.140625" style="34" customWidth="1"/>
    <col min="12" max="12" width="20.140625" customWidth="1"/>
    <col min="13" max="13" width="10.5703125" style="25" customWidth="1"/>
    <col min="14" max="14" width="8.28515625" style="25" customWidth="1"/>
    <col min="15" max="15" width="9.7109375" style="25" customWidth="1"/>
    <col min="16" max="16" width="15.5703125" style="41" bestFit="1" customWidth="1"/>
    <col min="17" max="17" width="12.7109375" style="25" customWidth="1"/>
    <col min="18" max="18" width="15.7109375" customWidth="1"/>
    <col min="19" max="19" width="10.28515625" customWidth="1"/>
    <col min="20" max="20" width="11" customWidth="1"/>
    <col min="21" max="21" width="11.28515625" customWidth="1"/>
    <col min="22" max="22" width="10.28515625" customWidth="1"/>
    <col min="23" max="23" width="17.85546875" style="45" bestFit="1" customWidth="1"/>
    <col min="24" max="24" width="19.28515625" style="1" customWidth="1"/>
    <col min="25" max="25" width="9" customWidth="1"/>
    <col min="26" max="26" width="9" style="44" customWidth="1"/>
    <col min="27" max="29" width="9" style="1" customWidth="1"/>
    <col min="30" max="40" width="8.7109375" style="1" customWidth="1"/>
    <col min="41" max="41" width="10.7109375" style="1" hidden="1" customWidth="1"/>
    <col min="42" max="42" width="14" style="1" customWidth="1"/>
    <col min="43" max="43" width="7.42578125" style="1" customWidth="1"/>
    <col min="44" max="44" width="12.5703125" style="1" customWidth="1"/>
    <col min="45" max="45" width="17" style="1" customWidth="1"/>
    <col min="48" max="48" width="19.140625" style="63" customWidth="1"/>
    <col min="49" max="51" width="18.140625" style="31" customWidth="1"/>
    <col min="52" max="52" width="13" style="39" customWidth="1"/>
    <col min="53" max="53" width="16.7109375" style="39" customWidth="1"/>
    <col min="54" max="54" width="11.28515625" style="45" customWidth="1"/>
    <col min="55" max="55" width="16.7109375" customWidth="1"/>
    <col min="56" max="56" width="8.7109375" style="63" customWidth="1"/>
    <col min="57" max="57" width="19.28515625" customWidth="1"/>
    <col min="58" max="58" width="14.7109375" style="63" customWidth="1"/>
    <col min="59" max="59" width="30.28515625" customWidth="1"/>
    <col min="60" max="60" width="13.42578125" customWidth="1"/>
    <col min="61" max="61" width="13" style="28" customWidth="1"/>
    <col min="62" max="62" width="14.140625" customWidth="1"/>
    <col min="63" max="63" width="13.42578125" customWidth="1"/>
    <col min="64" max="64" width="18.5703125" bestFit="1" customWidth="1"/>
  </cols>
  <sheetData>
    <row r="1" spans="1:79" ht="15.6">
      <c r="A1" s="214" t="s">
        <v>240</v>
      </c>
      <c r="B1" s="268" t="s">
        <v>220</v>
      </c>
      <c r="C1" s="24"/>
      <c r="H1" s="163"/>
      <c r="J1" s="25"/>
      <c r="K1" s="25"/>
      <c r="L1" s="25"/>
      <c r="M1" s="41"/>
      <c r="O1"/>
      <c r="P1"/>
      <c r="Q1" s="67"/>
      <c r="R1" s="67"/>
      <c r="S1" s="67"/>
      <c r="T1" s="67"/>
      <c r="U1" s="44"/>
      <c r="V1" s="45"/>
      <c r="W1"/>
      <c r="X1"/>
      <c r="Y1" s="1"/>
      <c r="Z1" s="1"/>
      <c r="AP1" s="31"/>
      <c r="AQ1" s="61"/>
      <c r="AR1" s="39"/>
      <c r="AS1" s="39"/>
      <c r="AV1"/>
      <c r="AW1"/>
      <c r="AX1" s="67"/>
      <c r="AY1"/>
      <c r="AZ1" s="67"/>
      <c r="BA1"/>
      <c r="BB1"/>
      <c r="BC1" s="28"/>
      <c r="BD1"/>
      <c r="BF1"/>
      <c r="BI1"/>
    </row>
    <row r="2" spans="1:79" ht="14.45">
      <c r="C2" s="321" t="s">
        <v>241</v>
      </c>
      <c r="D2" s="321"/>
      <c r="E2" s="321"/>
      <c r="F2" s="321"/>
      <c r="G2" s="212"/>
      <c r="H2" s="323" t="s">
        <v>242</v>
      </c>
      <c r="I2" s="324"/>
      <c r="J2" s="324"/>
      <c r="K2" s="324"/>
      <c r="L2" s="324"/>
      <c r="M2" s="324"/>
      <c r="N2" s="255" t="s">
        <v>243</v>
      </c>
      <c r="O2"/>
      <c r="P2"/>
      <c r="Q2" s="67"/>
      <c r="R2" s="322" t="s">
        <v>244</v>
      </c>
      <c r="S2" s="322"/>
      <c r="T2" s="322"/>
      <c r="U2" s="256" t="s">
        <v>245</v>
      </c>
      <c r="V2" s="256" t="s">
        <v>245</v>
      </c>
      <c r="W2" s="318" t="s">
        <v>246</v>
      </c>
      <c r="X2" s="319"/>
      <c r="Y2" s="1"/>
      <c r="Z2" s="1"/>
      <c r="AP2" s="257" t="s">
        <v>243</v>
      </c>
      <c r="AQ2"/>
      <c r="AR2"/>
      <c r="AS2" s="197" t="s">
        <v>247</v>
      </c>
      <c r="AV2" s="197" t="s">
        <v>247</v>
      </c>
      <c r="AW2" s="197" t="s">
        <v>247</v>
      </c>
      <c r="AX2" s="256" t="s">
        <v>245</v>
      </c>
      <c r="AY2"/>
      <c r="AZ2" s="256" t="s">
        <v>245</v>
      </c>
      <c r="BA2"/>
      <c r="BB2" s="320"/>
      <c r="BC2" s="320"/>
      <c r="BD2" s="258" t="s">
        <v>243</v>
      </c>
      <c r="BE2" s="258" t="s">
        <v>243</v>
      </c>
      <c r="BF2" s="258" t="s">
        <v>243</v>
      </c>
      <c r="BG2" s="258" t="s">
        <v>243</v>
      </c>
      <c r="BH2" s="258" t="s">
        <v>243</v>
      </c>
      <c r="BI2"/>
    </row>
    <row r="3" spans="1:79" s="32" customFormat="1" ht="55.5" customHeight="1">
      <c r="A3" s="75" t="s">
        <v>248</v>
      </c>
      <c r="B3" s="75" t="s">
        <v>37</v>
      </c>
      <c r="C3" s="75" t="s">
        <v>249</v>
      </c>
      <c r="D3" s="76" t="s">
        <v>57</v>
      </c>
      <c r="E3" s="76" t="s">
        <v>59</v>
      </c>
      <c r="F3" s="76" t="s">
        <v>250</v>
      </c>
      <c r="G3" s="213" t="s">
        <v>40</v>
      </c>
      <c r="H3" s="48" t="s">
        <v>251</v>
      </c>
      <c r="I3" s="49" t="s">
        <v>252</v>
      </c>
      <c r="J3" s="49" t="s">
        <v>253</v>
      </c>
      <c r="K3" s="211" t="s">
        <v>254</v>
      </c>
      <c r="L3" s="49" t="s">
        <v>255</v>
      </c>
      <c r="M3" s="211" t="s">
        <v>256</v>
      </c>
      <c r="N3" s="211" t="s">
        <v>257</v>
      </c>
      <c r="O3" s="76" t="s">
        <v>41</v>
      </c>
      <c r="P3" s="76" t="s">
        <v>258</v>
      </c>
      <c r="Q3" s="75" t="s">
        <v>259</v>
      </c>
      <c r="R3" s="75" t="s">
        <v>260</v>
      </c>
      <c r="S3" s="75" t="s">
        <v>261</v>
      </c>
      <c r="T3" s="75" t="s">
        <v>262</v>
      </c>
      <c r="U3" s="75" t="s">
        <v>263</v>
      </c>
      <c r="V3" s="75" t="s">
        <v>264</v>
      </c>
      <c r="W3" s="75" t="s">
        <v>265</v>
      </c>
      <c r="X3" s="75" t="s">
        <v>266</v>
      </c>
      <c r="Y3" s="267" t="s">
        <v>267</v>
      </c>
      <c r="Z3" s="267" t="s">
        <v>268</v>
      </c>
      <c r="AA3" s="267" t="s">
        <v>269</v>
      </c>
      <c r="AB3" s="267" t="s">
        <v>270</v>
      </c>
      <c r="AC3" s="267" t="s">
        <v>271</v>
      </c>
      <c r="AD3" s="158" t="s">
        <v>272</v>
      </c>
      <c r="AE3" s="267" t="s">
        <v>273</v>
      </c>
      <c r="AF3" s="267" t="s">
        <v>274</v>
      </c>
      <c r="AG3" s="267" t="s">
        <v>275</v>
      </c>
      <c r="AH3" s="267" t="s">
        <v>276</v>
      </c>
      <c r="AI3" s="267" t="s">
        <v>277</v>
      </c>
      <c r="AJ3" s="267" t="s">
        <v>278</v>
      </c>
      <c r="AK3" s="267" t="s">
        <v>279</v>
      </c>
      <c r="AL3" s="267" t="s">
        <v>280</v>
      </c>
      <c r="AM3" s="267" t="s">
        <v>281</v>
      </c>
      <c r="AN3" s="267" t="s">
        <v>282</v>
      </c>
      <c r="AO3" s="76" t="s">
        <v>283</v>
      </c>
      <c r="AP3" s="76" t="s">
        <v>284</v>
      </c>
      <c r="AQ3" s="76" t="s">
        <v>285</v>
      </c>
      <c r="AR3" s="198" t="s">
        <v>286</v>
      </c>
      <c r="AS3" s="199" t="s">
        <v>60</v>
      </c>
      <c r="AT3" s="200" t="s">
        <v>287</v>
      </c>
      <c r="AU3" s="76" t="s">
        <v>288</v>
      </c>
      <c r="AV3" s="199" t="s">
        <v>289</v>
      </c>
      <c r="AW3" s="199" t="s">
        <v>290</v>
      </c>
      <c r="AX3" s="202" t="s">
        <v>291</v>
      </c>
      <c r="AY3" s="196" t="s">
        <v>292</v>
      </c>
      <c r="AZ3" s="75" t="s">
        <v>293</v>
      </c>
      <c r="BA3" s="196" t="s">
        <v>294</v>
      </c>
      <c r="BB3" s="75" t="s">
        <v>295</v>
      </c>
      <c r="BC3" s="75" t="s">
        <v>296</v>
      </c>
      <c r="BD3" s="42" t="s">
        <v>297</v>
      </c>
      <c r="BE3" s="54" t="s">
        <v>298</v>
      </c>
      <c r="BF3" s="54" t="s">
        <v>299</v>
      </c>
      <c r="BG3" s="204" t="s">
        <v>300</v>
      </c>
      <c r="BH3" s="204" t="s">
        <v>301</v>
      </c>
      <c r="BI3" s="204" t="s">
        <v>302</v>
      </c>
      <c r="BJ3" s="204" t="s">
        <v>303</v>
      </c>
      <c r="BK3" s="204" t="s">
        <v>304</v>
      </c>
      <c r="BL3" s="66"/>
      <c r="BM3" s="66"/>
      <c r="BN3" s="66"/>
      <c r="BO3" s="66"/>
      <c r="BP3" s="66"/>
      <c r="BQ3" s="66"/>
      <c r="BR3" s="66"/>
      <c r="BS3" s="66"/>
      <c r="BT3" s="66"/>
      <c r="BU3" s="66"/>
      <c r="BV3" s="66"/>
      <c r="BW3" s="66"/>
      <c r="BX3" s="66"/>
      <c r="BY3" s="66"/>
      <c r="BZ3" s="66"/>
      <c r="CA3" s="66"/>
    </row>
    <row r="4" spans="1:79" s="25" customFormat="1" ht="12" hidden="1">
      <c r="A4" s="69">
        <v>1</v>
      </c>
      <c r="B4" s="35" t="s">
        <v>62</v>
      </c>
      <c r="C4" s="35" t="s">
        <v>4</v>
      </c>
      <c r="D4" s="43" t="s">
        <v>305</v>
      </c>
      <c r="E4" s="43" t="s">
        <v>306</v>
      </c>
      <c r="F4" s="46">
        <v>45670</v>
      </c>
      <c r="G4" s="46" t="s">
        <v>84</v>
      </c>
      <c r="H4" s="164" t="s">
        <v>307</v>
      </c>
      <c r="I4" s="43" t="s">
        <v>308</v>
      </c>
      <c r="J4" s="43" t="s">
        <v>309</v>
      </c>
      <c r="K4" s="259">
        <v>925553606</v>
      </c>
      <c r="L4" s="69"/>
      <c r="M4" s="260">
        <v>23097</v>
      </c>
      <c r="N4" s="239">
        <f ca="1">IF(Tabla1[[#This Row],[Fecha de nac]]="","",IF(Tabla1[[#This Row],[Fecha Finalización]] &gt;=TODAY(), DATEDIF(Tabla1[[#This Row],[Fecha de nac]],TODAY(),"y"), ROUNDDOWN((Tabla1[[#This Row],[Fecha Finalización]] -Tabla1[[#This Row],[Fecha de nac]])/365,0)))</f>
        <v>61</v>
      </c>
      <c r="O4" s="169" t="s">
        <v>65</v>
      </c>
      <c r="P4" s="73" t="s">
        <v>130</v>
      </c>
      <c r="Q4" s="74"/>
      <c r="R4" s="79"/>
      <c r="S4" s="79"/>
      <c r="T4" s="79"/>
      <c r="U4" s="241">
        <f>IF(F4="","",Tabla1[[#This Row],[Fecha Inicio grupo]]+3*7-7)</f>
        <v>45684</v>
      </c>
      <c r="V4" s="242">
        <f>IF(F4="","",EDATE(Tabla1[[#This Row],[Fecha Inicio grupo]],3))</f>
        <v>45760</v>
      </c>
      <c r="W4" s="35" t="s">
        <v>63</v>
      </c>
      <c r="X4" s="35" t="s">
        <v>118</v>
      </c>
      <c r="Y4" s="77" t="s">
        <v>66</v>
      </c>
      <c r="Z4" s="77" t="s">
        <v>66</v>
      </c>
      <c r="AA4" s="77" t="s">
        <v>66</v>
      </c>
      <c r="AB4" s="77" t="s">
        <v>66</v>
      </c>
      <c r="AC4" s="77" t="s">
        <v>66</v>
      </c>
      <c r="AD4" s="77" t="s">
        <v>87</v>
      </c>
      <c r="AE4" s="77" t="s">
        <v>66</v>
      </c>
      <c r="AF4" s="77" t="s">
        <v>66</v>
      </c>
      <c r="AG4" s="77"/>
      <c r="AH4" s="77"/>
      <c r="AI4" s="77"/>
      <c r="AJ4" s="77"/>
      <c r="AK4" s="77"/>
      <c r="AL4" s="77"/>
      <c r="AM4" s="77"/>
      <c r="AN4" s="77"/>
      <c r="AO4" s="145"/>
      <c r="AP4" s="247" t="str">
        <f>IF(F4="","",IFERROR(VLOOKUP(SUBSTITUTE(SUBSTITUTE(Tabla1[[#This Row],[Uso Sistemas]],"T","P"),"N","F"),Parámetros!$M$2:$N$17,2,0),"Completar hasta 3ra sem. para evaluar a Probacionista"))</f>
        <v>Asistió</v>
      </c>
      <c r="AQ4" s="40"/>
      <c r="AR4" s="201"/>
      <c r="AS4" s="201"/>
      <c r="AT4" s="29"/>
      <c r="AU4" s="29"/>
      <c r="AV4" s="203"/>
      <c r="AW4" s="203"/>
      <c r="AX4" s="245">
        <f>IF(V4="","",EOMONTH(EDATE(Tabla1[[#This Row],[Fecha Finalización]],2),0))</f>
        <v>45838</v>
      </c>
      <c r="AY4" s="40"/>
      <c r="AZ4" s="250">
        <f>IF(V4="","",EOMONTH(EDATE(Tabla1[[#This Row],[Fecha Finalización]],3),0))</f>
        <v>45869</v>
      </c>
      <c r="BA4" s="40"/>
      <c r="BB4" s="40"/>
      <c r="BC4" s="236" t="s">
        <v>88</v>
      </c>
      <c r="BD4" s="234" t="str">
        <f>IF(F4="","",Tabla1[[#This Row],[sem 01]]&amp;Tabla1[[#This Row],[sem 02]]&amp;Tabla1[[#This Row],[sem 03]])</f>
        <v>PPP</v>
      </c>
      <c r="BE4" s="235" t="str">
        <f>IF(TRIM(F4)="","",$B$1&amp;"-"&amp;SUBSTITUTE(Tabla1[[#This Row],[Mes Inscrito]]," ","")&amp;"-"&amp;SUBSTITUTE(Tabla1[[#This Row],[Dia de clases Inscrito]]," ","")&amp;"-"&amp;SUBSTITUTE(Tabla1[[#This Row],[Horario Inscrito]]," ","")&amp;"-"&amp;Tabla1[[#This Row],[Fecha Inicio grupo]])</f>
        <v>Lima - Pueblo Libre-Enero-Lunes-7:30-9:30p.m.-45670</v>
      </c>
      <c r="BF4" s="252" t="str">
        <f>IF(F4="","",Tabla1[[#This Row],[Curso]])</f>
        <v>Conócete a ti mismo</v>
      </c>
      <c r="BG4" s="253" t="str">
        <f>+IF(TRIM(F4)="","",$B$1&amp;"-"&amp;TRIM(Tabla1[[#This Row],[Mes Inscrito]])&amp;"-"&amp;TRIM(Tabla1[[#This Row],[Dia de clases Inscrito]])&amp;"-"&amp;TRIM(Tabla1[[#This Row],[Horario Inscrito]])&amp;"-"&amp;TRIM(Tabla1[[#This Row],[Fecha Inicio grupo]])&amp;"-"&amp;TRIM(Tabla1[[#This Row],[Tipo Incrito]]))</f>
        <v>Lima - Pueblo Libre-Enero-Lunes-7:30 - 9:30 p.m.-45670-Recuperado otro año</v>
      </c>
      <c r="BH4" s="309"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10">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4" s="310"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10" t="str">
        <f>IF(Tabla1[[#This Row],[Fecha Inicio grupo]]="","",IFERROR(VLOOKUP(Tabla1[[#This Row],[Mes de Alta como miembro]],Parámetros!$AM$2:$AN$16,2,0),"01/01/1900"))</f>
        <v>01/01/1900</v>
      </c>
    </row>
    <row r="5" spans="1:79" s="25" customFormat="1" ht="12" hidden="1">
      <c r="A5" s="69">
        <v>2</v>
      </c>
      <c r="B5" s="35" t="s">
        <v>62</v>
      </c>
      <c r="C5" s="35" t="s">
        <v>4</v>
      </c>
      <c r="D5" s="43" t="s">
        <v>78</v>
      </c>
      <c r="E5" s="43" t="s">
        <v>306</v>
      </c>
      <c r="F5" s="46">
        <v>45670</v>
      </c>
      <c r="G5" s="46" t="s">
        <v>84</v>
      </c>
      <c r="H5" s="164" t="s">
        <v>310</v>
      </c>
      <c r="I5" s="43" t="s">
        <v>311</v>
      </c>
      <c r="J5" s="43" t="s">
        <v>312</v>
      </c>
      <c r="K5" s="70" t="s">
        <v>313</v>
      </c>
      <c r="L5" s="69" t="s">
        <v>314</v>
      </c>
      <c r="M5" s="47">
        <v>34970</v>
      </c>
      <c r="N5" s="239">
        <f ca="1">IF(Tabla1[[#This Row],[Fecha de nac]]="","",IF(Tabla1[[#This Row],[Fecha Finalización]] &gt;=TODAY(), DATEDIF(Tabla1[[#This Row],[Fecha de nac]],TODAY(),"y"), ROUNDDOWN((Tabla1[[#This Row],[Fecha Finalización]] -Tabla1[[#This Row],[Fecha de nac]])/365,0)))</f>
        <v>29</v>
      </c>
      <c r="O5" s="169" t="s">
        <v>65</v>
      </c>
      <c r="P5" s="73" t="s">
        <v>94</v>
      </c>
      <c r="Q5" s="74"/>
      <c r="R5" s="79"/>
      <c r="S5" s="79"/>
      <c r="T5" s="79"/>
      <c r="U5" s="241">
        <f>IF(F5="","",Tabla1[[#This Row],[Fecha Inicio grupo]]+3*7-7)</f>
        <v>45684</v>
      </c>
      <c r="V5" s="242">
        <f>IF(F5="","",EDATE(Tabla1[[#This Row],[Fecha Inicio grupo]],3))</f>
        <v>45760</v>
      </c>
      <c r="W5" s="35" t="s">
        <v>63</v>
      </c>
      <c r="X5" s="35" t="s">
        <v>118</v>
      </c>
      <c r="Y5" s="77" t="s">
        <v>66</v>
      </c>
      <c r="Z5" s="77" t="s">
        <v>66</v>
      </c>
      <c r="AA5" s="77" t="s">
        <v>66</v>
      </c>
      <c r="AB5" s="77" t="s">
        <v>87</v>
      </c>
      <c r="AC5" s="77" t="s">
        <v>87</v>
      </c>
      <c r="AD5" s="77" t="s">
        <v>121</v>
      </c>
      <c r="AE5" s="77"/>
      <c r="AF5" s="77"/>
      <c r="AG5" s="77"/>
      <c r="AH5" s="77"/>
      <c r="AI5" s="77"/>
      <c r="AJ5" s="77"/>
      <c r="AK5" s="77"/>
      <c r="AL5" s="77"/>
      <c r="AM5" s="77"/>
      <c r="AN5" s="77"/>
      <c r="AO5" s="145"/>
      <c r="AP5" s="247" t="str">
        <f>IF(F5="","",IFERROR(VLOOKUP(SUBSTITUTE(SUBSTITUTE(Tabla1[[#This Row],[Uso Sistemas]],"T","P"),"N","F"),Parámetros!$M$2:$N$17,2,0),"Completar hasta 3ra sem. para evaluar a Probacionista"))</f>
        <v>Asistió</v>
      </c>
      <c r="AQ5" s="40" t="s">
        <v>91</v>
      </c>
      <c r="AR5" s="201" t="s">
        <v>108</v>
      </c>
      <c r="AS5" s="40"/>
      <c r="AT5" s="29" t="s">
        <v>92</v>
      </c>
      <c r="AU5" s="29"/>
      <c r="AV5" s="29"/>
      <c r="AW5" s="29"/>
      <c r="AX5" s="245">
        <f>IF(V5="","",EOMONTH(EDATE(Tabla1[[#This Row],[Fecha Finalización]],2),0))</f>
        <v>45838</v>
      </c>
      <c r="AY5" s="40"/>
      <c r="AZ5" s="250">
        <f>IF(V5="","",EOMONTH(EDATE(Tabla1[[#This Row],[Fecha Finalización]],3),0))</f>
        <v>45869</v>
      </c>
      <c r="BA5" s="40"/>
      <c r="BB5" s="40"/>
      <c r="BC5" s="236" t="s">
        <v>157</v>
      </c>
      <c r="BD5" s="234" t="str">
        <f>IF(F5="","",Tabla1[[#This Row],[sem 01]]&amp;Tabla1[[#This Row],[sem 02]]&amp;Tabla1[[#This Row],[sem 03]])</f>
        <v>PPP</v>
      </c>
      <c r="BE5" s="235" t="str">
        <f>IF(TRIM(F5)="","",$B$1&amp;"-"&amp;SUBSTITUTE(Tabla1[[#This Row],[Mes Inscrito]]," ","")&amp;"-"&amp;SUBSTITUTE(Tabla1[[#This Row],[Dia de clases Inscrito]]," ","")&amp;"-"&amp;SUBSTITUTE(Tabla1[[#This Row],[Horario Inscrito]]," ","")&amp;"-"&amp;Tabla1[[#This Row],[Fecha Inicio grupo]])</f>
        <v>Lima - Pueblo Libre-Enero-Lunes-7:30-9:30p.m.-45670</v>
      </c>
      <c r="BF5" s="252" t="str">
        <f>IF(F5="","",Tabla1[[#This Row],[Curso]])</f>
        <v>Conócete a ti mismo</v>
      </c>
      <c r="BG5" s="253" t="str">
        <f>+IF(TRIM(F5)="","",$B$1&amp;"-"&amp;TRIM(Tabla1[[#This Row],[Mes Inscrito]])&amp;"-"&amp;TRIM(Tabla1[[#This Row],[Dia de clases Inscrito]])&amp;"-"&amp;TRIM(Tabla1[[#This Row],[Horario Inscrito]])&amp;"-"&amp;TRIM(Tabla1[[#This Row],[Fecha Inicio grupo]])&amp;"-"&amp;TRIM(Tabla1[[#This Row],[Tipo Incrito]]))</f>
        <v>Lima - Pueblo Libre-Enero-Lunes-7:30 - 9:30 p.m.-45670-Inscrito Nuevo</v>
      </c>
      <c r="BH5" s="309"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10">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 s="310"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 s="310" t="str">
        <f>IF(Tabla1[[#This Row],[Fecha Inicio grupo]]="","",IFERROR(VLOOKUP(Tabla1[[#This Row],[Mes de Alta como miembro]],Parámetros!$AM$2:$AN$16,2,0),"01/01/1900"))</f>
        <v>01/01/1900</v>
      </c>
    </row>
    <row r="6" spans="1:79" s="25" customFormat="1" ht="12" hidden="1">
      <c r="A6" s="69">
        <v>3</v>
      </c>
      <c r="B6" s="35" t="s">
        <v>62</v>
      </c>
      <c r="C6" s="35" t="s">
        <v>4</v>
      </c>
      <c r="D6" s="43" t="s">
        <v>315</v>
      </c>
      <c r="E6" s="43" t="s">
        <v>316</v>
      </c>
      <c r="F6" s="46">
        <v>45668</v>
      </c>
      <c r="G6" s="46"/>
      <c r="H6" s="164"/>
      <c r="I6" s="43" t="s">
        <v>317</v>
      </c>
      <c r="J6" s="43" t="s">
        <v>318</v>
      </c>
      <c r="K6" s="70">
        <v>988122889</v>
      </c>
      <c r="L6" s="69"/>
      <c r="M6" s="47"/>
      <c r="N6" s="239" t="str">
        <f ca="1">IF(Tabla1[[#This Row],[Fecha de nac]]="","",IF(Tabla1[[#This Row],[Fecha Finalización]] &gt;=TODAY(), DATEDIF(Tabla1[[#This Row],[Fecha de nac]],TODAY(),"y"), ROUNDDOWN((Tabla1[[#This Row],[Fecha Finalización]] -Tabla1[[#This Row],[Fecha de nac]])/365,0)))</f>
        <v/>
      </c>
      <c r="O6" s="169" t="s">
        <v>103</v>
      </c>
      <c r="P6" s="73" t="s">
        <v>94</v>
      </c>
      <c r="Q6" s="74"/>
      <c r="R6" s="73"/>
      <c r="S6" s="80"/>
      <c r="T6" s="80"/>
      <c r="U6" s="241">
        <f>IF(F6="","",Tabla1[[#This Row],[Fecha Inicio grupo]]+3*7-7)</f>
        <v>45682</v>
      </c>
      <c r="V6" s="242">
        <f>IF(F6="","",EDATE(Tabla1[[#This Row],[Fecha Inicio grupo]],3))</f>
        <v>45758</v>
      </c>
      <c r="W6" s="35" t="s">
        <v>83</v>
      </c>
      <c r="X6" s="35" t="s">
        <v>83</v>
      </c>
      <c r="Y6" s="77" t="s">
        <v>66</v>
      </c>
      <c r="Z6" s="77" t="s">
        <v>66</v>
      </c>
      <c r="AA6" s="77" t="s">
        <v>66</v>
      </c>
      <c r="AB6" s="77" t="s">
        <v>66</v>
      </c>
      <c r="AC6" s="77" t="s">
        <v>66</v>
      </c>
      <c r="AD6" s="77" t="s">
        <v>66</v>
      </c>
      <c r="AE6" s="77" t="s">
        <v>66</v>
      </c>
      <c r="AF6" s="77" t="s">
        <v>66</v>
      </c>
      <c r="AG6" s="77" t="s">
        <v>66</v>
      </c>
      <c r="AH6" s="77" t="s">
        <v>121</v>
      </c>
      <c r="AI6" s="77"/>
      <c r="AJ6" s="77"/>
      <c r="AK6" s="77"/>
      <c r="AL6" s="77"/>
      <c r="AM6" s="77"/>
      <c r="AN6" s="77"/>
      <c r="AO6" s="145"/>
      <c r="AP6" s="247" t="str">
        <f>IF(F6="","",IFERROR(VLOOKUP(SUBSTITUTE(SUBSTITUTE(Tabla1[[#This Row],[Uso Sistemas]],"T","P"),"N","F"),Parámetros!$M$2:$N$17,2,0),"Completar hasta 3ra sem. para evaluar a Probacionista"))</f>
        <v>Asistió</v>
      </c>
      <c r="AQ6" s="40" t="s">
        <v>91</v>
      </c>
      <c r="AR6" s="201" t="s">
        <v>91</v>
      </c>
      <c r="AS6" s="40"/>
      <c r="AT6" s="29" t="s">
        <v>110</v>
      </c>
      <c r="AU6" s="29" t="s">
        <v>319</v>
      </c>
      <c r="AV6" s="29"/>
      <c r="AW6" s="29"/>
      <c r="AX6" s="245">
        <f>IF(V6="","",EOMONTH(EDATE(Tabla1[[#This Row],[Fecha Finalización]],2),0))</f>
        <v>45838</v>
      </c>
      <c r="AY6" s="40"/>
      <c r="AZ6" s="250">
        <f>IF(V6="","",EOMONTH(EDATE(Tabla1[[#This Row],[Fecha Finalización]],3),0))</f>
        <v>45869</v>
      </c>
      <c r="BA6" s="40"/>
      <c r="BB6" s="40"/>
      <c r="BC6" s="236" t="s">
        <v>88</v>
      </c>
      <c r="BD6" s="234" t="str">
        <f>IF(F6="","",Tabla1[[#This Row],[sem 01]]&amp;Tabla1[[#This Row],[sem 02]]&amp;Tabla1[[#This Row],[sem 03]])</f>
        <v>PPP</v>
      </c>
      <c r="BE6" s="235" t="str">
        <f>IF(TRIM(F6)="","",$B$1&amp;"-"&amp;SUBSTITUTE(Tabla1[[#This Row],[Mes Inscrito]]," ","")&amp;"-"&amp;SUBSTITUTE(Tabla1[[#This Row],[Dia de clases Inscrito]]," ","")&amp;"-"&amp;SUBSTITUTE(Tabla1[[#This Row],[Horario Inscrito]]," ","")&amp;"-"&amp;Tabla1[[#This Row],[Fecha Inicio grupo]])</f>
        <v>Lima - Pueblo Libre-Enero-Sabado-10:00-12:30m-45668</v>
      </c>
      <c r="BF6" s="252" t="str">
        <f>IF(F6="","",Tabla1[[#This Row],[Curso]])</f>
        <v>Conócete a ti mismo</v>
      </c>
      <c r="BG6" s="253" t="str">
        <f>+IF(TRIM(F6)="","",$B$1&amp;"-"&amp;TRIM(Tabla1[[#This Row],[Mes Inscrito]])&amp;"-"&amp;TRIM(Tabla1[[#This Row],[Dia de clases Inscrito]])&amp;"-"&amp;TRIM(Tabla1[[#This Row],[Horario Inscrito]])&amp;"-"&amp;TRIM(Tabla1[[#This Row],[Fecha Inicio grupo]])&amp;"-"&amp;TRIM(Tabla1[[#This Row],[Tipo Incrito]]))</f>
        <v>Lima - Pueblo Libre-Enero-Sabado-10:00 - 12:30 m-45668-Inscrito Nuevo</v>
      </c>
      <c r="BH6" s="309"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10">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6" s="310"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10" t="str">
        <f>IF(Tabla1[[#This Row],[Fecha Inicio grupo]]="","",IFERROR(VLOOKUP(Tabla1[[#This Row],[Mes de Alta como miembro]],Parámetros!$AM$2:$AN$16,2,0),"01/01/1900"))</f>
        <v>01/01/1900</v>
      </c>
    </row>
    <row r="7" spans="1:79" s="25" customFormat="1" ht="12" hidden="1">
      <c r="A7" s="69">
        <v>4</v>
      </c>
      <c r="B7" s="35" t="s">
        <v>62</v>
      </c>
      <c r="C7" s="35" t="s">
        <v>4</v>
      </c>
      <c r="D7" s="43" t="s">
        <v>315</v>
      </c>
      <c r="E7" s="43" t="s">
        <v>316</v>
      </c>
      <c r="F7" s="46">
        <v>45668</v>
      </c>
      <c r="G7" s="46"/>
      <c r="H7" s="164"/>
      <c r="I7" s="43" t="s">
        <v>320</v>
      </c>
      <c r="J7" s="43" t="s">
        <v>321</v>
      </c>
      <c r="K7" s="70">
        <v>983689023</v>
      </c>
      <c r="L7" s="69"/>
      <c r="M7" s="47"/>
      <c r="N7" s="239" t="str">
        <f ca="1">IF(Tabla1[[#This Row],[Fecha de nac]]="","",IF(Tabla1[[#This Row],[Fecha Finalización]] &gt;=TODAY(), DATEDIF(Tabla1[[#This Row],[Fecha de nac]],TODAY(),"y"), ROUNDDOWN((Tabla1[[#This Row],[Fecha Finalización]] -Tabla1[[#This Row],[Fecha de nac]])/365,0)))</f>
        <v/>
      </c>
      <c r="O7" s="169" t="s">
        <v>103</v>
      </c>
      <c r="P7" s="73" t="s">
        <v>94</v>
      </c>
      <c r="Q7" s="74"/>
      <c r="R7" s="79"/>
      <c r="S7" s="79"/>
      <c r="T7" s="79"/>
      <c r="U7" s="241">
        <f>IF(F7="","",Tabla1[[#This Row],[Fecha Inicio grupo]]+3*7-7)</f>
        <v>45682</v>
      </c>
      <c r="V7" s="242">
        <f>IF(F7="","",EDATE(Tabla1[[#This Row],[Fecha Inicio grupo]],3))</f>
        <v>45758</v>
      </c>
      <c r="W7" s="35" t="s">
        <v>83</v>
      </c>
      <c r="X7" s="35" t="s">
        <v>83</v>
      </c>
      <c r="Y7" s="77" t="s">
        <v>66</v>
      </c>
      <c r="Z7" s="77" t="s">
        <v>66</v>
      </c>
      <c r="AA7" s="77" t="s">
        <v>66</v>
      </c>
      <c r="AB7" s="77" t="s">
        <v>66</v>
      </c>
      <c r="AC7" s="77" t="s">
        <v>66</v>
      </c>
      <c r="AD7" s="77" t="s">
        <v>66</v>
      </c>
      <c r="AE7" s="77" t="s">
        <v>66</v>
      </c>
      <c r="AF7" s="77" t="s">
        <v>66</v>
      </c>
      <c r="AG7" s="77" t="s">
        <v>66</v>
      </c>
      <c r="AH7" s="77" t="s">
        <v>121</v>
      </c>
      <c r="AI7" s="77"/>
      <c r="AJ7" s="77"/>
      <c r="AK7" s="77"/>
      <c r="AL7" s="77"/>
      <c r="AM7" s="77"/>
      <c r="AN7" s="77"/>
      <c r="AO7" s="145"/>
      <c r="AP7" s="247" t="str">
        <f>IF(F7="","",IFERROR(VLOOKUP(SUBSTITUTE(SUBSTITUTE(Tabla1[[#This Row],[Uso Sistemas]],"T","P"),"N","F"),Parámetros!$M$2:$N$17,2,0),"Completar hasta 3ra sem. para evaluar a Probacionista"))</f>
        <v>Asistió</v>
      </c>
      <c r="AQ7" s="40" t="s">
        <v>91</v>
      </c>
      <c r="AR7" s="201" t="s">
        <v>91</v>
      </c>
      <c r="AS7" s="40"/>
      <c r="AT7" s="29" t="s">
        <v>110</v>
      </c>
      <c r="AU7" s="29" t="s">
        <v>319</v>
      </c>
      <c r="AV7" s="29"/>
      <c r="AW7" s="29"/>
      <c r="AX7" s="245">
        <f>IF(V7="","",EOMONTH(EDATE(Tabla1[[#This Row],[Fecha Finalización]],2),0))</f>
        <v>45838</v>
      </c>
      <c r="AY7" s="40"/>
      <c r="AZ7" s="250">
        <f>IF(V7="","",EOMONTH(EDATE(Tabla1[[#This Row],[Fecha Finalización]],3),0))</f>
        <v>45869</v>
      </c>
      <c r="BA7" s="40"/>
      <c r="BB7" s="40"/>
      <c r="BC7" s="236" t="s">
        <v>88</v>
      </c>
      <c r="BD7" s="234" t="str">
        <f>IF(F7="","",Tabla1[[#This Row],[sem 01]]&amp;Tabla1[[#This Row],[sem 02]]&amp;Tabla1[[#This Row],[sem 03]])</f>
        <v>PPP</v>
      </c>
      <c r="BE7" s="235" t="str">
        <f>IF(TRIM(F7)="","",$B$1&amp;"-"&amp;SUBSTITUTE(Tabla1[[#This Row],[Mes Inscrito]]," ","")&amp;"-"&amp;SUBSTITUTE(Tabla1[[#This Row],[Dia de clases Inscrito]]," ","")&amp;"-"&amp;SUBSTITUTE(Tabla1[[#This Row],[Horario Inscrito]]," ","")&amp;"-"&amp;Tabla1[[#This Row],[Fecha Inicio grupo]])</f>
        <v>Lima - Pueblo Libre-Enero-Sabado-10:00-12:30m-45668</v>
      </c>
      <c r="BF7" s="252" t="str">
        <f>IF(F7="","",Tabla1[[#This Row],[Curso]])</f>
        <v>Conócete a ti mismo</v>
      </c>
      <c r="BG7" s="253" t="str">
        <f>+IF(TRIM(F7)="","",$B$1&amp;"-"&amp;TRIM(Tabla1[[#This Row],[Mes Inscrito]])&amp;"-"&amp;TRIM(Tabla1[[#This Row],[Dia de clases Inscrito]])&amp;"-"&amp;TRIM(Tabla1[[#This Row],[Horario Inscrito]])&amp;"-"&amp;TRIM(Tabla1[[#This Row],[Fecha Inicio grupo]])&amp;"-"&amp;TRIM(Tabla1[[#This Row],[Tipo Incrito]]))</f>
        <v>Lima - Pueblo Libre-Enero-Sabado-10:00 - 12:30 m-45668-Inscrito Nuevo</v>
      </c>
      <c r="BH7" s="309"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10">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7" s="310"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10" t="str">
        <f>IF(Tabla1[[#This Row],[Fecha Inicio grupo]]="","",IFERROR(VLOOKUP(Tabla1[[#This Row],[Mes de Alta como miembro]],Parámetros!$AM$2:$AN$16,2,0),"01/01/1900"))</f>
        <v>01/01/1900</v>
      </c>
    </row>
    <row r="8" spans="1:79" s="25" customFormat="1" ht="12" hidden="1">
      <c r="A8" s="69">
        <v>5</v>
      </c>
      <c r="B8" s="35" t="s">
        <v>62</v>
      </c>
      <c r="C8" s="35" t="s">
        <v>4</v>
      </c>
      <c r="D8" s="43" t="s">
        <v>322</v>
      </c>
      <c r="E8" s="43" t="s">
        <v>323</v>
      </c>
      <c r="F8" s="46">
        <v>45672</v>
      </c>
      <c r="G8" s="46" t="s">
        <v>64</v>
      </c>
      <c r="H8" s="164"/>
      <c r="I8" s="43" t="s">
        <v>324</v>
      </c>
      <c r="J8" s="43" t="s">
        <v>325</v>
      </c>
      <c r="K8" s="70">
        <v>999046992</v>
      </c>
      <c r="L8" s="69"/>
      <c r="M8" s="47">
        <v>39408</v>
      </c>
      <c r="N8" s="239">
        <f ca="1">IF(Tabla1[[#This Row],[Fecha de nac]]="","",IF(Tabla1[[#This Row],[Fecha Finalización]] &gt;=TODAY(), DATEDIF(Tabla1[[#This Row],[Fecha de nac]],TODAY(),"y"), ROUNDDOWN((Tabla1[[#This Row],[Fecha Finalización]] -Tabla1[[#This Row],[Fecha de nac]])/365,0)))</f>
        <v>17</v>
      </c>
      <c r="O8" s="169" t="s">
        <v>120</v>
      </c>
      <c r="P8" s="73" t="s">
        <v>94</v>
      </c>
      <c r="Q8" s="74"/>
      <c r="R8" s="79"/>
      <c r="S8" s="79"/>
      <c r="T8" s="79"/>
      <c r="U8" s="241">
        <f>IF(F8="","",Tabla1[[#This Row],[Fecha Inicio grupo]]+3*7-7)</f>
        <v>45686</v>
      </c>
      <c r="V8" s="242">
        <f>IF(F8="","",EDATE(Tabla1[[#This Row],[Fecha Inicio grupo]],3))</f>
        <v>45762</v>
      </c>
      <c r="W8" s="35" t="s">
        <v>63</v>
      </c>
      <c r="X8" s="35" t="s">
        <v>83</v>
      </c>
      <c r="Y8" s="77" t="s">
        <v>66</v>
      </c>
      <c r="Z8" s="77" t="s">
        <v>66</v>
      </c>
      <c r="AA8" s="77" t="s">
        <v>66</v>
      </c>
      <c r="AB8" s="77" t="s">
        <v>66</v>
      </c>
      <c r="AC8" s="77" t="s">
        <v>66</v>
      </c>
      <c r="AD8" s="77" t="s">
        <v>66</v>
      </c>
      <c r="AE8" s="77" t="s">
        <v>66</v>
      </c>
      <c r="AF8" s="77" t="s">
        <v>66</v>
      </c>
      <c r="AG8" s="77" t="s">
        <v>66</v>
      </c>
      <c r="AH8" s="77" t="s">
        <v>121</v>
      </c>
      <c r="AI8" s="77"/>
      <c r="AJ8" s="77"/>
      <c r="AK8" s="77"/>
      <c r="AL8" s="77"/>
      <c r="AM8" s="77"/>
      <c r="AN8" s="77"/>
      <c r="AO8" s="145"/>
      <c r="AP8" s="247" t="str">
        <f>IF(F8="","",IFERROR(VLOOKUP(SUBSTITUTE(SUBSTITUTE(Tabla1[[#This Row],[Uso Sistemas]],"T","P"),"N","F"),Parámetros!$M$2:$N$17,2,0),"Completar hasta 3ra sem. para evaluar a Probacionista"))</f>
        <v>Asistió</v>
      </c>
      <c r="AQ8" s="40" t="s">
        <v>91</v>
      </c>
      <c r="AR8" s="201" t="s">
        <v>91</v>
      </c>
      <c r="AS8" s="40"/>
      <c r="AT8" s="29" t="s">
        <v>92</v>
      </c>
      <c r="AU8" s="29" t="s">
        <v>319</v>
      </c>
      <c r="AV8" s="29"/>
      <c r="AW8" s="29"/>
      <c r="AX8" s="245">
        <f>IF(V8="","",EOMONTH(EDATE(Tabla1[[#This Row],[Fecha Finalización]],2),0))</f>
        <v>45838</v>
      </c>
      <c r="AY8" s="40"/>
      <c r="AZ8" s="250">
        <f>IF(V8="","",EOMONTH(EDATE(Tabla1[[#This Row],[Fecha Finalización]],3),0))</f>
        <v>45869</v>
      </c>
      <c r="BA8" s="40"/>
      <c r="BB8" s="40"/>
      <c r="BC8" s="236" t="s">
        <v>105</v>
      </c>
      <c r="BD8" s="234" t="str">
        <f>IF(F8="","",Tabla1[[#This Row],[sem 01]]&amp;Tabla1[[#This Row],[sem 02]]&amp;Tabla1[[#This Row],[sem 03]])</f>
        <v>PPP</v>
      </c>
      <c r="BE8" s="235" t="str">
        <f>IF(TRIM(F8)="","",$B$1&amp;"-"&amp;SUBSTITUTE(Tabla1[[#This Row],[Mes Inscrito]]," ","")&amp;"-"&amp;SUBSTITUTE(Tabla1[[#This Row],[Dia de clases Inscrito]]," ","")&amp;"-"&amp;SUBSTITUTE(Tabla1[[#This Row],[Horario Inscrito]]," ","")&amp;"-"&amp;Tabla1[[#This Row],[Fecha Inicio grupo]])</f>
        <v>Lima - Pueblo Libre-Enero-LunesyMiercoles-5:30-7:00p.m.-45672</v>
      </c>
      <c r="BF8" s="252" t="str">
        <f>IF(F8="","",Tabla1[[#This Row],[Curso]])</f>
        <v>Conócete a ti mismo</v>
      </c>
      <c r="BG8" s="253" t="str">
        <f>+IF(TRIM(F8)="","",$B$1&amp;"-"&amp;TRIM(Tabla1[[#This Row],[Mes Inscrito]])&amp;"-"&amp;TRIM(Tabla1[[#This Row],[Dia de clases Inscrito]])&amp;"-"&amp;TRIM(Tabla1[[#This Row],[Horario Inscrito]])&amp;"-"&amp;TRIM(Tabla1[[#This Row],[Fecha Inicio grupo]])&amp;"-"&amp;TRIM(Tabla1[[#This Row],[Tipo Incrito]]))</f>
        <v>Lima - Pueblo Libre-Enero-Lunes y Miercoles-5:30 - 7:00 p.m.-45672-Inscrito Nuevo</v>
      </c>
      <c r="BH8" s="309"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10">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45693</v>
      </c>
      <c r="BJ8" s="310"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10" t="str">
        <f>IF(Tabla1[[#This Row],[Fecha Inicio grupo]]="","",IFERROR(VLOOKUP(Tabla1[[#This Row],[Mes de Alta como miembro]],Parámetros!$AM$2:$AN$16,2,0),"01/01/1900"))</f>
        <v>01/01/1900</v>
      </c>
    </row>
    <row r="9" spans="1:79" s="25" customFormat="1" ht="12" hidden="1">
      <c r="A9" s="69">
        <v>6</v>
      </c>
      <c r="B9" s="35" t="s">
        <v>62</v>
      </c>
      <c r="C9" s="35" t="s">
        <v>4</v>
      </c>
      <c r="D9" s="43" t="s">
        <v>131</v>
      </c>
      <c r="E9" s="43" t="s">
        <v>306</v>
      </c>
      <c r="F9" s="46">
        <v>45673</v>
      </c>
      <c r="G9" s="46" t="s">
        <v>64</v>
      </c>
      <c r="H9" s="164" t="s">
        <v>326</v>
      </c>
      <c r="I9" s="43" t="s">
        <v>327</v>
      </c>
      <c r="J9" s="43" t="s">
        <v>328</v>
      </c>
      <c r="K9" s="70" t="s">
        <v>329</v>
      </c>
      <c r="L9" s="69" t="s">
        <v>330</v>
      </c>
      <c r="M9" s="47">
        <v>38984</v>
      </c>
      <c r="N9" s="239">
        <f ca="1">IF(Tabla1[[#This Row],[Fecha de nac]]="","",IF(Tabla1[[#This Row],[Fecha Finalización]] &gt;=TODAY(), DATEDIF(Tabla1[[#This Row],[Fecha de nac]],TODAY(),"y"), ROUNDDOWN((Tabla1[[#This Row],[Fecha Finalización]] -Tabla1[[#This Row],[Fecha de nac]])/365,0)))</f>
        <v>18</v>
      </c>
      <c r="O9" s="169" t="s">
        <v>85</v>
      </c>
      <c r="P9" s="73" t="s">
        <v>94</v>
      </c>
      <c r="Q9" s="74"/>
      <c r="R9" s="79"/>
      <c r="S9" s="79"/>
      <c r="T9" s="79"/>
      <c r="U9" s="241">
        <f>IF(F9="","",Tabla1[[#This Row],[Fecha Inicio grupo]]+3*7-7)</f>
        <v>45687</v>
      </c>
      <c r="V9" s="242">
        <f>IF(F9="","",EDATE(Tabla1[[#This Row],[Fecha Inicio grupo]],3))</f>
        <v>45763</v>
      </c>
      <c r="W9" s="35" t="s">
        <v>83</v>
      </c>
      <c r="X9" s="35" t="s">
        <v>118</v>
      </c>
      <c r="Y9" s="77" t="s">
        <v>66</v>
      </c>
      <c r="Z9" s="77" t="s">
        <v>66</v>
      </c>
      <c r="AA9" s="77" t="s">
        <v>121</v>
      </c>
      <c r="AB9" s="77"/>
      <c r="AC9" s="77"/>
      <c r="AD9" s="77"/>
      <c r="AE9" s="77"/>
      <c r="AF9" s="77"/>
      <c r="AG9" s="77"/>
      <c r="AH9" s="77"/>
      <c r="AI9" s="77"/>
      <c r="AJ9" s="77"/>
      <c r="AK9" s="77"/>
      <c r="AL9" s="77"/>
      <c r="AM9" s="77"/>
      <c r="AN9" s="77"/>
      <c r="AO9" s="145"/>
      <c r="AP9" s="247" t="str">
        <f>IF(F9="","",IFERROR(VLOOKUP(SUBSTITUTE(SUBSTITUTE(Tabla1[[#This Row],[Uso Sistemas]],"T","P"),"N","F"),Parámetros!$M$2:$N$17,2,0),"Completar hasta 3ra sem. para evaluar a Probacionista"))</f>
        <v>Asistió</v>
      </c>
      <c r="AQ9" s="40" t="s">
        <v>91</v>
      </c>
      <c r="AR9" s="201" t="s">
        <v>91</v>
      </c>
      <c r="AS9" s="40"/>
      <c r="AT9" s="29" t="s">
        <v>110</v>
      </c>
      <c r="AU9" s="29" t="s">
        <v>319</v>
      </c>
      <c r="AV9" s="29"/>
      <c r="AW9" s="29"/>
      <c r="AX9" s="245">
        <f>IF(V9="","",EOMONTH(EDATE(Tabla1[[#This Row],[Fecha Finalización]],2),0))</f>
        <v>45838</v>
      </c>
      <c r="AY9" s="40"/>
      <c r="AZ9" s="250">
        <f>IF(V9="","",EOMONTH(EDATE(Tabla1[[#This Row],[Fecha Finalización]],3),0))</f>
        <v>45869</v>
      </c>
      <c r="BA9" s="40"/>
      <c r="BB9" s="40"/>
      <c r="BC9" s="236" t="s">
        <v>88</v>
      </c>
      <c r="BD9" s="234" t="str">
        <f>IF(F9="","",Tabla1[[#This Row],[sem 01]]&amp;Tabla1[[#This Row],[sem 02]]&amp;Tabla1[[#This Row],[sem 03]])</f>
        <v>PPN</v>
      </c>
      <c r="BE9" s="235" t="str">
        <f>IF(TRIM(F9)="","",$B$1&amp;"-"&amp;SUBSTITUTE(Tabla1[[#This Row],[Mes Inscrito]]," ","")&amp;"-"&amp;SUBSTITUTE(Tabla1[[#This Row],[Dia de clases Inscrito]]," ","")&amp;"-"&amp;SUBSTITUTE(Tabla1[[#This Row],[Horario Inscrito]]," ","")&amp;"-"&amp;Tabla1[[#This Row],[Fecha Inicio grupo]])</f>
        <v>Lima - Pueblo Libre-Enero-JUEVES-7:30-9:30p.m.-45673</v>
      </c>
      <c r="BF9" s="252" t="str">
        <f>IF(F9="","",Tabla1[[#This Row],[Curso]])</f>
        <v>Conócete a ti mismo</v>
      </c>
      <c r="BG9" s="253" t="str">
        <f>+IF(TRIM(F9)="","",$B$1&amp;"-"&amp;TRIM(Tabla1[[#This Row],[Mes Inscrito]])&amp;"-"&amp;TRIM(Tabla1[[#This Row],[Dia de clases Inscrito]])&amp;"-"&amp;TRIM(Tabla1[[#This Row],[Horario Inscrito]])&amp;"-"&amp;TRIM(Tabla1[[#This Row],[Fecha Inicio grupo]])&amp;"-"&amp;TRIM(Tabla1[[#This Row],[Tipo Incrito]]))</f>
        <v>Lima - Pueblo Libre-Enero-JUEVES-7:30 - 9:30 p.m.-45673-Inscrito Nuevo</v>
      </c>
      <c r="BH9" s="309"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10">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9" s="310"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 s="310" t="str">
        <f>IF(Tabla1[[#This Row],[Fecha Inicio grupo]]="","",IFERROR(VLOOKUP(Tabla1[[#This Row],[Mes de Alta como miembro]],Parámetros!$AM$2:$AN$16,2,0),"01/01/1900"))</f>
        <v>01/01/1900</v>
      </c>
    </row>
    <row r="10" spans="1:79" s="25" customFormat="1" ht="12" hidden="1">
      <c r="A10" s="69">
        <v>7</v>
      </c>
      <c r="B10" s="35" t="s">
        <v>62</v>
      </c>
      <c r="C10" s="35" t="s">
        <v>4</v>
      </c>
      <c r="D10" s="43" t="s">
        <v>131</v>
      </c>
      <c r="E10" s="43" t="s">
        <v>306</v>
      </c>
      <c r="F10" s="46">
        <v>45673</v>
      </c>
      <c r="G10" s="46" t="s">
        <v>64</v>
      </c>
      <c r="H10" s="164" t="s">
        <v>331</v>
      </c>
      <c r="I10" s="43" t="s">
        <v>332</v>
      </c>
      <c r="J10" s="43" t="s">
        <v>328</v>
      </c>
      <c r="K10" s="70">
        <v>953615857</v>
      </c>
      <c r="L10" s="69" t="s">
        <v>333</v>
      </c>
      <c r="M10" s="47">
        <v>34135</v>
      </c>
      <c r="N10" s="239">
        <f ca="1">IF(Tabla1[[#This Row],[Fecha de nac]]="","",IF(Tabla1[[#This Row],[Fecha Finalización]] &gt;=TODAY(), DATEDIF(Tabla1[[#This Row],[Fecha de nac]],TODAY(),"y"), ROUNDDOWN((Tabla1[[#This Row],[Fecha Finalización]] -Tabla1[[#This Row],[Fecha de nac]])/365,0)))</f>
        <v>31</v>
      </c>
      <c r="O10" s="169" t="s">
        <v>85</v>
      </c>
      <c r="P10" s="73" t="s">
        <v>130</v>
      </c>
      <c r="Q10" s="74"/>
      <c r="R10" s="79"/>
      <c r="S10" s="79"/>
      <c r="T10" s="79"/>
      <c r="U10" s="241">
        <f>IF(F10="","",Tabla1[[#This Row],[Fecha Inicio grupo]]+3*7-7)</f>
        <v>45687</v>
      </c>
      <c r="V10" s="242">
        <f>IF(F10="","",EDATE(Tabla1[[#This Row],[Fecha Inicio grupo]],3))</f>
        <v>45763</v>
      </c>
      <c r="W10" s="35" t="s">
        <v>83</v>
      </c>
      <c r="X10" s="35" t="s">
        <v>118</v>
      </c>
      <c r="Y10" s="77" t="s">
        <v>66</v>
      </c>
      <c r="Z10" s="77" t="s">
        <v>66</v>
      </c>
      <c r="AA10" s="77" t="s">
        <v>66</v>
      </c>
      <c r="AB10" s="77" t="s">
        <v>66</v>
      </c>
      <c r="AC10" s="77" t="s">
        <v>66</v>
      </c>
      <c r="AD10" s="77" t="s">
        <v>66</v>
      </c>
      <c r="AE10" s="77" t="s">
        <v>66</v>
      </c>
      <c r="AF10" s="77" t="s">
        <v>87</v>
      </c>
      <c r="AG10" s="77"/>
      <c r="AH10" s="77"/>
      <c r="AI10" s="77"/>
      <c r="AJ10" s="77"/>
      <c r="AK10" s="77"/>
      <c r="AL10" s="77"/>
      <c r="AM10" s="77"/>
      <c r="AN10" s="77"/>
      <c r="AO10" s="145"/>
      <c r="AP10" s="247" t="str">
        <f>IF(F10="","",IFERROR(VLOOKUP(SUBSTITUTE(SUBSTITUTE(Tabla1[[#This Row],[Uso Sistemas]],"T","P"),"N","F"),Parámetros!$M$2:$N$17,2,0),"Completar hasta 3ra sem. para evaluar a Probacionista"))</f>
        <v>Asistió</v>
      </c>
      <c r="AQ10" s="40"/>
      <c r="AR10" s="201"/>
      <c r="AS10" s="40"/>
      <c r="AT10" s="29"/>
      <c r="AU10" s="29"/>
      <c r="AV10" s="29"/>
      <c r="AW10" s="29"/>
      <c r="AX10" s="245">
        <f>IF(V10="","",EOMONTH(EDATE(Tabla1[[#This Row],[Fecha Finalización]],2),0))</f>
        <v>45838</v>
      </c>
      <c r="AY10" s="40"/>
      <c r="AZ10" s="250">
        <f>IF(V10="","",EOMONTH(EDATE(Tabla1[[#This Row],[Fecha Finalización]],3),0))</f>
        <v>45869</v>
      </c>
      <c r="BA10" s="40"/>
      <c r="BB10" s="40"/>
      <c r="BC10" s="236" t="s">
        <v>157</v>
      </c>
      <c r="BD10" s="234" t="str">
        <f>IF(F10="","",Tabla1[[#This Row],[sem 01]]&amp;Tabla1[[#This Row],[sem 02]]&amp;Tabla1[[#This Row],[sem 03]])</f>
        <v>PPP</v>
      </c>
      <c r="BE10" s="235" t="str">
        <f>IF(TRIM(F10)="","",$B$1&amp;"-"&amp;SUBSTITUTE(Tabla1[[#This Row],[Mes Inscrito]]," ","")&amp;"-"&amp;SUBSTITUTE(Tabla1[[#This Row],[Dia de clases Inscrito]]," ","")&amp;"-"&amp;SUBSTITUTE(Tabla1[[#This Row],[Horario Inscrito]]," ","")&amp;"-"&amp;Tabla1[[#This Row],[Fecha Inicio grupo]])</f>
        <v>Lima - Pueblo Libre-Enero-JUEVES-7:30-9:30p.m.-45673</v>
      </c>
      <c r="BF10" s="252" t="str">
        <f>IF(F10="","",Tabla1[[#This Row],[Curso]])</f>
        <v>Conócete a ti mismo</v>
      </c>
      <c r="BG10" s="253" t="str">
        <f>+IF(TRIM(F10)="","",$B$1&amp;"-"&amp;TRIM(Tabla1[[#This Row],[Mes Inscrito]])&amp;"-"&amp;TRIM(Tabla1[[#This Row],[Dia de clases Inscrito]])&amp;"-"&amp;TRIM(Tabla1[[#This Row],[Horario Inscrito]])&amp;"-"&amp;TRIM(Tabla1[[#This Row],[Fecha Inicio grupo]])&amp;"-"&amp;TRIM(Tabla1[[#This Row],[Tipo Incrito]]))</f>
        <v>Lima - Pueblo Libre-Enero-JUEVES-7:30 - 9:30 p.m.-45673-Recuperado otro año</v>
      </c>
      <c r="BH10" s="309"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10">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0" s="310"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10" t="str">
        <f>IF(Tabla1[[#This Row],[Fecha Inicio grupo]]="","",IFERROR(VLOOKUP(Tabla1[[#This Row],[Mes de Alta como miembro]],Parámetros!$AM$2:$AN$16,2,0),"01/01/1900"))</f>
        <v>01/01/1900</v>
      </c>
    </row>
    <row r="11" spans="1:79" s="25" customFormat="1" ht="12" hidden="1">
      <c r="A11" s="69">
        <v>8</v>
      </c>
      <c r="B11" s="35" t="s">
        <v>62</v>
      </c>
      <c r="C11" s="35" t="s">
        <v>4</v>
      </c>
      <c r="D11" s="43" t="s">
        <v>131</v>
      </c>
      <c r="E11" s="43" t="s">
        <v>334</v>
      </c>
      <c r="F11" s="46">
        <v>45673</v>
      </c>
      <c r="G11" s="46" t="s">
        <v>64</v>
      </c>
      <c r="H11" s="164" t="s">
        <v>335</v>
      </c>
      <c r="I11" s="43" t="s">
        <v>336</v>
      </c>
      <c r="J11" s="43" t="s">
        <v>337</v>
      </c>
      <c r="K11" s="70">
        <v>922340303</v>
      </c>
      <c r="L11" s="69"/>
      <c r="M11" s="47">
        <v>38178</v>
      </c>
      <c r="N11" s="239">
        <f ca="1">IF(Tabla1[[#This Row],[Fecha de nac]]="","",IF(Tabla1[[#This Row],[Fecha Finalización]] &gt;=TODAY(), DATEDIF(Tabla1[[#This Row],[Fecha de nac]],TODAY(),"y"), ROUNDDOWN((Tabla1[[#This Row],[Fecha Finalización]] -Tabla1[[#This Row],[Fecha de nac]])/365,0)))</f>
        <v>20</v>
      </c>
      <c r="O11" s="169" t="s">
        <v>85</v>
      </c>
      <c r="P11" s="73" t="s">
        <v>94</v>
      </c>
      <c r="Q11" s="74"/>
      <c r="R11" s="79"/>
      <c r="S11" s="79"/>
      <c r="T11" s="79"/>
      <c r="U11" s="241">
        <f>IF(F11="","",Tabla1[[#This Row],[Fecha Inicio grupo]]+3*7-7)</f>
        <v>45687</v>
      </c>
      <c r="V11" s="242">
        <f>IF(F11="","",EDATE(Tabla1[[#This Row],[Fecha Inicio grupo]],3))</f>
        <v>45763</v>
      </c>
      <c r="W11" s="35" t="s">
        <v>83</v>
      </c>
      <c r="X11" s="35" t="s">
        <v>118</v>
      </c>
      <c r="Y11" s="77" t="s">
        <v>66</v>
      </c>
      <c r="Z11" s="77" t="s">
        <v>66</v>
      </c>
      <c r="AA11" s="77" t="s">
        <v>66</v>
      </c>
      <c r="AB11" s="77" t="s">
        <v>66</v>
      </c>
      <c r="AC11" s="77" t="s">
        <v>66</v>
      </c>
      <c r="AD11" s="77" t="s">
        <v>66</v>
      </c>
      <c r="AE11" s="77" t="s">
        <v>66</v>
      </c>
      <c r="AF11" s="77"/>
      <c r="AG11" s="77"/>
      <c r="AH11" s="77"/>
      <c r="AI11" s="77"/>
      <c r="AJ11" s="77"/>
      <c r="AK11" s="77"/>
      <c r="AL11" s="77"/>
      <c r="AM11" s="77"/>
      <c r="AN11" s="77"/>
      <c r="AO11" s="145"/>
      <c r="AP11" s="247" t="str">
        <f>IF(F11="","",IFERROR(VLOOKUP(SUBSTITUTE(SUBSTITUTE(Tabla1[[#This Row],[Uso Sistemas]],"T","P"),"N","F"),Parámetros!$M$2:$N$17,2,0),"Completar hasta 3ra sem. para evaluar a Probacionista"))</f>
        <v>Asistió</v>
      </c>
      <c r="AQ11" s="40"/>
      <c r="AR11" s="201"/>
      <c r="AS11" s="40"/>
      <c r="AT11" s="29"/>
      <c r="AU11" s="29"/>
      <c r="AV11" s="29"/>
      <c r="AW11" s="29"/>
      <c r="AX11" s="245">
        <f>IF(V11="","",EOMONTH(EDATE(Tabla1[[#This Row],[Fecha Finalización]],2),0))</f>
        <v>45838</v>
      </c>
      <c r="AY11" s="40"/>
      <c r="AZ11" s="250">
        <f>IF(V11="","",EOMONTH(EDATE(Tabla1[[#This Row],[Fecha Finalización]],3),0))</f>
        <v>45869</v>
      </c>
      <c r="BA11" s="40"/>
      <c r="BB11" s="40"/>
      <c r="BC11" s="236" t="s">
        <v>157</v>
      </c>
      <c r="BD11" s="234" t="str">
        <f>IF(F11="","",Tabla1[[#This Row],[sem 01]]&amp;Tabla1[[#This Row],[sem 02]]&amp;Tabla1[[#This Row],[sem 03]])</f>
        <v>PPP</v>
      </c>
      <c r="BE11" s="235" t="str">
        <f>IF(TRIM(F11)="","",$B$1&amp;"-"&amp;SUBSTITUTE(Tabla1[[#This Row],[Mes Inscrito]]," ","")&amp;"-"&amp;SUBSTITUTE(Tabla1[[#This Row],[Dia de clases Inscrito]]," ","")&amp;"-"&amp;SUBSTITUTE(Tabla1[[#This Row],[Horario Inscrito]]," ","")&amp;"-"&amp;Tabla1[[#This Row],[Fecha Inicio grupo]])</f>
        <v>Lima - Pueblo Libre-Enero-JUEVES-8:00-9:30p.m.-45673</v>
      </c>
      <c r="BF11" s="252" t="str">
        <f>IF(F11="","",Tabla1[[#This Row],[Curso]])</f>
        <v>Conócete a ti mismo</v>
      </c>
      <c r="BG11" s="253" t="str">
        <f>+IF(TRIM(F11)="","",$B$1&amp;"-"&amp;TRIM(Tabla1[[#This Row],[Mes Inscrito]])&amp;"-"&amp;TRIM(Tabla1[[#This Row],[Dia de clases Inscrito]])&amp;"-"&amp;TRIM(Tabla1[[#This Row],[Horario Inscrito]])&amp;"-"&amp;TRIM(Tabla1[[#This Row],[Fecha Inicio grupo]])&amp;"-"&amp;TRIM(Tabla1[[#This Row],[Tipo Incrito]]))</f>
        <v>Lima - Pueblo Libre-Enero-JUEVES-8:00 - 9:30 p.m.-45673-Inscrito Nuevo</v>
      </c>
      <c r="BH11" s="309"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10">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1" s="310"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10" t="str">
        <f>IF(Tabla1[[#This Row],[Fecha Inicio grupo]]="","",IFERROR(VLOOKUP(Tabla1[[#This Row],[Mes de Alta como miembro]],Parámetros!$AM$2:$AN$16,2,0),"01/01/1900"))</f>
        <v>01/01/1900</v>
      </c>
    </row>
    <row r="12" spans="1:79" s="25" customFormat="1" ht="12" hidden="1">
      <c r="A12" s="69">
        <v>9</v>
      </c>
      <c r="B12" s="35" t="s">
        <v>62</v>
      </c>
      <c r="C12" s="35" t="s">
        <v>4</v>
      </c>
      <c r="D12" s="43" t="s">
        <v>78</v>
      </c>
      <c r="E12" s="43" t="s">
        <v>306</v>
      </c>
      <c r="F12" s="46">
        <v>45670</v>
      </c>
      <c r="G12" s="46" t="s">
        <v>84</v>
      </c>
      <c r="H12" s="164" t="s">
        <v>338</v>
      </c>
      <c r="I12" s="43" t="s">
        <v>339</v>
      </c>
      <c r="J12" s="43" t="s">
        <v>340</v>
      </c>
      <c r="K12" s="70" t="s">
        <v>341</v>
      </c>
      <c r="L12" s="69"/>
      <c r="M12" s="47">
        <v>24001</v>
      </c>
      <c r="N12" s="239">
        <f ca="1">IF(Tabla1[[#This Row],[Fecha de nac]]="","",IF(Tabla1[[#This Row],[Fecha Finalización]] &gt;=TODAY(), DATEDIF(Tabla1[[#This Row],[Fecha de nac]],TODAY(),"y"), ROUNDDOWN((Tabla1[[#This Row],[Fecha Finalización]] -Tabla1[[#This Row],[Fecha de nac]])/365,0)))</f>
        <v>59</v>
      </c>
      <c r="O12" s="169" t="s">
        <v>65</v>
      </c>
      <c r="P12" s="73" t="s">
        <v>94</v>
      </c>
      <c r="Q12" s="74"/>
      <c r="R12" s="79"/>
      <c r="S12" s="79"/>
      <c r="T12" s="79"/>
      <c r="U12" s="241">
        <f>IF(F12="","",Tabla1[[#This Row],[Fecha Inicio grupo]]+3*7-7)</f>
        <v>45684</v>
      </c>
      <c r="V12" s="242">
        <f>IF(F12="","",EDATE(Tabla1[[#This Row],[Fecha Inicio grupo]],3))</f>
        <v>45760</v>
      </c>
      <c r="W12" s="35" t="s">
        <v>63</v>
      </c>
      <c r="X12" s="35" t="s">
        <v>118</v>
      </c>
      <c r="Y12" s="77" t="s">
        <v>66</v>
      </c>
      <c r="Z12" s="77" t="s">
        <v>87</v>
      </c>
      <c r="AA12" s="77" t="s">
        <v>66</v>
      </c>
      <c r="AB12" s="77" t="s">
        <v>87</v>
      </c>
      <c r="AC12" s="77" t="s">
        <v>121</v>
      </c>
      <c r="AD12" s="77"/>
      <c r="AE12" s="77"/>
      <c r="AF12" s="77"/>
      <c r="AG12" s="77"/>
      <c r="AH12" s="77"/>
      <c r="AI12" s="77"/>
      <c r="AJ12" s="77"/>
      <c r="AK12" s="77"/>
      <c r="AL12" s="77"/>
      <c r="AM12" s="77"/>
      <c r="AN12" s="77"/>
      <c r="AO12" s="145"/>
      <c r="AP12" s="247" t="str">
        <f>IF(F12="","",IFERROR(VLOOKUP(SUBSTITUTE(SUBSTITUTE(Tabla1[[#This Row],[Uso Sistemas]],"T","P"),"N","F"),Parámetros!$M$2:$N$17,2,0),"Completar hasta 3ra sem. para evaluar a Probacionista"))</f>
        <v>Asistió</v>
      </c>
      <c r="AQ12" s="40" t="s">
        <v>91</v>
      </c>
      <c r="AR12" s="201" t="s">
        <v>108</v>
      </c>
      <c r="AS12" s="40"/>
      <c r="AT12" s="29" t="s">
        <v>92</v>
      </c>
      <c r="AU12" s="29"/>
      <c r="AV12" s="29"/>
      <c r="AW12" s="29"/>
      <c r="AX12" s="245">
        <f>IF(V12="","",EOMONTH(EDATE(Tabla1[[#This Row],[Fecha Finalización]],2),0))</f>
        <v>45838</v>
      </c>
      <c r="AY12" s="40"/>
      <c r="AZ12" s="251">
        <f>IF(V12="","",EOMONTH(EDATE(Tabla1[[#This Row],[Fecha Finalización]],3),0))</f>
        <v>45869</v>
      </c>
      <c r="BA12" s="40"/>
      <c r="BB12" s="60"/>
      <c r="BC12" s="237" t="s">
        <v>88</v>
      </c>
      <c r="BD12" s="234" t="str">
        <f>IF(F12="","",Tabla1[[#This Row],[sem 01]]&amp;Tabla1[[#This Row],[sem 02]]&amp;Tabla1[[#This Row],[sem 03]])</f>
        <v>PFP</v>
      </c>
      <c r="BE12" s="235" t="str">
        <f>IF(TRIM(F12)="","",$B$1&amp;"-"&amp;SUBSTITUTE(Tabla1[[#This Row],[Mes Inscrito]]," ","")&amp;"-"&amp;SUBSTITUTE(Tabla1[[#This Row],[Dia de clases Inscrito]]," ","")&amp;"-"&amp;SUBSTITUTE(Tabla1[[#This Row],[Horario Inscrito]]," ","")&amp;"-"&amp;Tabla1[[#This Row],[Fecha Inicio grupo]])</f>
        <v>Lima - Pueblo Libre-Enero-Lunes-7:30-9:30p.m.-45670</v>
      </c>
      <c r="BF12" s="252" t="str">
        <f>IF(F12="","",Tabla1[[#This Row],[Curso]])</f>
        <v>Conócete a ti mismo</v>
      </c>
      <c r="BG12" s="253" t="str">
        <f>+IF(TRIM(F12)="","",$B$1&amp;"-"&amp;TRIM(Tabla1[[#This Row],[Mes Inscrito]])&amp;"-"&amp;TRIM(Tabla1[[#This Row],[Dia de clases Inscrito]])&amp;"-"&amp;TRIM(Tabla1[[#This Row],[Horario Inscrito]])&amp;"-"&amp;TRIM(Tabla1[[#This Row],[Fecha Inicio grupo]])&amp;"-"&amp;TRIM(Tabla1[[#This Row],[Tipo Incrito]]))</f>
        <v>Lima - Pueblo Libre-Enero-Lunes-7:30 - 9:30 p.m.-45670-Inscrito Nuevo</v>
      </c>
      <c r="BH12" s="309"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10">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12" s="310"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10" t="str">
        <f>IF(Tabla1[[#This Row],[Fecha Inicio grupo]]="","",IFERROR(VLOOKUP(Tabla1[[#This Row],[Mes de Alta como miembro]],Parámetros!$AM$2:$AN$16,2,0),"01/01/1900"))</f>
        <v>01/01/1900</v>
      </c>
    </row>
    <row r="13" spans="1:79" s="25" customFormat="1" ht="12" hidden="1">
      <c r="A13" s="69">
        <v>10</v>
      </c>
      <c r="B13" s="35" t="s">
        <v>62</v>
      </c>
      <c r="C13" s="35" t="s">
        <v>4</v>
      </c>
      <c r="D13" s="43" t="s">
        <v>78</v>
      </c>
      <c r="E13" s="43" t="s">
        <v>306</v>
      </c>
      <c r="F13" s="46">
        <v>45670</v>
      </c>
      <c r="G13" s="46" t="s">
        <v>84</v>
      </c>
      <c r="H13" s="164" t="s">
        <v>342</v>
      </c>
      <c r="I13" s="29" t="s">
        <v>343</v>
      </c>
      <c r="J13" s="29" t="s">
        <v>344</v>
      </c>
      <c r="K13" s="70">
        <v>955343148</v>
      </c>
      <c r="L13" s="69" t="s">
        <v>345</v>
      </c>
      <c r="M13" s="47">
        <v>39686</v>
      </c>
      <c r="N13" s="239">
        <f ca="1">IF(Tabla1[[#This Row],[Fecha de nac]]="","",IF(Tabla1[[#This Row],[Fecha Finalización]] &gt;=TODAY(), DATEDIF(Tabla1[[#This Row],[Fecha de nac]],TODAY(),"y"), ROUNDDOWN((Tabla1[[#This Row],[Fecha Finalización]] -Tabla1[[#This Row],[Fecha de nac]])/365,0)))</f>
        <v>16</v>
      </c>
      <c r="O13" s="169" t="s">
        <v>65</v>
      </c>
      <c r="P13" s="73" t="s">
        <v>94</v>
      </c>
      <c r="Q13" s="74"/>
      <c r="R13" s="79"/>
      <c r="S13" s="79"/>
      <c r="T13" s="79"/>
      <c r="U13" s="241">
        <f>IF(F13="","",Tabla1[[#This Row],[Fecha Inicio grupo]]+3*7-7)</f>
        <v>45684</v>
      </c>
      <c r="V13" s="242">
        <f>IF(F13="","",EDATE(Tabla1[[#This Row],[Fecha Inicio grupo]],3))</f>
        <v>45760</v>
      </c>
      <c r="W13" s="35" t="s">
        <v>63</v>
      </c>
      <c r="X13" s="35" t="s">
        <v>118</v>
      </c>
      <c r="Y13" s="77" t="s">
        <v>66</v>
      </c>
      <c r="Z13" s="77" t="s">
        <v>66</v>
      </c>
      <c r="AA13" s="77" t="s">
        <v>87</v>
      </c>
      <c r="AB13" s="77" t="s">
        <v>66</v>
      </c>
      <c r="AC13" s="77" t="s">
        <v>66</v>
      </c>
      <c r="AD13" s="77" t="s">
        <v>121</v>
      </c>
      <c r="AE13" s="77"/>
      <c r="AF13" s="77"/>
      <c r="AG13" s="77"/>
      <c r="AH13" s="77"/>
      <c r="AI13" s="77"/>
      <c r="AJ13" s="77"/>
      <c r="AK13" s="77"/>
      <c r="AL13" s="77"/>
      <c r="AM13" s="77"/>
      <c r="AN13" s="77"/>
      <c r="AO13" s="145"/>
      <c r="AP13" s="247" t="str">
        <f>IF(F13="","",IFERROR(VLOOKUP(SUBSTITUTE(SUBSTITUTE(Tabla1[[#This Row],[Uso Sistemas]],"T","P"),"N","F"),Parámetros!$M$2:$N$17,2,0),"Completar hasta 3ra sem. para evaluar a Probacionista"))</f>
        <v>Asistió</v>
      </c>
      <c r="AQ13" s="40" t="s">
        <v>91</v>
      </c>
      <c r="AR13" s="201" t="s">
        <v>108</v>
      </c>
      <c r="AS13" s="40"/>
      <c r="AT13" s="29" t="s">
        <v>92</v>
      </c>
      <c r="AU13" s="29" t="s">
        <v>319</v>
      </c>
      <c r="AV13" s="55"/>
      <c r="AW13" s="55"/>
      <c r="AX13" s="248">
        <f>IF(V13="","",EOMONTH(EDATE(Tabla1[[#This Row],[Fecha Finalización]],2),0))</f>
        <v>45838</v>
      </c>
      <c r="AY13" s="40"/>
      <c r="AZ13" s="250">
        <f>IF(V13="","",EOMONTH(EDATE(Tabla1[[#This Row],[Fecha Finalización]],3),0))</f>
        <v>45869</v>
      </c>
      <c r="BA13" s="40"/>
      <c r="BB13" s="40"/>
      <c r="BC13" s="236" t="s">
        <v>150</v>
      </c>
      <c r="BD13" s="234" t="str">
        <f>IF(F13="","",Tabla1[[#This Row],[sem 01]]&amp;Tabla1[[#This Row],[sem 02]]&amp;Tabla1[[#This Row],[sem 03]])</f>
        <v>PPF</v>
      </c>
      <c r="BE13" s="235" t="str">
        <f>IF(TRIM(F13)="","",$B$1&amp;"-"&amp;SUBSTITUTE(Tabla1[[#This Row],[Mes Inscrito]]," ","")&amp;"-"&amp;SUBSTITUTE(Tabla1[[#This Row],[Dia de clases Inscrito]]," ","")&amp;"-"&amp;SUBSTITUTE(Tabla1[[#This Row],[Horario Inscrito]]," ","")&amp;"-"&amp;Tabla1[[#This Row],[Fecha Inicio grupo]])</f>
        <v>Lima - Pueblo Libre-Enero-Lunes-7:30-9:30p.m.-45670</v>
      </c>
      <c r="BF13" s="252" t="str">
        <f>IF(F13="","",Tabla1[[#This Row],[Curso]])</f>
        <v>Conócete a ti mismo</v>
      </c>
      <c r="BG13" s="253" t="str">
        <f>+IF(TRIM(F13)="","",$B$1&amp;"-"&amp;TRIM(Tabla1[[#This Row],[Mes Inscrito]])&amp;"-"&amp;TRIM(Tabla1[[#This Row],[Dia de clases Inscrito]])&amp;"-"&amp;TRIM(Tabla1[[#This Row],[Horario Inscrito]])&amp;"-"&amp;TRIM(Tabla1[[#This Row],[Fecha Inicio grupo]])&amp;"-"&amp;TRIM(Tabla1[[#This Row],[Tipo Incrito]]))</f>
        <v>Lima - Pueblo Libre-Enero-Lunes-7:30 - 9:30 p.m.-45670-Inscrito Nuevo</v>
      </c>
      <c r="BH13" s="309"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10">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13" s="310"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10" t="str">
        <f>IF(Tabla1[[#This Row],[Fecha Inicio grupo]]="","",IFERROR(VLOOKUP(Tabla1[[#This Row],[Mes de Alta como miembro]],Parámetros!$AM$2:$AN$16,2,0),"01/01/1900"))</f>
        <v>01/01/1900</v>
      </c>
    </row>
    <row r="14" spans="1:79" s="25" customFormat="1" ht="12" hidden="1">
      <c r="A14" s="69">
        <v>11</v>
      </c>
      <c r="B14" s="35" t="s">
        <v>62</v>
      </c>
      <c r="C14" s="35" t="s">
        <v>4</v>
      </c>
      <c r="D14" s="43" t="s">
        <v>322</v>
      </c>
      <c r="E14" s="43" t="s">
        <v>323</v>
      </c>
      <c r="F14" s="46">
        <v>45672</v>
      </c>
      <c r="G14" s="46" t="s">
        <v>64</v>
      </c>
      <c r="H14" s="164" t="s">
        <v>346</v>
      </c>
      <c r="I14" s="29" t="s">
        <v>347</v>
      </c>
      <c r="J14" s="29" t="s">
        <v>348</v>
      </c>
      <c r="K14" s="70">
        <v>966990206</v>
      </c>
      <c r="L14" s="69" t="s">
        <v>349</v>
      </c>
      <c r="M14" s="261">
        <v>38094</v>
      </c>
      <c r="N14" s="239">
        <f ca="1">IF(Tabla1[[#This Row],[Fecha de nac]]="","",IF(Tabla1[[#This Row],[Fecha Finalización]] &gt;=TODAY(), DATEDIF(Tabla1[[#This Row],[Fecha de nac]],TODAY(),"y"), ROUNDDOWN((Tabla1[[#This Row],[Fecha Finalización]] -Tabla1[[#This Row],[Fecha de nac]])/365,0)))</f>
        <v>20</v>
      </c>
      <c r="O14" s="169" t="s">
        <v>120</v>
      </c>
      <c r="P14" s="73" t="s">
        <v>94</v>
      </c>
      <c r="Q14" s="74"/>
      <c r="R14" s="73"/>
      <c r="S14" s="80"/>
      <c r="T14" s="80"/>
      <c r="U14" s="241">
        <f>IF(F14="","",Tabla1[[#This Row],[Fecha Inicio grupo]]+3*7-7)</f>
        <v>45686</v>
      </c>
      <c r="V14" s="242">
        <f>IF(F14="","",EDATE(Tabla1[[#This Row],[Fecha Inicio grupo]],3))</f>
        <v>45762</v>
      </c>
      <c r="W14" s="35" t="s">
        <v>63</v>
      </c>
      <c r="X14" s="35" t="s">
        <v>83</v>
      </c>
      <c r="Y14" s="77" t="s">
        <v>66</v>
      </c>
      <c r="Z14" s="77" t="s">
        <v>66</v>
      </c>
      <c r="AA14" s="77" t="s">
        <v>66</v>
      </c>
      <c r="AB14" s="77" t="s">
        <v>121</v>
      </c>
      <c r="AC14" s="77"/>
      <c r="AD14" s="77"/>
      <c r="AE14" s="77"/>
      <c r="AF14" s="77"/>
      <c r="AG14" s="77"/>
      <c r="AH14" s="77"/>
      <c r="AI14" s="77"/>
      <c r="AJ14" s="77"/>
      <c r="AK14" s="77"/>
      <c r="AL14" s="77"/>
      <c r="AM14" s="77"/>
      <c r="AN14" s="77"/>
      <c r="AO14" s="145"/>
      <c r="AP14" s="247" t="str">
        <f>IF(F14="","",IFERROR(VLOOKUP(SUBSTITUTE(SUBSTITUTE(Tabla1[[#This Row],[Uso Sistemas]],"T","P"),"N","F"),Parámetros!$M$2:$N$17,2,0),"Completar hasta 3ra sem. para evaluar a Probacionista"))</f>
        <v>Asistió</v>
      </c>
      <c r="AQ14" s="40" t="s">
        <v>91</v>
      </c>
      <c r="AR14" s="201" t="s">
        <v>108</v>
      </c>
      <c r="AS14" s="40"/>
      <c r="AT14" s="29" t="s">
        <v>110</v>
      </c>
      <c r="AU14" s="29" t="s">
        <v>319</v>
      </c>
      <c r="AV14" s="55"/>
      <c r="AW14" s="55"/>
      <c r="AX14" s="248">
        <f>IF(V14="","",EOMONTH(EDATE(Tabla1[[#This Row],[Fecha Finalización]],2),0))</f>
        <v>45838</v>
      </c>
      <c r="AY14" s="40"/>
      <c r="AZ14" s="250">
        <f>IF(V14="","",EOMONTH(EDATE(Tabla1[[#This Row],[Fecha Finalización]],3),0))</f>
        <v>45869</v>
      </c>
      <c r="BA14" s="40"/>
      <c r="BB14" s="40"/>
      <c r="BC14" s="236" t="s">
        <v>88</v>
      </c>
      <c r="BD14" s="234" t="str">
        <f>IF(F14="","",Tabla1[[#This Row],[sem 01]]&amp;Tabla1[[#This Row],[sem 02]]&amp;Tabla1[[#This Row],[sem 03]])</f>
        <v>PPP</v>
      </c>
      <c r="BE14" s="235" t="str">
        <f>IF(TRIM(F14)="","",$B$1&amp;"-"&amp;SUBSTITUTE(Tabla1[[#This Row],[Mes Inscrito]]," ","")&amp;"-"&amp;SUBSTITUTE(Tabla1[[#This Row],[Dia de clases Inscrito]]," ","")&amp;"-"&amp;SUBSTITUTE(Tabla1[[#This Row],[Horario Inscrito]]," ","")&amp;"-"&amp;Tabla1[[#This Row],[Fecha Inicio grupo]])</f>
        <v>Lima - Pueblo Libre-Enero-LunesyMiercoles-5:30-7:00p.m.-45672</v>
      </c>
      <c r="BF14" s="252" t="str">
        <f>IF(F14="","",Tabla1[[#This Row],[Curso]])</f>
        <v>Conócete a ti mismo</v>
      </c>
      <c r="BG14" s="253" t="str">
        <f>+IF(TRIM(F14)="","",$B$1&amp;"-"&amp;TRIM(Tabla1[[#This Row],[Mes Inscrito]])&amp;"-"&amp;TRIM(Tabla1[[#This Row],[Dia de clases Inscrito]])&amp;"-"&amp;TRIM(Tabla1[[#This Row],[Horario Inscrito]])&amp;"-"&amp;TRIM(Tabla1[[#This Row],[Fecha Inicio grupo]])&amp;"-"&amp;TRIM(Tabla1[[#This Row],[Tipo Incrito]]))</f>
        <v>Lima - Pueblo Libre-Enero-Lunes y Miercoles-5:30 - 7:00 p.m.-45672-Inscrito Nuevo</v>
      </c>
      <c r="BH14" s="309"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10">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45693</v>
      </c>
      <c r="BJ14" s="310"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10" t="str">
        <f>IF(Tabla1[[#This Row],[Fecha Inicio grupo]]="","",IFERROR(VLOOKUP(Tabla1[[#This Row],[Mes de Alta como miembro]],Parámetros!$AM$2:$AN$16,2,0),"01/01/1900"))</f>
        <v>01/01/1900</v>
      </c>
    </row>
    <row r="15" spans="1:79" s="25" customFormat="1" ht="12" hidden="1">
      <c r="A15" s="69">
        <v>12</v>
      </c>
      <c r="B15" s="35" t="s">
        <v>62</v>
      </c>
      <c r="C15" s="35" t="s">
        <v>4</v>
      </c>
      <c r="D15" s="43" t="s">
        <v>131</v>
      </c>
      <c r="E15" s="43" t="s">
        <v>306</v>
      </c>
      <c r="F15" s="46">
        <v>45673</v>
      </c>
      <c r="G15" s="46" t="s">
        <v>64</v>
      </c>
      <c r="H15" s="164" t="s">
        <v>350</v>
      </c>
      <c r="I15" s="29" t="s">
        <v>351</v>
      </c>
      <c r="J15" s="29" t="s">
        <v>352</v>
      </c>
      <c r="K15" s="70">
        <v>984764659</v>
      </c>
      <c r="L15" s="69" t="s">
        <v>353</v>
      </c>
      <c r="M15" s="47">
        <v>30156</v>
      </c>
      <c r="N15" s="239">
        <f ca="1">IF(Tabla1[[#This Row],[Fecha de nac]]="","",IF(Tabla1[[#This Row],[Fecha Finalización]] &gt;=TODAY(), DATEDIF(Tabla1[[#This Row],[Fecha de nac]],TODAY(),"y"), ROUNDDOWN((Tabla1[[#This Row],[Fecha Finalización]] -Tabla1[[#This Row],[Fecha de nac]])/365,0)))</f>
        <v>42</v>
      </c>
      <c r="O15" s="169" t="s">
        <v>85</v>
      </c>
      <c r="P15" s="73" t="s">
        <v>112</v>
      </c>
      <c r="Q15" s="74"/>
      <c r="R15" s="73"/>
      <c r="S15" s="80"/>
      <c r="T15" s="80"/>
      <c r="U15" s="241">
        <f>IF(F15="","",Tabla1[[#This Row],[Fecha Inicio grupo]]+3*7-7)</f>
        <v>45687</v>
      </c>
      <c r="V15" s="242">
        <f>IF(F15="","",EDATE(Tabla1[[#This Row],[Fecha Inicio grupo]],3))</f>
        <v>45763</v>
      </c>
      <c r="W15" s="35" t="s">
        <v>83</v>
      </c>
      <c r="X15" s="35" t="s">
        <v>118</v>
      </c>
      <c r="Y15" s="77" t="s">
        <v>66</v>
      </c>
      <c r="Z15" s="77"/>
      <c r="AA15" s="77"/>
      <c r="AB15" s="77"/>
      <c r="AC15" s="77"/>
      <c r="AD15" s="77"/>
      <c r="AE15" s="77"/>
      <c r="AF15" s="77"/>
      <c r="AG15" s="77"/>
      <c r="AH15" s="77"/>
      <c r="AI15" s="77"/>
      <c r="AJ15" s="77"/>
      <c r="AK15" s="77"/>
      <c r="AL15" s="77"/>
      <c r="AM15" s="77"/>
      <c r="AN15" s="77"/>
      <c r="AO15" s="145"/>
      <c r="AP15" s="247" t="str">
        <f>IF(F15="","",IFERROR(VLOOKUP(SUBSTITUTE(SUBSTITUTE(Tabla1[[#This Row],[Uso Sistemas]],"T","P"),"N","F"),Parámetros!$M$2:$N$17,2,0),"Completar hasta 3ra sem. para evaluar a Probacionista"))</f>
        <v>Completar hasta 3ra sem. para evaluar a Probacionista</v>
      </c>
      <c r="AQ15" s="40" t="s">
        <v>91</v>
      </c>
      <c r="AR15" s="201" t="s">
        <v>108</v>
      </c>
      <c r="AS15" s="40"/>
      <c r="AT15" s="29" t="s">
        <v>92</v>
      </c>
      <c r="AU15" s="55"/>
      <c r="AV15" s="55"/>
      <c r="AW15" s="55"/>
      <c r="AX15" s="248">
        <f>IF(V15="","",EOMONTH(EDATE(Tabla1[[#This Row],[Fecha Finalización]],2),0))</f>
        <v>45838</v>
      </c>
      <c r="AY15" s="40"/>
      <c r="AZ15" s="250">
        <f>IF(V15="","",EOMONTH(EDATE(Tabla1[[#This Row],[Fecha Finalización]],3),0))</f>
        <v>45869</v>
      </c>
      <c r="BA15" s="40"/>
      <c r="BB15" s="40"/>
      <c r="BC15" s="236" t="s">
        <v>157</v>
      </c>
      <c r="BD15" s="234" t="str">
        <f>IF(F15="","",Tabla1[[#This Row],[sem 01]]&amp;Tabla1[[#This Row],[sem 02]]&amp;Tabla1[[#This Row],[sem 03]])</f>
        <v>P</v>
      </c>
      <c r="BE15" s="235" t="str">
        <f>IF(TRIM(F15)="","",$B$1&amp;"-"&amp;SUBSTITUTE(Tabla1[[#This Row],[Mes Inscrito]]," ","")&amp;"-"&amp;SUBSTITUTE(Tabla1[[#This Row],[Dia de clases Inscrito]]," ","")&amp;"-"&amp;SUBSTITUTE(Tabla1[[#This Row],[Horario Inscrito]]," ","")&amp;"-"&amp;Tabla1[[#This Row],[Fecha Inicio grupo]])</f>
        <v>Lima - Pueblo Libre-Enero-JUEVES-7:30-9:30p.m.-45673</v>
      </c>
      <c r="BF15" s="252" t="str">
        <f>IF(F15="","",Tabla1[[#This Row],[Curso]])</f>
        <v>Conócete a ti mismo</v>
      </c>
      <c r="BG15" s="253" t="str">
        <f>+IF(TRIM(F15)="","",$B$1&amp;"-"&amp;TRIM(Tabla1[[#This Row],[Mes Inscrito]])&amp;"-"&amp;TRIM(Tabla1[[#This Row],[Dia de clases Inscrito]])&amp;"-"&amp;TRIM(Tabla1[[#This Row],[Horario Inscrito]])&amp;"-"&amp;TRIM(Tabla1[[#This Row],[Fecha Inicio grupo]])&amp;"-"&amp;TRIM(Tabla1[[#This Row],[Tipo Incrito]]))</f>
        <v>Lima - Pueblo Libre-Enero-JUEVES-7:30 - 9:30 p.m.-45673-Pre-Inscrito</v>
      </c>
      <c r="BH15" s="309"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10">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5" s="310"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5" s="310" t="str">
        <f>IF(Tabla1[[#This Row],[Fecha Inicio grupo]]="","",IFERROR(VLOOKUP(Tabla1[[#This Row],[Mes de Alta como miembro]],Parámetros!$AM$2:$AN$16,2,0),"01/01/1900"))</f>
        <v>01/01/1900</v>
      </c>
    </row>
    <row r="16" spans="1:79" s="25" customFormat="1" ht="12" hidden="1">
      <c r="A16" s="69">
        <v>13</v>
      </c>
      <c r="B16" s="35" t="s">
        <v>62</v>
      </c>
      <c r="C16" s="35" t="s">
        <v>4</v>
      </c>
      <c r="D16" s="43" t="s">
        <v>131</v>
      </c>
      <c r="E16" s="43" t="s">
        <v>306</v>
      </c>
      <c r="F16" s="46">
        <v>45673</v>
      </c>
      <c r="G16" s="46" t="s">
        <v>64</v>
      </c>
      <c r="H16" s="164" t="s">
        <v>354</v>
      </c>
      <c r="I16" s="29" t="s">
        <v>355</v>
      </c>
      <c r="J16" s="29" t="s">
        <v>356</v>
      </c>
      <c r="K16" s="70">
        <v>993095467</v>
      </c>
      <c r="L16" s="69" t="s">
        <v>357</v>
      </c>
      <c r="M16" s="47">
        <v>37907</v>
      </c>
      <c r="N16" s="239">
        <f ca="1">IF(Tabla1[[#This Row],[Fecha de nac]]="","",IF(Tabla1[[#This Row],[Fecha Finalización]] &gt;=TODAY(), DATEDIF(Tabla1[[#This Row],[Fecha de nac]],TODAY(),"y"), ROUNDDOWN((Tabla1[[#This Row],[Fecha Finalización]] -Tabla1[[#This Row],[Fecha de nac]])/365,0)))</f>
        <v>21</v>
      </c>
      <c r="O16" s="169" t="s">
        <v>85</v>
      </c>
      <c r="P16" s="73" t="s">
        <v>94</v>
      </c>
      <c r="Q16" s="74"/>
      <c r="R16" s="73"/>
      <c r="S16" s="80"/>
      <c r="T16" s="80"/>
      <c r="U16" s="241">
        <f>IF(F16="","",Tabla1[[#This Row],[Fecha Inicio grupo]]+3*7-7)</f>
        <v>45687</v>
      </c>
      <c r="V16" s="242">
        <f>IF(F16="","",EDATE(Tabla1[[#This Row],[Fecha Inicio grupo]],3))</f>
        <v>45763</v>
      </c>
      <c r="W16" s="35" t="s">
        <v>83</v>
      </c>
      <c r="X16" s="35" t="s">
        <v>118</v>
      </c>
      <c r="Y16" s="77" t="s">
        <v>66</v>
      </c>
      <c r="Z16" s="77" t="s">
        <v>66</v>
      </c>
      <c r="AA16" s="77" t="s">
        <v>66</v>
      </c>
      <c r="AB16" s="77" t="s">
        <v>87</v>
      </c>
      <c r="AC16" s="77"/>
      <c r="AD16" s="77"/>
      <c r="AE16" s="77"/>
      <c r="AF16" s="77"/>
      <c r="AG16" s="77"/>
      <c r="AH16" s="77"/>
      <c r="AI16" s="77"/>
      <c r="AJ16" s="77"/>
      <c r="AK16" s="77"/>
      <c r="AL16" s="77"/>
      <c r="AM16" s="77"/>
      <c r="AN16" s="77"/>
      <c r="AO16" s="145"/>
      <c r="AP16" s="247" t="str">
        <f>IF(F16="","",IFERROR(VLOOKUP(SUBSTITUTE(SUBSTITUTE(Tabla1[[#This Row],[Uso Sistemas]],"T","P"),"N","F"),Parámetros!$M$2:$N$17,2,0),"Completar hasta 3ra sem. para evaluar a Probacionista"))</f>
        <v>Asistió</v>
      </c>
      <c r="AQ16" s="40" t="s">
        <v>91</v>
      </c>
      <c r="AR16" s="201" t="s">
        <v>108</v>
      </c>
      <c r="AS16" s="40"/>
      <c r="AT16" s="29" t="s">
        <v>73</v>
      </c>
      <c r="AU16" s="29" t="s">
        <v>319</v>
      </c>
      <c r="AV16" s="55"/>
      <c r="AW16" s="55"/>
      <c r="AX16" s="248">
        <f>IF(V16="","",EOMONTH(EDATE(Tabla1[[#This Row],[Fecha Finalización]],2),0))</f>
        <v>45838</v>
      </c>
      <c r="AY16" s="40"/>
      <c r="AZ16" s="250">
        <f>IF(V16="","",EOMONTH(EDATE(Tabla1[[#This Row],[Fecha Finalización]],3),0))</f>
        <v>45869</v>
      </c>
      <c r="BA16" s="40"/>
      <c r="BB16" s="40"/>
      <c r="BC16" s="236" t="s">
        <v>157</v>
      </c>
      <c r="BD16" s="234" t="str">
        <f>IF(F16="","",Tabla1[[#This Row],[sem 01]]&amp;Tabla1[[#This Row],[sem 02]]&amp;Tabla1[[#This Row],[sem 03]])</f>
        <v>PPP</v>
      </c>
      <c r="BE16" s="235" t="str">
        <f>IF(TRIM(F16)="","",$B$1&amp;"-"&amp;SUBSTITUTE(Tabla1[[#This Row],[Mes Inscrito]]," ","")&amp;"-"&amp;SUBSTITUTE(Tabla1[[#This Row],[Dia de clases Inscrito]]," ","")&amp;"-"&amp;SUBSTITUTE(Tabla1[[#This Row],[Horario Inscrito]]," ","")&amp;"-"&amp;Tabla1[[#This Row],[Fecha Inicio grupo]])</f>
        <v>Lima - Pueblo Libre-Enero-JUEVES-7:30-9:30p.m.-45673</v>
      </c>
      <c r="BF16" s="252" t="str">
        <f>IF(F16="","",Tabla1[[#This Row],[Curso]])</f>
        <v>Conócete a ti mismo</v>
      </c>
      <c r="BG16" s="253" t="str">
        <f>+IF(TRIM(F16)="","",$B$1&amp;"-"&amp;TRIM(Tabla1[[#This Row],[Mes Inscrito]])&amp;"-"&amp;TRIM(Tabla1[[#This Row],[Dia de clases Inscrito]])&amp;"-"&amp;TRIM(Tabla1[[#This Row],[Horario Inscrito]])&amp;"-"&amp;TRIM(Tabla1[[#This Row],[Fecha Inicio grupo]])&amp;"-"&amp;TRIM(Tabla1[[#This Row],[Tipo Incrito]]))</f>
        <v>Lima - Pueblo Libre-Enero-JUEVES-7:30 - 9:30 p.m.-45673-Inscrito Nuevo</v>
      </c>
      <c r="BH16" s="309"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10">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6" s="310"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6" s="310" t="str">
        <f>IF(Tabla1[[#This Row],[Fecha Inicio grupo]]="","",IFERROR(VLOOKUP(Tabla1[[#This Row],[Mes de Alta como miembro]],Parámetros!$AM$2:$AN$16,2,0),"01/01/1900"))</f>
        <v>01/01/1900</v>
      </c>
    </row>
    <row r="17" spans="1:63" s="25" customFormat="1" ht="12" hidden="1">
      <c r="A17" s="69">
        <v>14</v>
      </c>
      <c r="B17" s="35" t="s">
        <v>62</v>
      </c>
      <c r="C17" s="35" t="s">
        <v>4</v>
      </c>
      <c r="D17" s="43" t="s">
        <v>131</v>
      </c>
      <c r="E17" s="43" t="s">
        <v>306</v>
      </c>
      <c r="F17" s="46">
        <v>45673</v>
      </c>
      <c r="G17" s="46" t="s">
        <v>64</v>
      </c>
      <c r="H17" s="164" t="s">
        <v>358</v>
      </c>
      <c r="I17" s="29" t="s">
        <v>359</v>
      </c>
      <c r="J17" s="29" t="s">
        <v>360</v>
      </c>
      <c r="K17" s="70">
        <v>950413550</v>
      </c>
      <c r="L17" s="69" t="s">
        <v>361</v>
      </c>
      <c r="M17" s="47">
        <v>22676</v>
      </c>
      <c r="N17" s="239">
        <f ca="1">IF(Tabla1[[#This Row],[Fecha de nac]]="","",IF(Tabla1[[#This Row],[Fecha Finalización]] &gt;=TODAY(), DATEDIF(Tabla1[[#This Row],[Fecha de nac]],TODAY(),"y"), ROUNDDOWN((Tabla1[[#This Row],[Fecha Finalización]] -Tabla1[[#This Row],[Fecha de nac]])/365,0)))</f>
        <v>63</v>
      </c>
      <c r="O17" s="169" t="s">
        <v>85</v>
      </c>
      <c r="P17" s="73" t="s">
        <v>112</v>
      </c>
      <c r="Q17" s="74"/>
      <c r="R17" s="79"/>
      <c r="S17" s="79"/>
      <c r="T17" s="79"/>
      <c r="U17" s="241">
        <f>IF(F17="","",Tabla1[[#This Row],[Fecha Inicio grupo]]+3*7-7)</f>
        <v>45687</v>
      </c>
      <c r="V17" s="242">
        <f>IF(F17="","",EDATE(Tabla1[[#This Row],[Fecha Inicio grupo]],3))</f>
        <v>45763</v>
      </c>
      <c r="W17" s="35" t="s">
        <v>83</v>
      </c>
      <c r="X17" s="35" t="s">
        <v>118</v>
      </c>
      <c r="Y17" s="77" t="s">
        <v>66</v>
      </c>
      <c r="Z17" s="77" t="s">
        <v>121</v>
      </c>
      <c r="AA17" s="77"/>
      <c r="AB17" s="77"/>
      <c r="AC17" s="77"/>
      <c r="AD17" s="77"/>
      <c r="AE17" s="77"/>
      <c r="AF17" s="77"/>
      <c r="AG17" s="77"/>
      <c r="AH17" s="77"/>
      <c r="AI17" s="77"/>
      <c r="AJ17" s="77"/>
      <c r="AK17" s="77"/>
      <c r="AL17" s="77"/>
      <c r="AM17" s="77"/>
      <c r="AN17" s="77"/>
      <c r="AO17" s="145"/>
      <c r="AP17" s="247" t="str">
        <f>IF(F17="","",IFERROR(VLOOKUP(SUBSTITUTE(SUBSTITUTE(Tabla1[[#This Row],[Uso Sistemas]],"T","P"),"N","F"),Parámetros!$M$2:$N$17,2,0),"Completar hasta 3ra sem. para evaluar a Probacionista"))</f>
        <v>Completar hasta 3ra sem. para evaluar a Probacionista</v>
      </c>
      <c r="AQ17" s="40" t="s">
        <v>91</v>
      </c>
      <c r="AR17" s="201" t="s">
        <v>108</v>
      </c>
      <c r="AS17" s="40"/>
      <c r="AT17" s="29" t="s">
        <v>110</v>
      </c>
      <c r="AU17" s="55"/>
      <c r="AV17" s="55"/>
      <c r="AW17" s="55"/>
      <c r="AX17" s="248">
        <f>IF(V17="","",EOMONTH(EDATE(Tabla1[[#This Row],[Fecha Finalización]],2),0))</f>
        <v>45838</v>
      </c>
      <c r="AY17" s="40"/>
      <c r="AZ17" s="250">
        <f>IF(V17="","",EOMONTH(EDATE(Tabla1[[#This Row],[Fecha Finalización]],3),0))</f>
        <v>45869</v>
      </c>
      <c r="BA17" s="40"/>
      <c r="BB17" s="40"/>
      <c r="BC17" s="236" t="s">
        <v>157</v>
      </c>
      <c r="BD17" s="234" t="str">
        <f>IF(F17="","",Tabla1[[#This Row],[sem 01]]&amp;Tabla1[[#This Row],[sem 02]]&amp;Tabla1[[#This Row],[sem 03]])</f>
        <v>PN</v>
      </c>
      <c r="BE17" s="235" t="str">
        <f>IF(TRIM(F17)="","",$B$1&amp;"-"&amp;SUBSTITUTE(Tabla1[[#This Row],[Mes Inscrito]]," ","")&amp;"-"&amp;SUBSTITUTE(Tabla1[[#This Row],[Dia de clases Inscrito]]," ","")&amp;"-"&amp;SUBSTITUTE(Tabla1[[#This Row],[Horario Inscrito]]," ","")&amp;"-"&amp;Tabla1[[#This Row],[Fecha Inicio grupo]])</f>
        <v>Lima - Pueblo Libre-Enero-JUEVES-7:30-9:30p.m.-45673</v>
      </c>
      <c r="BF17" s="252" t="str">
        <f>IF(F17="","",Tabla1[[#This Row],[Curso]])</f>
        <v>Conócete a ti mismo</v>
      </c>
      <c r="BG17" s="253" t="str">
        <f>+IF(TRIM(F17)="","",$B$1&amp;"-"&amp;TRIM(Tabla1[[#This Row],[Mes Inscrito]])&amp;"-"&amp;TRIM(Tabla1[[#This Row],[Dia de clases Inscrito]])&amp;"-"&amp;TRIM(Tabla1[[#This Row],[Horario Inscrito]])&amp;"-"&amp;TRIM(Tabla1[[#This Row],[Fecha Inicio grupo]])&amp;"-"&amp;TRIM(Tabla1[[#This Row],[Tipo Incrito]]))</f>
        <v>Lima - Pueblo Libre-Enero-JUEVES-7:30 - 9:30 p.m.-45673-Pre-Inscrito</v>
      </c>
      <c r="BH17" s="309"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10">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7" s="310"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10" t="str">
        <f>IF(Tabla1[[#This Row],[Fecha Inicio grupo]]="","",IFERROR(VLOOKUP(Tabla1[[#This Row],[Mes de Alta como miembro]],Parámetros!$AM$2:$AN$16,2,0),"01/01/1900"))</f>
        <v>01/01/1900</v>
      </c>
    </row>
    <row r="18" spans="1:63" s="25" customFormat="1" ht="12" hidden="1">
      <c r="A18" s="69">
        <v>15</v>
      </c>
      <c r="B18" s="29" t="s">
        <v>62</v>
      </c>
      <c r="C18" s="35" t="s">
        <v>4</v>
      </c>
      <c r="D18" s="43" t="s">
        <v>131</v>
      </c>
      <c r="E18" s="43" t="s">
        <v>306</v>
      </c>
      <c r="F18" s="46">
        <v>45673</v>
      </c>
      <c r="G18" s="46" t="s">
        <v>64</v>
      </c>
      <c r="H18" s="164" t="s">
        <v>362</v>
      </c>
      <c r="I18" s="29" t="s">
        <v>363</v>
      </c>
      <c r="J18" s="29" t="s">
        <v>364</v>
      </c>
      <c r="K18" s="70">
        <v>966665511</v>
      </c>
      <c r="L18" s="69" t="s">
        <v>365</v>
      </c>
      <c r="M18" s="47">
        <v>25253</v>
      </c>
      <c r="N18" s="239">
        <f ca="1">IF(Tabla1[[#This Row],[Fecha de nac]]="","",IF(Tabla1[[#This Row],[Fecha Finalización]] &gt;=TODAY(), DATEDIF(Tabla1[[#This Row],[Fecha de nac]],TODAY(),"y"), ROUNDDOWN((Tabla1[[#This Row],[Fecha Finalización]] -Tabla1[[#This Row],[Fecha de nac]])/365,0)))</f>
        <v>56</v>
      </c>
      <c r="O18" s="169" t="s">
        <v>85</v>
      </c>
      <c r="P18" s="73" t="s">
        <v>94</v>
      </c>
      <c r="Q18" s="74"/>
      <c r="R18" s="73"/>
      <c r="S18" s="80"/>
      <c r="T18" s="80"/>
      <c r="U18" s="241">
        <f>IF(F18="","",Tabla1[[#This Row],[Fecha Inicio grupo]]+3*7-7)</f>
        <v>45687</v>
      </c>
      <c r="V18" s="242">
        <f>IF(F18="","",EDATE(Tabla1[[#This Row],[Fecha Inicio grupo]],3))</f>
        <v>45763</v>
      </c>
      <c r="W18" s="29" t="s">
        <v>83</v>
      </c>
      <c r="X18" s="35" t="s">
        <v>118</v>
      </c>
      <c r="Y18" s="77" t="s">
        <v>66</v>
      </c>
      <c r="Z18" s="77" t="s">
        <v>66</v>
      </c>
      <c r="AA18" s="77" t="s">
        <v>87</v>
      </c>
      <c r="AB18" s="77" t="s">
        <v>87</v>
      </c>
      <c r="AC18" s="77"/>
      <c r="AD18" s="77"/>
      <c r="AE18" s="77"/>
      <c r="AF18" s="77"/>
      <c r="AG18" s="77"/>
      <c r="AH18" s="77"/>
      <c r="AI18" s="77"/>
      <c r="AJ18" s="77"/>
      <c r="AK18" s="77"/>
      <c r="AL18" s="77"/>
      <c r="AM18" s="77"/>
      <c r="AN18" s="77"/>
      <c r="AO18" s="145"/>
      <c r="AP18" s="247" t="str">
        <f>IF(F18="","",IFERROR(VLOOKUP(SUBSTITUTE(SUBSTITUTE(Tabla1[[#This Row],[Uso Sistemas]],"T","P"),"N","F"),Parámetros!$M$2:$N$17,2,0),"Completar hasta 3ra sem. para evaluar a Probacionista"))</f>
        <v>Asistió</v>
      </c>
      <c r="AQ18" s="40" t="s">
        <v>91</v>
      </c>
      <c r="AR18" s="201" t="s">
        <v>91</v>
      </c>
      <c r="AS18" s="40"/>
      <c r="AT18" s="29" t="s">
        <v>73</v>
      </c>
      <c r="AU18" s="55"/>
      <c r="AV18" s="55"/>
      <c r="AW18" s="55"/>
      <c r="AX18" s="248">
        <f>IF(V18="","",EOMONTH(EDATE(Tabla1[[#This Row],[Fecha Finalización]],2),0))</f>
        <v>45838</v>
      </c>
      <c r="AY18" s="40"/>
      <c r="AZ18" s="250">
        <f>IF(V18="","",EOMONTH(EDATE(Tabla1[[#This Row],[Fecha Finalización]],3),0))</f>
        <v>45869</v>
      </c>
      <c r="BA18" s="40"/>
      <c r="BB18" s="40"/>
      <c r="BC18" s="236" t="s">
        <v>157</v>
      </c>
      <c r="BD18" s="234" t="str">
        <f>IF(F18="","",Tabla1[[#This Row],[sem 01]]&amp;Tabla1[[#This Row],[sem 02]]&amp;Tabla1[[#This Row],[sem 03]])</f>
        <v>PPF</v>
      </c>
      <c r="BE18" s="235" t="str">
        <f>IF(TRIM(F18)="","",$B$1&amp;"-"&amp;SUBSTITUTE(Tabla1[[#This Row],[Mes Inscrito]]," ","")&amp;"-"&amp;SUBSTITUTE(Tabla1[[#This Row],[Dia de clases Inscrito]]," ","")&amp;"-"&amp;SUBSTITUTE(Tabla1[[#This Row],[Horario Inscrito]]," ","")&amp;"-"&amp;Tabla1[[#This Row],[Fecha Inicio grupo]])</f>
        <v>Lima - Pueblo Libre-Enero-JUEVES-7:30-9:30p.m.-45673</v>
      </c>
      <c r="BF18" s="252" t="str">
        <f>IF(F18="","",Tabla1[[#This Row],[Curso]])</f>
        <v>Conócete a ti mismo</v>
      </c>
      <c r="BG18" s="253" t="str">
        <f>+IF(TRIM(F18)="","",$B$1&amp;"-"&amp;TRIM(Tabla1[[#This Row],[Mes Inscrito]])&amp;"-"&amp;TRIM(Tabla1[[#This Row],[Dia de clases Inscrito]])&amp;"-"&amp;TRIM(Tabla1[[#This Row],[Horario Inscrito]])&amp;"-"&amp;TRIM(Tabla1[[#This Row],[Fecha Inicio grupo]])&amp;"-"&amp;TRIM(Tabla1[[#This Row],[Tipo Incrito]]))</f>
        <v>Lima - Pueblo Libre-Enero-JUEVES-7:30 - 9:30 p.m.-45673-Inscrito Nuevo</v>
      </c>
      <c r="BH18" s="309"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10">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8" s="310"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10" t="str">
        <f>IF(Tabla1[[#This Row],[Fecha Inicio grupo]]="","",IFERROR(VLOOKUP(Tabla1[[#This Row],[Mes de Alta como miembro]],Parámetros!$AM$2:$AN$16,2,0),"01/01/1900"))</f>
        <v>01/01/1900</v>
      </c>
    </row>
    <row r="19" spans="1:63" s="25" customFormat="1" ht="13.9" hidden="1">
      <c r="A19" s="69">
        <v>16</v>
      </c>
      <c r="B19" s="29" t="s">
        <v>62</v>
      </c>
      <c r="C19" s="35" t="s">
        <v>4</v>
      </c>
      <c r="D19" s="43" t="s">
        <v>131</v>
      </c>
      <c r="E19" s="43" t="s">
        <v>306</v>
      </c>
      <c r="F19" s="46">
        <v>45673</v>
      </c>
      <c r="G19" s="46" t="s">
        <v>64</v>
      </c>
      <c r="H19" s="164" t="s">
        <v>366</v>
      </c>
      <c r="I19" s="29" t="s">
        <v>367</v>
      </c>
      <c r="J19" s="29" t="s">
        <v>368</v>
      </c>
      <c r="K19" s="70">
        <v>990169851</v>
      </c>
      <c r="L19" s="69" t="s">
        <v>369</v>
      </c>
      <c r="M19" s="47">
        <v>22731</v>
      </c>
      <c r="N19" s="239">
        <f ca="1">IF(Tabla1[[#This Row],[Fecha de nac]]="","",IF(Tabla1[[#This Row],[Fecha Finalización]] &gt;=TODAY(), DATEDIF(Tabla1[[#This Row],[Fecha de nac]],TODAY(),"y"), ROUNDDOWN((Tabla1[[#This Row],[Fecha Finalización]] -Tabla1[[#This Row],[Fecha de nac]])/365,0)))</f>
        <v>62</v>
      </c>
      <c r="O19" s="169" t="s">
        <v>85</v>
      </c>
      <c r="P19" s="73" t="s">
        <v>94</v>
      </c>
      <c r="Q19" s="74"/>
      <c r="R19" s="73"/>
      <c r="S19" s="80"/>
      <c r="T19" s="80"/>
      <c r="U19" s="243">
        <f>IF(F19="","",Tabla1[[#This Row],[Fecha Inicio grupo]]+3*7-7)</f>
        <v>45687</v>
      </c>
      <c r="V19" s="242">
        <f>IF(F19="","",EDATE(Tabla1[[#This Row],[Fecha Inicio grupo]],3))</f>
        <v>45763</v>
      </c>
      <c r="W19" s="29" t="s">
        <v>83</v>
      </c>
      <c r="X19" s="29" t="s">
        <v>118</v>
      </c>
      <c r="Y19" s="77" t="s">
        <v>66</v>
      </c>
      <c r="Z19" s="77" t="s">
        <v>66</v>
      </c>
      <c r="AA19" s="77" t="s">
        <v>66</v>
      </c>
      <c r="AB19" s="77" t="s">
        <v>66</v>
      </c>
      <c r="AC19" s="77" t="s">
        <v>66</v>
      </c>
      <c r="AD19" s="77" t="s">
        <v>66</v>
      </c>
      <c r="AE19" s="77" t="s">
        <v>66</v>
      </c>
      <c r="AF19" s="77" t="s">
        <v>66</v>
      </c>
      <c r="AG19" s="77"/>
      <c r="AH19" s="77"/>
      <c r="AI19" s="77"/>
      <c r="AJ19" s="77"/>
      <c r="AK19" s="77"/>
      <c r="AL19" s="77"/>
      <c r="AM19" s="77"/>
      <c r="AN19" s="77"/>
      <c r="AO19" s="145"/>
      <c r="AP19" s="247" t="str">
        <f>IF(F19="","",IFERROR(VLOOKUP(SUBSTITUTE(SUBSTITUTE(Tabla1[[#This Row],[Uso Sistemas]],"T","P"),"N","F"),Parámetros!$M$2:$N$17,2,0),"Completar hasta 3ra sem. para evaluar a Probacionista"))</f>
        <v>Asistió</v>
      </c>
      <c r="AQ19" s="40"/>
      <c r="AR19" s="201"/>
      <c r="AS19" s="40"/>
      <c r="AT19" s="29"/>
      <c r="AU19" s="56"/>
      <c r="AV19" s="56"/>
      <c r="AW19" s="56"/>
      <c r="AX19" s="249">
        <f>IF(V19="","",EOMONTH(EDATE(Tabla1[[#This Row],[Fecha Finalización]],2),0))</f>
        <v>45838</v>
      </c>
      <c r="AY19" s="40"/>
      <c r="AZ19" s="250">
        <f>IF(V19="","",EOMONTH(EDATE(Tabla1[[#This Row],[Fecha Finalización]],3),0))</f>
        <v>45869</v>
      </c>
      <c r="BA19" s="40"/>
      <c r="BB19" s="40"/>
      <c r="BC19" s="236" t="s">
        <v>88</v>
      </c>
      <c r="BD19" s="234" t="str">
        <f>IF(F19="","",Tabla1[[#This Row],[sem 01]]&amp;Tabla1[[#This Row],[sem 02]]&amp;Tabla1[[#This Row],[sem 03]])</f>
        <v>PPP</v>
      </c>
      <c r="BE19" s="235" t="str">
        <f>IF(TRIM(F19)="","",$B$1&amp;"-"&amp;SUBSTITUTE(Tabla1[[#This Row],[Mes Inscrito]]," ","")&amp;"-"&amp;SUBSTITUTE(Tabla1[[#This Row],[Dia de clases Inscrito]]," ","")&amp;"-"&amp;SUBSTITUTE(Tabla1[[#This Row],[Horario Inscrito]]," ","")&amp;"-"&amp;Tabla1[[#This Row],[Fecha Inicio grupo]])</f>
        <v>Lima - Pueblo Libre-Enero-JUEVES-7:30-9:30p.m.-45673</v>
      </c>
      <c r="BF19" s="252" t="str">
        <f>IF(F19="","",Tabla1[[#This Row],[Curso]])</f>
        <v>Conócete a ti mismo</v>
      </c>
      <c r="BG19" s="253" t="str">
        <f>+IF(TRIM(F19)="","",$B$1&amp;"-"&amp;TRIM(Tabla1[[#This Row],[Mes Inscrito]])&amp;"-"&amp;TRIM(Tabla1[[#This Row],[Dia de clases Inscrito]])&amp;"-"&amp;TRIM(Tabla1[[#This Row],[Horario Inscrito]])&amp;"-"&amp;TRIM(Tabla1[[#This Row],[Fecha Inicio grupo]])&amp;"-"&amp;TRIM(Tabla1[[#This Row],[Tipo Incrito]]))</f>
        <v>Lima - Pueblo Libre-Enero-JUEVES-7:30 - 9:30 p.m.-45673-Inscrito Nuevo</v>
      </c>
      <c r="BH19" s="309"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10">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9" s="310"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10" t="str">
        <f>IF(Tabla1[[#This Row],[Fecha Inicio grupo]]="","",IFERROR(VLOOKUP(Tabla1[[#This Row],[Mes de Alta como miembro]],Parámetros!$AM$2:$AN$16,2,0),"01/01/1900"))</f>
        <v>01/01/1900</v>
      </c>
    </row>
    <row r="20" spans="1:63" s="25" customFormat="1" ht="13.9" hidden="1">
      <c r="A20" s="69">
        <v>17</v>
      </c>
      <c r="B20" s="29" t="s">
        <v>62</v>
      </c>
      <c r="C20" s="35" t="s">
        <v>4</v>
      </c>
      <c r="D20" s="43" t="s">
        <v>131</v>
      </c>
      <c r="E20" s="43" t="s">
        <v>306</v>
      </c>
      <c r="F20" s="46">
        <v>45673</v>
      </c>
      <c r="G20" s="46" t="s">
        <v>64</v>
      </c>
      <c r="H20" s="164" t="s">
        <v>370</v>
      </c>
      <c r="I20" s="29" t="s">
        <v>371</v>
      </c>
      <c r="J20" s="29" t="s">
        <v>372</v>
      </c>
      <c r="K20" s="70">
        <v>981211506</v>
      </c>
      <c r="L20" s="69"/>
      <c r="M20" s="47">
        <v>21509</v>
      </c>
      <c r="N20" s="239">
        <f ca="1">IF(Tabla1[[#This Row],[Fecha de nac]]="","",IF(Tabla1[[#This Row],[Fecha Finalización]] &gt;=TODAY(), DATEDIF(Tabla1[[#This Row],[Fecha de nac]],TODAY(),"y"), ROUNDDOWN((Tabla1[[#This Row],[Fecha Finalización]] -Tabla1[[#This Row],[Fecha de nac]])/365,0)))</f>
        <v>66</v>
      </c>
      <c r="O20" s="169" t="s">
        <v>85</v>
      </c>
      <c r="P20" s="73" t="s">
        <v>94</v>
      </c>
      <c r="Q20" s="74"/>
      <c r="R20" s="79"/>
      <c r="S20" s="79"/>
      <c r="T20" s="79"/>
      <c r="U20" s="243">
        <f>IF(F20="","",Tabla1[[#This Row],[Fecha Inicio grupo]]+3*7-7)</f>
        <v>45687</v>
      </c>
      <c r="V20" s="242">
        <f>IF(F20="","",EDATE(Tabla1[[#This Row],[Fecha Inicio grupo]],3))</f>
        <v>45763</v>
      </c>
      <c r="W20" s="30" t="s">
        <v>83</v>
      </c>
      <c r="X20" s="30" t="s">
        <v>118</v>
      </c>
      <c r="Y20" s="77" t="s">
        <v>66</v>
      </c>
      <c r="Z20" s="77" t="s">
        <v>66</v>
      </c>
      <c r="AA20" s="77" t="s">
        <v>66</v>
      </c>
      <c r="AB20" s="77" t="s">
        <v>66</v>
      </c>
      <c r="AC20" s="77" t="s">
        <v>66</v>
      </c>
      <c r="AD20" s="77" t="s">
        <v>66</v>
      </c>
      <c r="AE20" s="77" t="s">
        <v>66</v>
      </c>
      <c r="AF20" s="77" t="s">
        <v>66</v>
      </c>
      <c r="AG20" s="77"/>
      <c r="AH20" s="77"/>
      <c r="AI20" s="77"/>
      <c r="AJ20" s="77"/>
      <c r="AK20" s="77"/>
      <c r="AL20" s="77"/>
      <c r="AM20" s="77"/>
      <c r="AN20" s="77"/>
      <c r="AO20" s="145"/>
      <c r="AP20" s="247" t="str">
        <f>IF(F20="","",IFERROR(VLOOKUP(SUBSTITUTE(SUBSTITUTE(Tabla1[[#This Row],[Uso Sistemas]],"T","P"),"N","F"),Parámetros!$M$2:$N$17,2,0),"Completar hasta 3ra sem. para evaluar a Probacionista"))</f>
        <v>Asistió</v>
      </c>
      <c r="AQ20" s="40"/>
      <c r="AR20" s="201"/>
      <c r="AS20" s="40"/>
      <c r="AT20" s="29"/>
      <c r="AU20" s="56"/>
      <c r="AV20" s="56"/>
      <c r="AW20" s="56"/>
      <c r="AX20" s="249">
        <f>IF(V20="","",EOMONTH(EDATE(Tabla1[[#This Row],[Fecha Finalización]],2),0))</f>
        <v>45838</v>
      </c>
      <c r="AY20" s="40"/>
      <c r="AZ20" s="250">
        <f>IF(V20="","",EOMONTH(EDATE(Tabla1[[#This Row],[Fecha Finalización]],3),0))</f>
        <v>45869</v>
      </c>
      <c r="BA20" s="40"/>
      <c r="BB20" s="40"/>
      <c r="BC20" s="236" t="s">
        <v>88</v>
      </c>
      <c r="BD20" s="234" t="str">
        <f>IF(F20="","",Tabla1[[#This Row],[sem 01]]&amp;Tabla1[[#This Row],[sem 02]]&amp;Tabla1[[#This Row],[sem 03]])</f>
        <v>PPP</v>
      </c>
      <c r="BE20" s="235" t="str">
        <f>IF(TRIM(F20)="","",$B$1&amp;"-"&amp;SUBSTITUTE(Tabla1[[#This Row],[Mes Inscrito]]," ","")&amp;"-"&amp;SUBSTITUTE(Tabla1[[#This Row],[Dia de clases Inscrito]]," ","")&amp;"-"&amp;SUBSTITUTE(Tabla1[[#This Row],[Horario Inscrito]]," ","")&amp;"-"&amp;Tabla1[[#This Row],[Fecha Inicio grupo]])</f>
        <v>Lima - Pueblo Libre-Enero-JUEVES-7:30-9:30p.m.-45673</v>
      </c>
      <c r="BF20" s="252" t="str">
        <f>IF(F20="","",Tabla1[[#This Row],[Curso]])</f>
        <v>Conócete a ti mismo</v>
      </c>
      <c r="BG20" s="253" t="str">
        <f>+IF(TRIM(F20)="","",$B$1&amp;"-"&amp;TRIM(Tabla1[[#This Row],[Mes Inscrito]])&amp;"-"&amp;TRIM(Tabla1[[#This Row],[Dia de clases Inscrito]])&amp;"-"&amp;TRIM(Tabla1[[#This Row],[Horario Inscrito]])&amp;"-"&amp;TRIM(Tabla1[[#This Row],[Fecha Inicio grupo]])&amp;"-"&amp;TRIM(Tabla1[[#This Row],[Tipo Incrito]]))</f>
        <v>Lima - Pueblo Libre-Enero-JUEVES-7:30 - 9:30 p.m.-45673-Inscrito Nuevo</v>
      </c>
      <c r="BH20" s="309"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10">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0" s="310"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10" t="str">
        <f>IF(Tabla1[[#This Row],[Fecha Inicio grupo]]="","",IFERROR(VLOOKUP(Tabla1[[#This Row],[Mes de Alta como miembro]],Parámetros!$AM$2:$AN$16,2,0),"01/01/1900"))</f>
        <v>01/01/1900</v>
      </c>
    </row>
    <row r="21" spans="1:63" s="25" customFormat="1" ht="13.9" hidden="1">
      <c r="A21" s="69">
        <v>18</v>
      </c>
      <c r="B21" s="30" t="s">
        <v>62</v>
      </c>
      <c r="C21" s="35" t="s">
        <v>4</v>
      </c>
      <c r="D21" s="43" t="s">
        <v>131</v>
      </c>
      <c r="E21" s="43" t="s">
        <v>306</v>
      </c>
      <c r="F21" s="46">
        <v>45673</v>
      </c>
      <c r="G21" s="46" t="s">
        <v>64</v>
      </c>
      <c r="H21" s="164" t="s">
        <v>373</v>
      </c>
      <c r="I21" s="43" t="s">
        <v>374</v>
      </c>
      <c r="J21" s="29" t="s">
        <v>375</v>
      </c>
      <c r="K21" s="70">
        <v>950322737</v>
      </c>
      <c r="L21" s="69" t="s">
        <v>376</v>
      </c>
      <c r="M21" s="47">
        <v>23645</v>
      </c>
      <c r="N21" s="239">
        <f ca="1">IF(Tabla1[[#This Row],[Fecha de nac]]="","",IF(Tabla1[[#This Row],[Fecha Finalización]] &gt;=TODAY(), DATEDIF(Tabla1[[#This Row],[Fecha de nac]],TODAY(),"y"), ROUNDDOWN((Tabla1[[#This Row],[Fecha Finalización]] -Tabla1[[#This Row],[Fecha de nac]])/365,0)))</f>
        <v>60</v>
      </c>
      <c r="O21" s="170" t="s">
        <v>85</v>
      </c>
      <c r="P21" s="35" t="s">
        <v>94</v>
      </c>
      <c r="Q21" s="68"/>
      <c r="R21" s="68"/>
      <c r="S21" s="68"/>
      <c r="T21" s="68"/>
      <c r="U21" s="244">
        <f>IF(F21="","",Tabla1[[#This Row],[Fecha Inicio grupo]]+3*7-7)</f>
        <v>45687</v>
      </c>
      <c r="V21" s="245">
        <f>IF(F21="","",EDATE(Tabla1[[#This Row],[Fecha Inicio grupo]],3))</f>
        <v>45763</v>
      </c>
      <c r="W21" s="30" t="s">
        <v>83</v>
      </c>
      <c r="X21" s="30" t="s">
        <v>118</v>
      </c>
      <c r="Y21" s="77" t="s">
        <v>66</v>
      </c>
      <c r="Z21" s="77" t="s">
        <v>66</v>
      </c>
      <c r="AA21" s="77" t="s">
        <v>66</v>
      </c>
      <c r="AB21" s="77" t="s">
        <v>66</v>
      </c>
      <c r="AC21" s="77" t="s">
        <v>66</v>
      </c>
      <c r="AD21" s="77" t="s">
        <v>66</v>
      </c>
      <c r="AE21" s="77" t="s">
        <v>66</v>
      </c>
      <c r="AF21" s="77" t="s">
        <v>66</v>
      </c>
      <c r="AG21" s="77"/>
      <c r="AH21" s="77"/>
      <c r="AI21" s="77"/>
      <c r="AJ21" s="77"/>
      <c r="AK21" s="77"/>
      <c r="AL21" s="77"/>
      <c r="AM21" s="77"/>
      <c r="AN21" s="77"/>
      <c r="AO21" s="145"/>
      <c r="AP21" s="247" t="str">
        <f>IF(F21="","",IFERROR(VLOOKUP(SUBSTITUTE(SUBSTITUTE(Tabla1[[#This Row],[Uso Sistemas]],"T","P"),"N","F"),Parámetros!$M$2:$N$17,2,0),"Completar hasta 3ra sem. para evaluar a Probacionista"))</f>
        <v>Asistió</v>
      </c>
      <c r="AQ21" s="40"/>
      <c r="AR21" s="201"/>
      <c r="AS21" s="40"/>
      <c r="AT21" s="29"/>
      <c r="AU21" s="56"/>
      <c r="AV21" s="56"/>
      <c r="AW21" s="56"/>
      <c r="AX21" s="249">
        <f>IF(V21="","",EOMONTH(EDATE(Tabla1[[#This Row],[Fecha Finalización]],2),0))</f>
        <v>45838</v>
      </c>
      <c r="AY21" s="40"/>
      <c r="AZ21" s="250">
        <f>IF(V21="","",EOMONTH(EDATE(Tabla1[[#This Row],[Fecha Finalización]],3),0))</f>
        <v>45869</v>
      </c>
      <c r="BA21" s="40"/>
      <c r="BB21" s="40"/>
      <c r="BC21" s="236" t="s">
        <v>157</v>
      </c>
      <c r="BD21" s="234" t="str">
        <f>IF(F21="","",Tabla1[[#This Row],[sem 01]]&amp;Tabla1[[#This Row],[sem 02]]&amp;Tabla1[[#This Row],[sem 03]])</f>
        <v>PPP</v>
      </c>
      <c r="BE21" s="235" t="str">
        <f>IF(TRIM(F21)="","",$B$1&amp;"-"&amp;SUBSTITUTE(Tabla1[[#This Row],[Mes Inscrito]]," ","")&amp;"-"&amp;SUBSTITUTE(Tabla1[[#This Row],[Dia de clases Inscrito]]," ","")&amp;"-"&amp;SUBSTITUTE(Tabla1[[#This Row],[Horario Inscrito]]," ","")&amp;"-"&amp;Tabla1[[#This Row],[Fecha Inicio grupo]])</f>
        <v>Lima - Pueblo Libre-Enero-JUEVES-7:30-9:30p.m.-45673</v>
      </c>
      <c r="BF21" s="252" t="str">
        <f>IF(F21="","",Tabla1[[#This Row],[Curso]])</f>
        <v>Conócete a ti mismo</v>
      </c>
      <c r="BG21" s="253" t="str">
        <f>+IF(TRIM(F21)="","",$B$1&amp;"-"&amp;TRIM(Tabla1[[#This Row],[Mes Inscrito]])&amp;"-"&amp;TRIM(Tabla1[[#This Row],[Dia de clases Inscrito]])&amp;"-"&amp;TRIM(Tabla1[[#This Row],[Horario Inscrito]])&amp;"-"&amp;TRIM(Tabla1[[#This Row],[Fecha Inicio grupo]])&amp;"-"&amp;TRIM(Tabla1[[#This Row],[Tipo Incrito]]))</f>
        <v>Lima - Pueblo Libre-Enero-JUEVES-7:30 - 9:30 p.m.-45673-Inscrito Nuevo</v>
      </c>
      <c r="BH21" s="309"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10">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1" s="310"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10" t="str">
        <f>IF(Tabla1[[#This Row],[Fecha Inicio grupo]]="","",IFERROR(VLOOKUP(Tabla1[[#This Row],[Mes de Alta como miembro]],Parámetros!$AM$2:$AN$16,2,0),"01/01/1900"))</f>
        <v>01/01/1900</v>
      </c>
    </row>
    <row r="22" spans="1:63" s="25" customFormat="1" ht="13.9" hidden="1">
      <c r="A22" s="69">
        <v>19</v>
      </c>
      <c r="B22" s="29" t="s">
        <v>62</v>
      </c>
      <c r="C22" s="35" t="s">
        <v>4</v>
      </c>
      <c r="D22" s="43" t="s">
        <v>78</v>
      </c>
      <c r="E22" s="43" t="s">
        <v>306</v>
      </c>
      <c r="F22" s="46">
        <v>45670</v>
      </c>
      <c r="G22" s="46" t="s">
        <v>84</v>
      </c>
      <c r="H22" s="164" t="s">
        <v>377</v>
      </c>
      <c r="I22" s="29" t="s">
        <v>378</v>
      </c>
      <c r="J22" s="29" t="s">
        <v>379</v>
      </c>
      <c r="K22" s="70">
        <v>918468065</v>
      </c>
      <c r="L22" s="69" t="s">
        <v>380</v>
      </c>
      <c r="M22" s="47">
        <v>37985</v>
      </c>
      <c r="N22" s="239">
        <f ca="1">IF(Tabla1[[#This Row],[Fecha de nac]]="","",IF(Tabla1[[#This Row],[Fecha Finalización]] &gt;=TODAY(), DATEDIF(Tabla1[[#This Row],[Fecha de nac]],TODAY(),"y"), ROUNDDOWN((Tabla1[[#This Row],[Fecha Finalización]] -Tabla1[[#This Row],[Fecha de nac]])/365,0)))</f>
        <v>21</v>
      </c>
      <c r="O22" s="170" t="s">
        <v>65</v>
      </c>
      <c r="P22" s="71" t="s">
        <v>94</v>
      </c>
      <c r="Q22" s="72"/>
      <c r="R22" s="72"/>
      <c r="S22" s="72"/>
      <c r="T22" s="72"/>
      <c r="U22" s="246">
        <f>IF(F22="","",Tabla1[[#This Row],[Fecha Inicio grupo]]+3*7-7)</f>
        <v>45684</v>
      </c>
      <c r="V22" s="245">
        <f>IF(F22="","",EDATE(Tabla1[[#This Row],[Fecha Inicio grupo]],3))</f>
        <v>45760</v>
      </c>
      <c r="W22" s="30" t="s">
        <v>63</v>
      </c>
      <c r="X22" s="30" t="s">
        <v>118</v>
      </c>
      <c r="Y22" s="77" t="s">
        <v>66</v>
      </c>
      <c r="Z22" s="77" t="s">
        <v>66</v>
      </c>
      <c r="AA22" s="77" t="s">
        <v>66</v>
      </c>
      <c r="AB22" s="77" t="s">
        <v>66</v>
      </c>
      <c r="AC22" s="77" t="s">
        <v>66</v>
      </c>
      <c r="AD22" s="77" t="s">
        <v>66</v>
      </c>
      <c r="AE22" s="77" t="s">
        <v>66</v>
      </c>
      <c r="AF22" s="77" t="s">
        <v>66</v>
      </c>
      <c r="AG22" s="77"/>
      <c r="AH22" s="77"/>
      <c r="AI22" s="77"/>
      <c r="AJ22" s="77"/>
      <c r="AK22" s="77"/>
      <c r="AL22" s="77"/>
      <c r="AM22" s="77"/>
      <c r="AN22" s="77"/>
      <c r="AO22" s="145"/>
      <c r="AP22" s="247" t="str">
        <f>IF(F22="","",IFERROR(VLOOKUP(SUBSTITUTE(SUBSTITUTE(Tabla1[[#This Row],[Uso Sistemas]],"T","P"),"N","F"),Parámetros!$M$2:$N$17,2,0),"Completar hasta 3ra sem. para evaluar a Probacionista"))</f>
        <v>Asistió</v>
      </c>
      <c r="AQ22" s="40"/>
      <c r="AR22" s="201"/>
      <c r="AS22" s="40"/>
      <c r="AT22" s="29"/>
      <c r="AU22" s="56"/>
      <c r="AV22" s="56"/>
      <c r="AW22" s="56"/>
      <c r="AX22" s="249">
        <f>IF(V22="","",EOMONTH(EDATE(Tabla1[[#This Row],[Fecha Finalización]],2),0))</f>
        <v>45838</v>
      </c>
      <c r="AY22" s="40"/>
      <c r="AZ22" s="250">
        <f>IF(V22="","",EOMONTH(EDATE(Tabla1[[#This Row],[Fecha Finalización]],3),0))</f>
        <v>45869</v>
      </c>
      <c r="BA22" s="40"/>
      <c r="BB22" s="40"/>
      <c r="BC22" s="236" t="s">
        <v>157</v>
      </c>
      <c r="BD22" s="234" t="str">
        <f>IF(F22="","",Tabla1[[#This Row],[sem 01]]&amp;Tabla1[[#This Row],[sem 02]]&amp;Tabla1[[#This Row],[sem 03]])</f>
        <v>PPP</v>
      </c>
      <c r="BE22" s="235" t="str">
        <f>IF(TRIM(F22)="","",$B$1&amp;"-"&amp;SUBSTITUTE(Tabla1[[#This Row],[Mes Inscrito]]," ","")&amp;"-"&amp;SUBSTITUTE(Tabla1[[#This Row],[Dia de clases Inscrito]]," ","")&amp;"-"&amp;SUBSTITUTE(Tabla1[[#This Row],[Horario Inscrito]]," ","")&amp;"-"&amp;Tabla1[[#This Row],[Fecha Inicio grupo]])</f>
        <v>Lima - Pueblo Libre-Enero-Lunes-7:30-9:30p.m.-45670</v>
      </c>
      <c r="BF22" s="252" t="str">
        <f>IF(F22="","",Tabla1[[#This Row],[Curso]])</f>
        <v>Conócete a ti mismo</v>
      </c>
      <c r="BG22" s="253" t="str">
        <f>+IF(TRIM(F22)="","",$B$1&amp;"-"&amp;TRIM(Tabla1[[#This Row],[Mes Inscrito]])&amp;"-"&amp;TRIM(Tabla1[[#This Row],[Dia de clases Inscrito]])&amp;"-"&amp;TRIM(Tabla1[[#This Row],[Horario Inscrito]])&amp;"-"&amp;TRIM(Tabla1[[#This Row],[Fecha Inicio grupo]])&amp;"-"&amp;TRIM(Tabla1[[#This Row],[Tipo Incrito]]))</f>
        <v>Lima - Pueblo Libre-Enero-Lunes-7:30 - 9:30 p.m.-45670-Inscrito Nuevo</v>
      </c>
      <c r="BH22" s="309"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10">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22" s="310"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2" s="310" t="str">
        <f>IF(Tabla1[[#This Row],[Fecha Inicio grupo]]="","",IFERROR(VLOOKUP(Tabla1[[#This Row],[Mes de Alta como miembro]],Parámetros!$AM$2:$AN$16,2,0),"01/01/1900"))</f>
        <v>01/01/1900</v>
      </c>
    </row>
    <row r="23" spans="1:63" s="25" customFormat="1" ht="13.9" hidden="1">
      <c r="A23" s="69">
        <v>20</v>
      </c>
      <c r="B23" s="30" t="s">
        <v>62</v>
      </c>
      <c r="C23" s="35" t="s">
        <v>4</v>
      </c>
      <c r="D23" s="43" t="s">
        <v>78</v>
      </c>
      <c r="E23" s="43" t="s">
        <v>306</v>
      </c>
      <c r="F23" s="46">
        <v>45670</v>
      </c>
      <c r="G23" s="46" t="s">
        <v>84</v>
      </c>
      <c r="H23" s="164" t="s">
        <v>381</v>
      </c>
      <c r="I23" s="43" t="s">
        <v>382</v>
      </c>
      <c r="J23" s="29" t="s">
        <v>383</v>
      </c>
      <c r="K23" s="70">
        <v>934504081</v>
      </c>
      <c r="L23" s="69" t="s">
        <v>384</v>
      </c>
      <c r="M23" s="47">
        <v>38917</v>
      </c>
      <c r="N23" s="239">
        <f ca="1">IF(Tabla1[[#This Row],[Fecha de nac]]="","",IF(Tabla1[[#This Row],[Fecha Finalización]] &gt;=TODAY(), DATEDIF(Tabla1[[#This Row],[Fecha de nac]],TODAY(),"y"), ROUNDDOWN((Tabla1[[#This Row],[Fecha Finalización]] -Tabla1[[#This Row],[Fecha de nac]])/365,0)))</f>
        <v>18</v>
      </c>
      <c r="O23" s="170" t="s">
        <v>65</v>
      </c>
      <c r="P23" s="35" t="s">
        <v>94</v>
      </c>
      <c r="Q23" s="68"/>
      <c r="R23" s="68"/>
      <c r="S23" s="68"/>
      <c r="T23" s="68"/>
      <c r="U23" s="244">
        <f>IF(F23="","",Tabla1[[#This Row],[Fecha Inicio grupo]]+3*7-7)</f>
        <v>45684</v>
      </c>
      <c r="V23" s="245">
        <f>IF(F23="","",EDATE(Tabla1[[#This Row],[Fecha Inicio grupo]],3))</f>
        <v>45760</v>
      </c>
      <c r="W23" s="30" t="s">
        <v>63</v>
      </c>
      <c r="X23" s="30" t="s">
        <v>118</v>
      </c>
      <c r="Y23" s="77" t="s">
        <v>66</v>
      </c>
      <c r="Z23" s="77" t="s">
        <v>66</v>
      </c>
      <c r="AA23" s="77" t="s">
        <v>66</v>
      </c>
      <c r="AB23" s="77" t="s">
        <v>66</v>
      </c>
      <c r="AC23" s="77" t="s">
        <v>66</v>
      </c>
      <c r="AD23" s="77" t="s">
        <v>66</v>
      </c>
      <c r="AE23" s="77" t="s">
        <v>66</v>
      </c>
      <c r="AF23" s="77" t="s">
        <v>66</v>
      </c>
      <c r="AG23" s="77"/>
      <c r="AH23" s="77"/>
      <c r="AI23" s="77"/>
      <c r="AJ23" s="77"/>
      <c r="AK23" s="77"/>
      <c r="AL23" s="77"/>
      <c r="AM23" s="77"/>
      <c r="AN23" s="77"/>
      <c r="AO23" s="145"/>
      <c r="AP23" s="247" t="str">
        <f>IF(F23="","",IFERROR(VLOOKUP(SUBSTITUTE(SUBSTITUTE(Tabla1[[#This Row],[Uso Sistemas]],"T","P"),"N","F"),Parámetros!$M$2:$N$17,2,0),"Completar hasta 3ra sem. para evaluar a Probacionista"))</f>
        <v>Asistió</v>
      </c>
      <c r="AQ23" s="40"/>
      <c r="AR23" s="201"/>
      <c r="AS23" s="40"/>
      <c r="AT23" s="29"/>
      <c r="AU23" s="56"/>
      <c r="AV23" s="56"/>
      <c r="AW23" s="56"/>
      <c r="AX23" s="249">
        <f>IF(V23="","",EOMONTH(EDATE(Tabla1[[#This Row],[Fecha Finalización]],2),0))</f>
        <v>45838</v>
      </c>
      <c r="AY23" s="40"/>
      <c r="AZ23" s="250">
        <f>IF(V23="","",EOMONTH(EDATE(Tabla1[[#This Row],[Fecha Finalización]],3),0))</f>
        <v>45869</v>
      </c>
      <c r="BA23" s="40"/>
      <c r="BB23" s="40"/>
      <c r="BC23" s="236" t="s">
        <v>157</v>
      </c>
      <c r="BD23" s="234" t="str">
        <f>IF(F23="","",Tabla1[[#This Row],[sem 01]]&amp;Tabla1[[#This Row],[sem 02]]&amp;Tabla1[[#This Row],[sem 03]])</f>
        <v>PPP</v>
      </c>
      <c r="BE23" s="235" t="str">
        <f>IF(TRIM(F23)="","",$B$1&amp;"-"&amp;SUBSTITUTE(Tabla1[[#This Row],[Mes Inscrito]]," ","")&amp;"-"&amp;SUBSTITUTE(Tabla1[[#This Row],[Dia de clases Inscrito]]," ","")&amp;"-"&amp;SUBSTITUTE(Tabla1[[#This Row],[Horario Inscrito]]," ","")&amp;"-"&amp;Tabla1[[#This Row],[Fecha Inicio grupo]])</f>
        <v>Lima - Pueblo Libre-Enero-Lunes-7:30-9:30p.m.-45670</v>
      </c>
      <c r="BF23" s="252" t="str">
        <f>IF(F23="","",Tabla1[[#This Row],[Curso]])</f>
        <v>Conócete a ti mismo</v>
      </c>
      <c r="BG23" s="253" t="str">
        <f>+IF(TRIM(F23)="","",$B$1&amp;"-"&amp;TRIM(Tabla1[[#This Row],[Mes Inscrito]])&amp;"-"&amp;TRIM(Tabla1[[#This Row],[Dia de clases Inscrito]])&amp;"-"&amp;TRIM(Tabla1[[#This Row],[Horario Inscrito]])&amp;"-"&amp;TRIM(Tabla1[[#This Row],[Fecha Inicio grupo]])&amp;"-"&amp;TRIM(Tabla1[[#This Row],[Tipo Incrito]]))</f>
        <v>Lima - Pueblo Libre-Enero-Lunes-7:30 - 9:30 p.m.-45670-Inscrito Nuevo</v>
      </c>
      <c r="BH23" s="309"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10">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23" s="310"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10" t="str">
        <f>IF(Tabla1[[#This Row],[Fecha Inicio grupo]]="","",IFERROR(VLOOKUP(Tabla1[[#This Row],[Mes de Alta como miembro]],Parámetros!$AM$2:$AN$16,2,0),"01/01/1900"))</f>
        <v>01/01/1900</v>
      </c>
    </row>
    <row r="24" spans="1:63" s="25" customFormat="1" ht="12.75" hidden="1">
      <c r="A24" s="69">
        <v>21</v>
      </c>
      <c r="B24" s="30" t="s">
        <v>62</v>
      </c>
      <c r="C24" s="35" t="s">
        <v>4</v>
      </c>
      <c r="D24" s="43" t="s">
        <v>322</v>
      </c>
      <c r="E24" s="43" t="s">
        <v>323</v>
      </c>
      <c r="F24" s="46">
        <v>45672</v>
      </c>
      <c r="G24" s="46" t="s">
        <v>64</v>
      </c>
      <c r="H24" s="164" t="s">
        <v>385</v>
      </c>
      <c r="I24" s="43" t="s">
        <v>386</v>
      </c>
      <c r="J24" s="29" t="s">
        <v>387</v>
      </c>
      <c r="K24" s="70">
        <v>949883050</v>
      </c>
      <c r="L24" s="69"/>
      <c r="M24" s="47">
        <v>40932</v>
      </c>
      <c r="N24" s="239">
        <f ca="1">IF(Tabla1[[#This Row],[Fecha de nac]]="","",IF(Tabla1[[#This Row],[Fecha Finalización]] &gt;=TODAY(), DATEDIF(Tabla1[[#This Row],[Fecha de nac]],TODAY(),"y"), ROUNDDOWN((Tabla1[[#This Row],[Fecha Finalización]] -Tabla1[[#This Row],[Fecha de nac]])/365,0)))</f>
        <v>13</v>
      </c>
      <c r="O24" s="170" t="s">
        <v>120</v>
      </c>
      <c r="P24" s="35" t="s">
        <v>94</v>
      </c>
      <c r="Q24" s="68"/>
      <c r="R24" s="68"/>
      <c r="S24" s="68"/>
      <c r="T24" s="68"/>
      <c r="U24" s="244">
        <f>IF(F24="","",Tabla1[[#This Row],[Fecha Inicio grupo]]+3*7-7)</f>
        <v>45686</v>
      </c>
      <c r="V24" s="245">
        <f>IF(F24="","",EDATE(Tabla1[[#This Row],[Fecha Inicio grupo]],3))</f>
        <v>45762</v>
      </c>
      <c r="W24" s="30" t="s">
        <v>63</v>
      </c>
      <c r="X24" s="30" t="s">
        <v>83</v>
      </c>
      <c r="Y24" s="77" t="s">
        <v>66</v>
      </c>
      <c r="Z24" s="77" t="s">
        <v>66</v>
      </c>
      <c r="AA24" s="77" t="s">
        <v>66</v>
      </c>
      <c r="AB24" s="77" t="s">
        <v>66</v>
      </c>
      <c r="AC24" s="77" t="s">
        <v>66</v>
      </c>
      <c r="AD24" s="77" t="s">
        <v>66</v>
      </c>
      <c r="AE24" s="77" t="s">
        <v>66</v>
      </c>
      <c r="AF24" s="77" t="s">
        <v>66</v>
      </c>
      <c r="AG24" s="77" t="s">
        <v>66</v>
      </c>
      <c r="AH24" s="77" t="s">
        <v>121</v>
      </c>
      <c r="AI24" s="77"/>
      <c r="AJ24" s="77"/>
      <c r="AK24" s="77"/>
      <c r="AL24" s="77"/>
      <c r="AM24" s="77"/>
      <c r="AN24" s="77"/>
      <c r="AO24" s="145"/>
      <c r="AP24" s="247" t="str">
        <f>IF(F24="","",IFERROR(VLOOKUP(SUBSTITUTE(SUBSTITUTE(Tabla1[[#This Row],[Uso Sistemas]],"T","P"),"N","F"),Parámetros!$M$2:$N$17,2,0),"Completar hasta 3ra sem. para evaluar a Probacionista"))</f>
        <v>Asistió</v>
      </c>
      <c r="AQ24" s="40" t="s">
        <v>91</v>
      </c>
      <c r="AR24" s="201" t="s">
        <v>108</v>
      </c>
      <c r="AS24" s="40"/>
      <c r="AT24" s="29" t="s">
        <v>92</v>
      </c>
      <c r="AU24" s="29" t="s">
        <v>319</v>
      </c>
      <c r="AV24" s="56"/>
      <c r="AW24" s="56"/>
      <c r="AX24" s="249">
        <f>IF(V24="","",EOMONTH(EDATE(Tabla1[[#This Row],[Fecha Finalización]],2),0))</f>
        <v>45838</v>
      </c>
      <c r="AY24" s="40"/>
      <c r="AZ24" s="250">
        <f>IF(V24="","",EOMONTH(EDATE(Tabla1[[#This Row],[Fecha Finalización]],3),0))</f>
        <v>45869</v>
      </c>
      <c r="BA24" s="40"/>
      <c r="BB24" s="40"/>
      <c r="BC24" s="236" t="s">
        <v>105</v>
      </c>
      <c r="BD24" s="234" t="str">
        <f>IF(F24="","",Tabla1[[#This Row],[sem 01]]&amp;Tabla1[[#This Row],[sem 02]]&amp;Tabla1[[#This Row],[sem 03]])</f>
        <v>PPP</v>
      </c>
      <c r="BE24" s="235" t="str">
        <f>IF(TRIM(F24)="","",$B$1&amp;"-"&amp;SUBSTITUTE(Tabla1[[#This Row],[Mes Inscrito]]," ","")&amp;"-"&amp;SUBSTITUTE(Tabla1[[#This Row],[Dia de clases Inscrito]]," ","")&amp;"-"&amp;SUBSTITUTE(Tabla1[[#This Row],[Horario Inscrito]]," ","")&amp;"-"&amp;Tabla1[[#This Row],[Fecha Inicio grupo]])</f>
        <v>Lima - Pueblo Libre-Enero-LunesyMiercoles-5:30-7:00p.m.-45672</v>
      </c>
      <c r="BF24" s="252" t="str">
        <f>IF(F24="","",Tabla1[[#This Row],[Curso]])</f>
        <v>Conócete a ti mismo</v>
      </c>
      <c r="BG24" s="253" t="str">
        <f>+IF(TRIM(F24)="","",$B$1&amp;"-"&amp;TRIM(Tabla1[[#This Row],[Mes Inscrito]])&amp;"-"&amp;TRIM(Tabla1[[#This Row],[Dia de clases Inscrito]])&amp;"-"&amp;TRIM(Tabla1[[#This Row],[Horario Inscrito]])&amp;"-"&amp;TRIM(Tabla1[[#This Row],[Fecha Inicio grupo]])&amp;"-"&amp;TRIM(Tabla1[[#This Row],[Tipo Incrito]]))</f>
        <v>Lima - Pueblo Libre-Enero-Lunes y Miercoles-5:30 - 7:00 p.m.-45672-Inscrito Nuevo</v>
      </c>
      <c r="BH24" s="309"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10">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45693</v>
      </c>
      <c r="BJ24" s="310"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10" t="str">
        <f>IF(Tabla1[[#This Row],[Fecha Inicio grupo]]="","",IFERROR(VLOOKUP(Tabla1[[#This Row],[Mes de Alta como miembro]],Parámetros!$AM$2:$AN$16,2,0),"01/01/1900"))</f>
        <v>01/01/1900</v>
      </c>
    </row>
    <row r="25" spans="1:63" s="25" customFormat="1" ht="13.9" hidden="1">
      <c r="A25" s="69">
        <v>22</v>
      </c>
      <c r="B25" s="30" t="s">
        <v>62</v>
      </c>
      <c r="C25" s="35" t="s">
        <v>4</v>
      </c>
      <c r="D25" s="43" t="s">
        <v>78</v>
      </c>
      <c r="E25" s="43" t="s">
        <v>306</v>
      </c>
      <c r="F25" s="46">
        <v>45670</v>
      </c>
      <c r="G25" s="46" t="s">
        <v>84</v>
      </c>
      <c r="H25" s="164" t="s">
        <v>388</v>
      </c>
      <c r="I25" s="43" t="s">
        <v>389</v>
      </c>
      <c r="J25" s="29" t="s">
        <v>390</v>
      </c>
      <c r="K25" s="70">
        <v>92072079</v>
      </c>
      <c r="L25" s="69" t="s">
        <v>391</v>
      </c>
      <c r="M25" s="47">
        <v>36258</v>
      </c>
      <c r="N25" s="239">
        <f ca="1">IF(Tabla1[[#This Row],[Fecha de nac]]="","",IF(Tabla1[[#This Row],[Fecha Finalización]] &gt;=TODAY(), DATEDIF(Tabla1[[#This Row],[Fecha de nac]],TODAY(),"y"), ROUNDDOWN((Tabla1[[#This Row],[Fecha Finalización]] -Tabla1[[#This Row],[Fecha de nac]])/365,0)))</f>
        <v>25</v>
      </c>
      <c r="O25" s="170" t="s">
        <v>65</v>
      </c>
      <c r="P25" s="35" t="s">
        <v>94</v>
      </c>
      <c r="Q25" s="68"/>
      <c r="R25" s="68"/>
      <c r="S25" s="68"/>
      <c r="T25" s="68"/>
      <c r="U25" s="244">
        <f>IF(F25="","",Tabla1[[#This Row],[Fecha Inicio grupo]]+3*7-7)</f>
        <v>45684</v>
      </c>
      <c r="V25" s="245">
        <f>IF(F25="","",EDATE(Tabla1[[#This Row],[Fecha Inicio grupo]],3))</f>
        <v>45760</v>
      </c>
      <c r="W25" s="30" t="s">
        <v>63</v>
      </c>
      <c r="X25" s="30" t="s">
        <v>118</v>
      </c>
      <c r="Y25" s="77" t="s">
        <v>66</v>
      </c>
      <c r="Z25" s="77" t="s">
        <v>66</v>
      </c>
      <c r="AA25" s="77" t="s">
        <v>66</v>
      </c>
      <c r="AB25" s="77" t="s">
        <v>66</v>
      </c>
      <c r="AC25" s="77" t="s">
        <v>66</v>
      </c>
      <c r="AD25" s="77" t="s">
        <v>66</v>
      </c>
      <c r="AE25" s="77" t="s">
        <v>66</v>
      </c>
      <c r="AF25" s="77" t="s">
        <v>66</v>
      </c>
      <c r="AG25" s="77"/>
      <c r="AH25" s="77"/>
      <c r="AI25" s="77"/>
      <c r="AJ25" s="77"/>
      <c r="AK25" s="77"/>
      <c r="AL25" s="77"/>
      <c r="AM25" s="77"/>
      <c r="AN25" s="77"/>
      <c r="AO25" s="145"/>
      <c r="AP25" s="247" t="str">
        <f>IF(F25="","",IFERROR(VLOOKUP(SUBSTITUTE(SUBSTITUTE(Tabla1[[#This Row],[Uso Sistemas]],"T","P"),"N","F"),Parámetros!$M$2:$N$17,2,0),"Completar hasta 3ra sem. para evaluar a Probacionista"))</f>
        <v>Asistió</v>
      </c>
      <c r="AQ25" s="40"/>
      <c r="AR25" s="201"/>
      <c r="AS25" s="40"/>
      <c r="AT25" s="29"/>
      <c r="AU25" s="56"/>
      <c r="AV25" s="56"/>
      <c r="AW25" s="56"/>
      <c r="AX25" s="249">
        <f>IF(V25="","",EOMONTH(EDATE(Tabla1[[#This Row],[Fecha Finalización]],2),0))</f>
        <v>45838</v>
      </c>
      <c r="AY25" s="40"/>
      <c r="AZ25" s="250">
        <f>IF(V25="","",EOMONTH(EDATE(Tabla1[[#This Row],[Fecha Finalización]],3),0))</f>
        <v>45869</v>
      </c>
      <c r="BA25" s="40"/>
      <c r="BB25" s="40"/>
      <c r="BC25" s="236" t="s">
        <v>157</v>
      </c>
      <c r="BD25" s="234" t="str">
        <f>IF(F25="","",Tabla1[[#This Row],[sem 01]]&amp;Tabla1[[#This Row],[sem 02]]&amp;Tabla1[[#This Row],[sem 03]])</f>
        <v>PPP</v>
      </c>
      <c r="BE25" s="235" t="str">
        <f>IF(TRIM(F25)="","",$B$1&amp;"-"&amp;SUBSTITUTE(Tabla1[[#This Row],[Mes Inscrito]]," ","")&amp;"-"&amp;SUBSTITUTE(Tabla1[[#This Row],[Dia de clases Inscrito]]," ","")&amp;"-"&amp;SUBSTITUTE(Tabla1[[#This Row],[Horario Inscrito]]," ","")&amp;"-"&amp;Tabla1[[#This Row],[Fecha Inicio grupo]])</f>
        <v>Lima - Pueblo Libre-Enero-Lunes-7:30-9:30p.m.-45670</v>
      </c>
      <c r="BF25" s="252" t="str">
        <f>IF(F25="","",Tabla1[[#This Row],[Curso]])</f>
        <v>Conócete a ti mismo</v>
      </c>
      <c r="BG25" s="253" t="str">
        <f>+IF(TRIM(F25)="","",$B$1&amp;"-"&amp;TRIM(Tabla1[[#This Row],[Mes Inscrito]])&amp;"-"&amp;TRIM(Tabla1[[#This Row],[Dia de clases Inscrito]])&amp;"-"&amp;TRIM(Tabla1[[#This Row],[Horario Inscrito]])&amp;"-"&amp;TRIM(Tabla1[[#This Row],[Fecha Inicio grupo]])&amp;"-"&amp;TRIM(Tabla1[[#This Row],[Tipo Incrito]]))</f>
        <v>Lima - Pueblo Libre-Enero-Lunes-7:30 - 9:30 p.m.-45670-Inscrito Nuevo</v>
      </c>
      <c r="BH25" s="309"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10">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25" s="310"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10" t="str">
        <f>IF(Tabla1[[#This Row],[Fecha Inicio grupo]]="","",IFERROR(VLOOKUP(Tabla1[[#This Row],[Mes de Alta como miembro]],Parámetros!$AM$2:$AN$16,2,0),"01/01/1900"))</f>
        <v>01/01/1900</v>
      </c>
    </row>
    <row r="26" spans="1:63" s="25" customFormat="1" ht="12.75" hidden="1">
      <c r="A26" s="69">
        <v>23</v>
      </c>
      <c r="B26" s="30" t="s">
        <v>62</v>
      </c>
      <c r="C26" s="35" t="s">
        <v>5</v>
      </c>
      <c r="D26" s="43" t="s">
        <v>131</v>
      </c>
      <c r="E26" s="43" t="s">
        <v>306</v>
      </c>
      <c r="F26" s="46">
        <v>45701</v>
      </c>
      <c r="G26" s="46" t="s">
        <v>135</v>
      </c>
      <c r="H26" s="164" t="s">
        <v>392</v>
      </c>
      <c r="I26" s="43" t="s">
        <v>393</v>
      </c>
      <c r="J26" s="29" t="s">
        <v>394</v>
      </c>
      <c r="K26" s="70">
        <v>958813179</v>
      </c>
      <c r="L26" s="312" t="s">
        <v>395</v>
      </c>
      <c r="M26" s="47">
        <v>31269</v>
      </c>
      <c r="N26" s="239">
        <f ca="1">IF(Tabla1[[#This Row],[Fecha de nac]]="","",IF(Tabla1[[#This Row],[Fecha Finalización]] &gt;=TODAY(), DATEDIF(Tabla1[[#This Row],[Fecha de nac]],TODAY(),"y"), ROUNDDOWN((Tabla1[[#This Row],[Fecha Finalización]] -Tabla1[[#This Row],[Fecha de nac]])/365,0)))</f>
        <v>39</v>
      </c>
      <c r="O26" s="170" t="s">
        <v>136</v>
      </c>
      <c r="P26" s="35" t="s">
        <v>94</v>
      </c>
      <c r="Q26" s="68"/>
      <c r="R26" s="68"/>
      <c r="S26" s="68"/>
      <c r="T26" s="68"/>
      <c r="U26" s="244">
        <f>IF(F26="","",Tabla1[[#This Row],[Fecha Inicio grupo]]+3*7-7)</f>
        <v>45715</v>
      </c>
      <c r="V26" s="245">
        <f>IF(F26="","",EDATE(Tabla1[[#This Row],[Fecha Inicio grupo]],3))</f>
        <v>45790</v>
      </c>
      <c r="W26" s="30" t="s">
        <v>63</v>
      </c>
      <c r="X26" s="30" t="s">
        <v>101</v>
      </c>
      <c r="Y26" s="77" t="s">
        <v>66</v>
      </c>
      <c r="Z26" s="77" t="s">
        <v>87</v>
      </c>
      <c r="AA26" s="77" t="s">
        <v>86</v>
      </c>
      <c r="AB26" s="77"/>
      <c r="AC26" s="77"/>
      <c r="AD26" s="77"/>
      <c r="AE26" s="77"/>
      <c r="AF26" s="77"/>
      <c r="AG26" s="77"/>
      <c r="AH26" s="77"/>
      <c r="AI26" s="77"/>
      <c r="AJ26" s="77"/>
      <c r="AK26" s="77"/>
      <c r="AL26" s="77"/>
      <c r="AM26" s="77"/>
      <c r="AN26" s="77"/>
      <c r="AO26" s="145"/>
      <c r="AP26" s="247" t="str">
        <f>IF(F26="","",IFERROR(VLOOKUP(SUBSTITUTE(SUBSTITUTE(Tabla1[[#This Row],[Uso Sistemas]],"T","P"),"N","F"),Parámetros!$M$2:$N$17,2,0),"Completar hasta 3ra sem. para evaluar a Probacionista"))</f>
        <v>Completar hasta 3ra sem. para evaluar a Probacionista</v>
      </c>
      <c r="AQ26" s="40"/>
      <c r="AR26" s="201"/>
      <c r="AS26" s="40"/>
      <c r="AT26" s="29"/>
      <c r="AU26" s="56"/>
      <c r="AV26" s="56"/>
      <c r="AW26" s="56"/>
      <c r="AX26" s="249">
        <f>IF(V26="","",EOMONTH(EDATE(Tabla1[[#This Row],[Fecha Finalización]],2),0))</f>
        <v>45869</v>
      </c>
      <c r="AY26" s="40"/>
      <c r="AZ26" s="250">
        <f>IF(V26="","",EOMONTH(EDATE(Tabla1[[#This Row],[Fecha Finalización]],3),0))</f>
        <v>45900</v>
      </c>
      <c r="BA26" s="40"/>
      <c r="BB26" s="40"/>
      <c r="BC26" s="236"/>
      <c r="BD26" s="234" t="str">
        <f>IF(F26="","",Tabla1[[#This Row],[sem 01]]&amp;Tabla1[[#This Row],[sem 02]]&amp;Tabla1[[#This Row],[sem 03]])</f>
        <v>PFCH</v>
      </c>
      <c r="BE26" s="235" t="str">
        <f>IF(TRIM(F26)="","",$B$1&amp;"-"&amp;SUBSTITUTE(Tabla1[[#This Row],[Mes Inscrito]]," ","")&amp;"-"&amp;SUBSTITUTE(Tabla1[[#This Row],[Dia de clases Inscrito]]," ","")&amp;"-"&amp;SUBSTITUTE(Tabla1[[#This Row],[Horario Inscrito]]," ","")&amp;"-"&amp;Tabla1[[#This Row],[Fecha Inicio grupo]])</f>
        <v>Lima - Pueblo Libre-Febrero-JUEVES-7:30-9:30p.m.-45701</v>
      </c>
      <c r="BF26" s="252" t="str">
        <f>IF(F26="","",Tabla1[[#This Row],[Curso]])</f>
        <v>Conócete a ti mismo</v>
      </c>
      <c r="BG26" s="253" t="str">
        <f>+IF(TRIM(F26)="","",$B$1&amp;"-"&amp;TRIM(Tabla1[[#This Row],[Mes Inscrito]])&amp;"-"&amp;TRIM(Tabla1[[#This Row],[Dia de clases Inscrito]])&amp;"-"&amp;TRIM(Tabla1[[#This Row],[Horario Inscrito]])&amp;"-"&amp;TRIM(Tabla1[[#This Row],[Fecha Inicio grupo]])&amp;"-"&amp;TRIM(Tabla1[[#This Row],[Tipo Incrito]]))</f>
        <v>Lima - Pueblo Libre-Febrero-JUEVES-7:30 - 9:30 p.m.-45701-Inscrito Nuevo</v>
      </c>
      <c r="BH26" s="309"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10">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45722</v>
      </c>
      <c r="BJ26" s="310"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10" t="str">
        <f>IF(Tabla1[[#This Row],[Fecha Inicio grupo]]="","",IFERROR(VLOOKUP(Tabla1[[#This Row],[Mes de Alta como miembro]],Parámetros!$AM$2:$AN$16,2,0),"01/01/1900"))</f>
        <v>01/01/1900</v>
      </c>
    </row>
    <row r="27" spans="1:63" s="25" customFormat="1" ht="24.75" hidden="1">
      <c r="A27" s="69">
        <v>24</v>
      </c>
      <c r="B27" s="30" t="s">
        <v>62</v>
      </c>
      <c r="C27" s="35" t="s">
        <v>5</v>
      </c>
      <c r="D27" s="43" t="s">
        <v>131</v>
      </c>
      <c r="E27" s="43" t="s">
        <v>306</v>
      </c>
      <c r="F27" s="46">
        <v>45701</v>
      </c>
      <c r="G27" s="46" t="s">
        <v>135</v>
      </c>
      <c r="H27" s="164" t="s">
        <v>396</v>
      </c>
      <c r="I27" s="43" t="s">
        <v>397</v>
      </c>
      <c r="J27" s="29" t="s">
        <v>398</v>
      </c>
      <c r="K27" s="70">
        <v>980326610</v>
      </c>
      <c r="L27" s="313" t="s">
        <v>399</v>
      </c>
      <c r="M27" s="47">
        <v>29589</v>
      </c>
      <c r="N27" s="239">
        <f ca="1">IF(Tabla1[[#This Row],[Fecha de nac]]="","",IF(Tabla1[[#This Row],[Fecha Finalización]] &gt;=TODAY(), DATEDIF(Tabla1[[#This Row],[Fecha de nac]],TODAY(),"y"), ROUNDDOWN((Tabla1[[#This Row],[Fecha Finalización]] -Tabla1[[#This Row],[Fecha de nac]])/365,0)))</f>
        <v>44</v>
      </c>
      <c r="O27" s="170" t="s">
        <v>136</v>
      </c>
      <c r="P27" s="35" t="s">
        <v>94</v>
      </c>
      <c r="Q27" s="68"/>
      <c r="R27" s="68"/>
      <c r="S27" s="68"/>
      <c r="T27" s="68"/>
      <c r="U27" s="244">
        <f>IF(F27="","",Tabla1[[#This Row],[Fecha Inicio grupo]]+3*7-7)</f>
        <v>45715</v>
      </c>
      <c r="V27" s="245">
        <f>IF(F27="","",EDATE(Tabla1[[#This Row],[Fecha Inicio grupo]],3))</f>
        <v>45790</v>
      </c>
      <c r="W27" s="30" t="s">
        <v>63</v>
      </c>
      <c r="X27" s="30" t="s">
        <v>101</v>
      </c>
      <c r="Y27" s="77" t="s">
        <v>66</v>
      </c>
      <c r="Z27" s="77" t="s">
        <v>87</v>
      </c>
      <c r="AA27" s="77" t="s">
        <v>66</v>
      </c>
      <c r="AB27" s="77" t="s">
        <v>86</v>
      </c>
      <c r="AC27" s="77"/>
      <c r="AD27" s="77"/>
      <c r="AE27" s="77"/>
      <c r="AF27" s="77"/>
      <c r="AG27" s="77"/>
      <c r="AH27" s="77"/>
      <c r="AI27" s="77"/>
      <c r="AJ27" s="77"/>
      <c r="AK27" s="77"/>
      <c r="AL27" s="77"/>
      <c r="AM27" s="77"/>
      <c r="AN27" s="77"/>
      <c r="AO27" s="145"/>
      <c r="AP27" s="247" t="str">
        <f>IF(F27="","",IFERROR(VLOOKUP(SUBSTITUTE(SUBSTITUTE(Tabla1[[#This Row],[Uso Sistemas]],"T","P"),"N","F"),Parámetros!$M$2:$N$17,2,0),"Completar hasta 3ra sem. para evaluar a Probacionista"))</f>
        <v>Asistió</v>
      </c>
      <c r="AQ27" s="40"/>
      <c r="AR27" s="201"/>
      <c r="AS27" s="40"/>
      <c r="AT27" s="29"/>
      <c r="AU27" s="56"/>
      <c r="AV27" s="56"/>
      <c r="AW27" s="56"/>
      <c r="AX27" s="249">
        <f>IF(V27="","",EOMONTH(EDATE(Tabla1[[#This Row],[Fecha Finalización]],2),0))</f>
        <v>45869</v>
      </c>
      <c r="AY27" s="40"/>
      <c r="AZ27" s="250">
        <f>IF(V27="","",EOMONTH(EDATE(Tabla1[[#This Row],[Fecha Finalización]],3),0))</f>
        <v>45900</v>
      </c>
      <c r="BA27" s="40"/>
      <c r="BB27" s="40"/>
      <c r="BC27" s="236"/>
      <c r="BD27" s="234" t="str">
        <f>IF(F27="","",Tabla1[[#This Row],[sem 01]]&amp;Tabla1[[#This Row],[sem 02]]&amp;Tabla1[[#This Row],[sem 03]])</f>
        <v>PFP</v>
      </c>
      <c r="BE27" s="235" t="str">
        <f>IF(TRIM(F27)="","",$B$1&amp;"-"&amp;SUBSTITUTE(Tabla1[[#This Row],[Mes Inscrito]]," ","")&amp;"-"&amp;SUBSTITUTE(Tabla1[[#This Row],[Dia de clases Inscrito]]," ","")&amp;"-"&amp;SUBSTITUTE(Tabla1[[#This Row],[Horario Inscrito]]," ","")&amp;"-"&amp;Tabla1[[#This Row],[Fecha Inicio grupo]])</f>
        <v>Lima - Pueblo Libre-Febrero-JUEVES-7:30-9:30p.m.-45701</v>
      </c>
      <c r="BF27" s="252" t="str">
        <f>IF(F27="","",Tabla1[[#This Row],[Curso]])</f>
        <v>Conócete a ti mismo</v>
      </c>
      <c r="BG27" s="253" t="str">
        <f>+IF(TRIM(F27)="","",$B$1&amp;"-"&amp;TRIM(Tabla1[[#This Row],[Mes Inscrito]])&amp;"-"&amp;TRIM(Tabla1[[#This Row],[Dia de clases Inscrito]])&amp;"-"&amp;TRIM(Tabla1[[#This Row],[Horario Inscrito]])&amp;"-"&amp;TRIM(Tabla1[[#This Row],[Fecha Inicio grupo]])&amp;"-"&amp;TRIM(Tabla1[[#This Row],[Tipo Incrito]]))</f>
        <v>Lima - Pueblo Libre-Febrero-JUEVES-7:30 - 9:30 p.m.-45701-Inscrito Nuevo</v>
      </c>
      <c r="BH27" s="309"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10">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45722</v>
      </c>
      <c r="BJ27" s="310"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10" t="str">
        <f>IF(Tabla1[[#This Row],[Fecha Inicio grupo]]="","",IFERROR(VLOOKUP(Tabla1[[#This Row],[Mes de Alta como miembro]],Parámetros!$AM$2:$AN$16,2,0),"01/01/1900"))</f>
        <v>01/01/1900</v>
      </c>
    </row>
    <row r="28" spans="1:63" s="25" customFormat="1" ht="13.9" hidden="1">
      <c r="A28" s="69">
        <v>25</v>
      </c>
      <c r="B28" s="30" t="s">
        <v>62</v>
      </c>
      <c r="C28" s="35" t="s">
        <v>5</v>
      </c>
      <c r="D28" s="43" t="s">
        <v>131</v>
      </c>
      <c r="E28" s="43" t="s">
        <v>132</v>
      </c>
      <c r="F28" s="46">
        <v>45701</v>
      </c>
      <c r="G28" s="46" t="s">
        <v>135</v>
      </c>
      <c r="H28" s="164" t="s">
        <v>400</v>
      </c>
      <c r="I28" s="43" t="s">
        <v>401</v>
      </c>
      <c r="J28" s="29" t="s">
        <v>402</v>
      </c>
      <c r="K28" s="70">
        <v>996115393</v>
      </c>
      <c r="L28" s="69" t="s">
        <v>403</v>
      </c>
      <c r="M28" s="47">
        <v>37387</v>
      </c>
      <c r="N28" s="239">
        <f ca="1">IF(Tabla1[[#This Row],[Fecha de nac]]="","",IF(Tabla1[[#This Row],[Fecha Finalización]] &gt;=TODAY(), DATEDIF(Tabla1[[#This Row],[Fecha de nac]],TODAY(),"y"), ROUNDDOWN((Tabla1[[#This Row],[Fecha Finalización]] -Tabla1[[#This Row],[Fecha de nac]])/365,0)))</f>
        <v>22</v>
      </c>
      <c r="O28" s="170" t="s">
        <v>136</v>
      </c>
      <c r="P28" s="35" t="s">
        <v>130</v>
      </c>
      <c r="Q28" s="68"/>
      <c r="R28" s="68"/>
      <c r="S28" s="68"/>
      <c r="T28" s="68"/>
      <c r="U28" s="244">
        <f>IF(F28="","",Tabla1[[#This Row],[Fecha Inicio grupo]]+3*7-7)</f>
        <v>45715</v>
      </c>
      <c r="V28" s="245">
        <f>IF(F28="","",EDATE(Tabla1[[#This Row],[Fecha Inicio grupo]],3))</f>
        <v>45790</v>
      </c>
      <c r="W28" s="30" t="s">
        <v>63</v>
      </c>
      <c r="X28" s="30" t="s">
        <v>101</v>
      </c>
      <c r="Y28" s="77" t="s">
        <v>66</v>
      </c>
      <c r="Z28" s="77" t="s">
        <v>66</v>
      </c>
      <c r="AA28" s="77" t="s">
        <v>66</v>
      </c>
      <c r="AB28" s="77" t="s">
        <v>66</v>
      </c>
      <c r="AC28" s="77" t="s">
        <v>66</v>
      </c>
      <c r="AD28" s="77" t="s">
        <v>66</v>
      </c>
      <c r="AE28" s="77" t="s">
        <v>66</v>
      </c>
      <c r="AF28" s="77" t="s">
        <v>66</v>
      </c>
      <c r="AG28" s="77"/>
      <c r="AH28" s="77"/>
      <c r="AI28" s="77"/>
      <c r="AJ28" s="77"/>
      <c r="AK28" s="77"/>
      <c r="AL28" s="77"/>
      <c r="AM28" s="77"/>
      <c r="AN28" s="77"/>
      <c r="AO28" s="145"/>
      <c r="AP28" s="247" t="str">
        <f>IF(F28="","",IFERROR(VLOOKUP(SUBSTITUTE(SUBSTITUTE(Tabla1[[#This Row],[Uso Sistemas]],"T","P"),"N","F"),Parámetros!$M$2:$N$17,2,0),"Completar hasta 3ra sem. para evaluar a Probacionista"))</f>
        <v>Asistió</v>
      </c>
      <c r="AQ28" s="40"/>
      <c r="AR28" s="201"/>
      <c r="AS28" s="40"/>
      <c r="AT28" s="29"/>
      <c r="AU28" s="56"/>
      <c r="AV28" s="56"/>
      <c r="AW28" s="56"/>
      <c r="AX28" s="249">
        <f>IF(V28="","",EOMONTH(EDATE(Tabla1[[#This Row],[Fecha Finalización]],2),0))</f>
        <v>45869</v>
      </c>
      <c r="AY28" s="40"/>
      <c r="AZ28" s="250">
        <f>IF(V28="","",EOMONTH(EDATE(Tabla1[[#This Row],[Fecha Finalización]],3),0))</f>
        <v>45900</v>
      </c>
      <c r="BA28" s="40"/>
      <c r="BB28" s="40"/>
      <c r="BC28" s="236"/>
      <c r="BD28" s="234" t="str">
        <f>IF(F28="","",Tabla1[[#This Row],[sem 01]]&amp;Tabla1[[#This Row],[sem 02]]&amp;Tabla1[[#This Row],[sem 03]])</f>
        <v>PPP</v>
      </c>
      <c r="BE28" s="235" t="str">
        <f>IF(TRIM(F28)="","",$B$1&amp;"-"&amp;SUBSTITUTE(Tabla1[[#This Row],[Mes Inscrito]]," ","")&amp;"-"&amp;SUBSTITUTE(Tabla1[[#This Row],[Dia de clases Inscrito]]," ","")&amp;"-"&amp;SUBSTITUTE(Tabla1[[#This Row],[Horario Inscrito]]," ","")&amp;"-"&amp;Tabla1[[#This Row],[Fecha Inicio grupo]])</f>
        <v>Lima - Pueblo Libre-Febrero-JUEVES-7:30-9:30P.M.-45701</v>
      </c>
      <c r="BF28" s="252" t="str">
        <f>IF(F28="","",Tabla1[[#This Row],[Curso]])</f>
        <v>Conócete a ti mismo</v>
      </c>
      <c r="BG28" s="253" t="str">
        <f>+IF(TRIM(F28)="","",$B$1&amp;"-"&amp;TRIM(Tabla1[[#This Row],[Mes Inscrito]])&amp;"-"&amp;TRIM(Tabla1[[#This Row],[Dia de clases Inscrito]])&amp;"-"&amp;TRIM(Tabla1[[#This Row],[Horario Inscrito]])&amp;"-"&amp;TRIM(Tabla1[[#This Row],[Fecha Inicio grupo]])&amp;"-"&amp;TRIM(Tabla1[[#This Row],[Tipo Incrito]]))</f>
        <v>Lima - Pueblo Libre-Febrero-JUEVES-7:30 - 9:30 P.M.-45701-Recuperado otro año</v>
      </c>
      <c r="BH28" s="309"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10">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45722</v>
      </c>
      <c r="BJ28" s="310"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8" s="310" t="str">
        <f>IF(Tabla1[[#This Row],[Fecha Inicio grupo]]="","",IFERROR(VLOOKUP(Tabla1[[#This Row],[Mes de Alta como miembro]],Parámetros!$AM$2:$AN$16,2,0),"01/01/1900"))</f>
        <v>01/01/1900</v>
      </c>
    </row>
    <row r="29" spans="1:63" s="25" customFormat="1" ht="13.9" hidden="1">
      <c r="A29" s="69">
        <v>26</v>
      </c>
      <c r="B29" s="30" t="s">
        <v>62</v>
      </c>
      <c r="C29" s="35" t="s">
        <v>5</v>
      </c>
      <c r="D29" s="43" t="s">
        <v>131</v>
      </c>
      <c r="E29" s="43" t="s">
        <v>132</v>
      </c>
      <c r="F29" s="46">
        <v>45701</v>
      </c>
      <c r="G29" s="46" t="s">
        <v>135</v>
      </c>
      <c r="H29" s="164" t="s">
        <v>404</v>
      </c>
      <c r="I29" s="43" t="s">
        <v>405</v>
      </c>
      <c r="J29" s="29" t="s">
        <v>406</v>
      </c>
      <c r="K29" s="70">
        <v>92229636</v>
      </c>
      <c r="L29" s="69" t="s">
        <v>407</v>
      </c>
      <c r="M29" s="47">
        <v>36397</v>
      </c>
      <c r="N29" s="239">
        <f ca="1">IF(Tabla1[[#This Row],[Fecha de nac]]="","",IF(Tabla1[[#This Row],[Fecha Finalización]] &gt;=TODAY(), DATEDIF(Tabla1[[#This Row],[Fecha de nac]],TODAY(),"y"), ROUNDDOWN((Tabla1[[#This Row],[Fecha Finalización]] -Tabla1[[#This Row],[Fecha de nac]])/365,0)))</f>
        <v>25</v>
      </c>
      <c r="O29" s="170" t="s">
        <v>136</v>
      </c>
      <c r="P29" s="35" t="s">
        <v>112</v>
      </c>
      <c r="Q29" s="68"/>
      <c r="R29" s="68"/>
      <c r="S29" s="68"/>
      <c r="T29" s="68"/>
      <c r="U29" s="244">
        <f>IF(F29="","",Tabla1[[#This Row],[Fecha Inicio grupo]]+3*7-7)</f>
        <v>45715</v>
      </c>
      <c r="V29" s="245">
        <f>IF(F29="","",EDATE(Tabla1[[#This Row],[Fecha Inicio grupo]],3))</f>
        <v>45790</v>
      </c>
      <c r="W29" s="30" t="s">
        <v>63</v>
      </c>
      <c r="X29" s="30" t="s">
        <v>101</v>
      </c>
      <c r="Y29" s="77" t="s">
        <v>66</v>
      </c>
      <c r="Z29" s="77" t="s">
        <v>66</v>
      </c>
      <c r="AA29" s="77" t="s">
        <v>87</v>
      </c>
      <c r="AB29" s="77" t="s">
        <v>87</v>
      </c>
      <c r="AC29" s="77" t="s">
        <v>121</v>
      </c>
      <c r="AD29" s="77"/>
      <c r="AE29" s="77"/>
      <c r="AF29" s="77"/>
      <c r="AG29" s="77"/>
      <c r="AH29" s="77"/>
      <c r="AI29" s="77"/>
      <c r="AJ29" s="77"/>
      <c r="AK29" s="77"/>
      <c r="AL29" s="77"/>
      <c r="AM29" s="77"/>
      <c r="AN29" s="77"/>
      <c r="AO29" s="145"/>
      <c r="AP29" s="247" t="str">
        <f>IF(F29="","",IFERROR(VLOOKUP(SUBSTITUTE(SUBSTITUTE(Tabla1[[#This Row],[Uso Sistemas]],"T","P"),"N","F"),Parámetros!$M$2:$N$17,2,0),"Completar hasta 3ra sem. para evaluar a Probacionista"))</f>
        <v>Asistió</v>
      </c>
      <c r="AQ29" s="40"/>
      <c r="AR29" s="201"/>
      <c r="AS29" s="40"/>
      <c r="AT29" s="29"/>
      <c r="AU29" s="56"/>
      <c r="AV29" s="56"/>
      <c r="AW29" s="56"/>
      <c r="AX29" s="249">
        <f>IF(V29="","",EOMONTH(EDATE(Tabla1[[#This Row],[Fecha Finalización]],2),0))</f>
        <v>45869</v>
      </c>
      <c r="AY29" s="40"/>
      <c r="AZ29" s="250">
        <f>IF(V29="","",EOMONTH(EDATE(Tabla1[[#This Row],[Fecha Finalización]],3),0))</f>
        <v>45900</v>
      </c>
      <c r="BA29" s="40"/>
      <c r="BB29" s="40"/>
      <c r="BC29" s="236"/>
      <c r="BD29" s="234" t="str">
        <f>IF(F29="","",Tabla1[[#This Row],[sem 01]]&amp;Tabla1[[#This Row],[sem 02]]&amp;Tabla1[[#This Row],[sem 03]])</f>
        <v>PPF</v>
      </c>
      <c r="BE29" s="235" t="str">
        <f>IF(TRIM(F29)="","",$B$1&amp;"-"&amp;SUBSTITUTE(Tabla1[[#This Row],[Mes Inscrito]]," ","")&amp;"-"&amp;SUBSTITUTE(Tabla1[[#This Row],[Dia de clases Inscrito]]," ","")&amp;"-"&amp;SUBSTITUTE(Tabla1[[#This Row],[Horario Inscrito]]," ","")&amp;"-"&amp;Tabla1[[#This Row],[Fecha Inicio grupo]])</f>
        <v>Lima - Pueblo Libre-Febrero-JUEVES-7:30-9:30P.M.-45701</v>
      </c>
      <c r="BF29" s="252" t="str">
        <f>IF(F29="","",Tabla1[[#This Row],[Curso]])</f>
        <v>Conócete a ti mismo</v>
      </c>
      <c r="BG29" s="253" t="str">
        <f>+IF(TRIM(F29)="","",$B$1&amp;"-"&amp;TRIM(Tabla1[[#This Row],[Mes Inscrito]])&amp;"-"&amp;TRIM(Tabla1[[#This Row],[Dia de clases Inscrito]])&amp;"-"&amp;TRIM(Tabla1[[#This Row],[Horario Inscrito]])&amp;"-"&amp;TRIM(Tabla1[[#This Row],[Fecha Inicio grupo]])&amp;"-"&amp;TRIM(Tabla1[[#This Row],[Tipo Incrito]]))</f>
        <v>Lima - Pueblo Libre-Febrero-JUEVES-7:30 - 9:30 P.M.-45701-Pre-Inscrito</v>
      </c>
      <c r="BH29" s="309"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10">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45722</v>
      </c>
      <c r="BJ29" s="310"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10" t="str">
        <f>IF(Tabla1[[#This Row],[Fecha Inicio grupo]]="","",IFERROR(VLOOKUP(Tabla1[[#This Row],[Mes de Alta como miembro]],Parámetros!$AM$2:$AN$16,2,0),"01/01/1900"))</f>
        <v>01/01/1900</v>
      </c>
    </row>
    <row r="30" spans="1:63" s="25" customFormat="1" ht="12.75">
      <c r="A30" s="69">
        <v>27</v>
      </c>
      <c r="B30" s="30" t="s">
        <v>62</v>
      </c>
      <c r="C30" s="35" t="s">
        <v>6</v>
      </c>
      <c r="D30" s="65" t="s">
        <v>144</v>
      </c>
      <c r="E30" s="43" t="s">
        <v>145</v>
      </c>
      <c r="F30" s="46">
        <v>45728</v>
      </c>
      <c r="G30" s="46" t="s">
        <v>64</v>
      </c>
      <c r="H30" s="164" t="s">
        <v>408</v>
      </c>
      <c r="I30" s="43" t="s">
        <v>409</v>
      </c>
      <c r="J30" s="29" t="s">
        <v>410</v>
      </c>
      <c r="K30" s="70">
        <v>999005011</v>
      </c>
      <c r="L30" s="69" t="s">
        <v>411</v>
      </c>
      <c r="M30" s="47">
        <v>30303</v>
      </c>
      <c r="N30" s="239">
        <f ca="1">IF(Tabla1[[#This Row],[Fecha de nac]]="","",IF(Tabla1[[#This Row],[Fecha Finalización]] &gt;=TODAY(), DATEDIF(Tabla1[[#This Row],[Fecha de nac]],TODAY(),"y"), ROUNDDOWN((Tabla1[[#This Row],[Fecha Finalización]] -Tabla1[[#This Row],[Fecha de nac]])/365,0)))</f>
        <v>42</v>
      </c>
      <c r="O30" s="170" t="s">
        <v>148</v>
      </c>
      <c r="P30" s="35"/>
      <c r="Q30" s="68"/>
      <c r="R30" s="68"/>
      <c r="S30" s="68"/>
      <c r="T30" s="68"/>
      <c r="U30" s="244">
        <f>IF(F30="","",Tabla1[[#This Row],[Fecha Inicio grupo]]+3*7-7)</f>
        <v>45742</v>
      </c>
      <c r="V30" s="245">
        <f>IF(F30="","",EDATE(Tabla1[[#This Row],[Fecha Inicio grupo]],3))</f>
        <v>45820</v>
      </c>
      <c r="W30" s="30" t="s">
        <v>118</v>
      </c>
      <c r="X30" s="30" t="s">
        <v>83</v>
      </c>
      <c r="Y30" s="77"/>
      <c r="Z30" s="77"/>
      <c r="AA30" s="77"/>
      <c r="AB30" s="77"/>
      <c r="AC30" s="77"/>
      <c r="AD30" s="77"/>
      <c r="AE30" s="77"/>
      <c r="AF30" s="77"/>
      <c r="AG30" s="77"/>
      <c r="AH30" s="77"/>
      <c r="AI30" s="77"/>
      <c r="AJ30" s="77"/>
      <c r="AK30" s="77"/>
      <c r="AL30" s="77"/>
      <c r="AM30" s="77"/>
      <c r="AN30" s="77"/>
      <c r="AO30" s="145"/>
      <c r="AP30" s="247" t="str">
        <f>IF(F30="","",IFERROR(VLOOKUP(SUBSTITUTE(SUBSTITUTE(Tabla1[[#This Row],[Uso Sistemas]],"T","P"),"N","F"),Parámetros!$M$2:$N$17,2,0),"Completar hasta 3ra sem. para evaluar a Probacionista"))</f>
        <v>Completar hasta 3ra sem. para evaluar a Probacionista</v>
      </c>
      <c r="AQ30" s="40"/>
      <c r="AR30" s="201"/>
      <c r="AS30" s="40"/>
      <c r="AT30" s="29"/>
      <c r="AU30" s="56"/>
      <c r="AV30" s="56"/>
      <c r="AW30" s="56"/>
      <c r="AX30" s="249">
        <f>IF(V30="","",EOMONTH(EDATE(Tabla1[[#This Row],[Fecha Finalización]],2),0))</f>
        <v>45900</v>
      </c>
      <c r="AY30" s="40"/>
      <c r="AZ30" s="250">
        <f>IF(V30="","",EOMONTH(EDATE(Tabla1[[#This Row],[Fecha Finalización]],3),0))</f>
        <v>45930</v>
      </c>
      <c r="BA30" s="40"/>
      <c r="BB30" s="40"/>
      <c r="BC30" s="236"/>
      <c r="BD30" s="234" t="str">
        <f>IF(F30="","",Tabla1[[#This Row],[sem 01]]&amp;Tabla1[[#This Row],[sem 02]]&amp;Tabla1[[#This Row],[sem 03]])</f>
        <v/>
      </c>
      <c r="BE30" s="235" t="str">
        <f>IF(TRIM(F30)="","",$B$1&amp;"-"&amp;SUBSTITUTE(Tabla1[[#This Row],[Mes Inscrito]]," ","")&amp;"-"&amp;SUBSTITUTE(Tabla1[[#This Row],[Dia de clases Inscrito]]," ","")&amp;"-"&amp;SUBSTITUTE(Tabla1[[#This Row],[Horario Inscrito]]," ","")&amp;"-"&amp;Tabla1[[#This Row],[Fecha Inicio grupo]])</f>
        <v>Lima - Pueblo Libre-Marzo-MIERCOLES-8:00-9:30P.M.-45728</v>
      </c>
      <c r="BF30" s="252" t="str">
        <f>IF(F30="","",Tabla1[[#This Row],[Curso]])</f>
        <v>Conócete a ti mismo</v>
      </c>
      <c r="BG30" s="253" t="str">
        <f>+IF(TRIM(F30)="","",$B$1&amp;"-"&amp;TRIM(Tabla1[[#This Row],[Mes Inscrito]])&amp;"-"&amp;TRIM(Tabla1[[#This Row],[Dia de clases Inscrito]])&amp;"-"&amp;TRIM(Tabla1[[#This Row],[Horario Inscrito]])&amp;"-"&amp;TRIM(Tabla1[[#This Row],[Fecha Inicio grupo]])&amp;"-"&amp;TRIM(Tabla1[[#This Row],[Tipo Incrito]]))</f>
        <v>Lima - Pueblo Libre-Marzo-MIERCOLES-8:00 - 9:30 P.M.-45728-</v>
      </c>
      <c r="BH30" s="309"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10" t="str">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0" s="310"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0" s="310" t="str">
        <f>IF(Tabla1[[#This Row],[Fecha Inicio grupo]]="","",IFERROR(VLOOKUP(Tabla1[[#This Row],[Mes de Alta como miembro]],Parámetros!$AM$2:$AN$16,2,0),"01/01/1900"))</f>
        <v>01/01/1900</v>
      </c>
    </row>
    <row r="31" spans="1:63" s="25" customFormat="1" ht="12.75">
      <c r="A31" s="69">
        <v>28</v>
      </c>
      <c r="B31" s="30" t="s">
        <v>62</v>
      </c>
      <c r="C31" s="35" t="s">
        <v>6</v>
      </c>
      <c r="D31" s="65" t="s">
        <v>144</v>
      </c>
      <c r="E31" s="43" t="s">
        <v>145</v>
      </c>
      <c r="F31" s="46">
        <v>45728</v>
      </c>
      <c r="G31" s="46" t="s">
        <v>64</v>
      </c>
      <c r="H31" s="164" t="s">
        <v>412</v>
      </c>
      <c r="I31" s="43" t="s">
        <v>413</v>
      </c>
      <c r="J31" s="29" t="s">
        <v>414</v>
      </c>
      <c r="K31" s="70">
        <v>998123009</v>
      </c>
      <c r="L31" s="69" t="s">
        <v>415</v>
      </c>
      <c r="M31" s="47">
        <v>28127</v>
      </c>
      <c r="N31" s="239">
        <f ca="1">IF(Tabla1[[#This Row],[Fecha de nac]]="","",IF(Tabla1[[#This Row],[Fecha Finalización]] &gt;=TODAY(), DATEDIF(Tabla1[[#This Row],[Fecha de nac]],TODAY(),"y"), ROUNDDOWN((Tabla1[[#This Row],[Fecha Finalización]] -Tabla1[[#This Row],[Fecha de nac]])/365,0)))</f>
        <v>48</v>
      </c>
      <c r="O31" s="170" t="s">
        <v>148</v>
      </c>
      <c r="P31" s="35" t="s">
        <v>94</v>
      </c>
      <c r="Q31" s="68"/>
      <c r="R31" s="68"/>
      <c r="S31" s="68"/>
      <c r="T31" s="68"/>
      <c r="U31" s="244">
        <f>IF(F31="","",Tabla1[[#This Row],[Fecha Inicio grupo]]+3*7-7)</f>
        <v>45742</v>
      </c>
      <c r="V31" s="245">
        <f>IF(F31="","",EDATE(Tabla1[[#This Row],[Fecha Inicio grupo]],3))</f>
        <v>45820</v>
      </c>
      <c r="W31" s="30" t="s">
        <v>118</v>
      </c>
      <c r="X31" s="30" t="s">
        <v>83</v>
      </c>
      <c r="Y31" s="77"/>
      <c r="Z31" s="77"/>
      <c r="AA31" s="77"/>
      <c r="AB31" s="77"/>
      <c r="AC31" s="77"/>
      <c r="AD31" s="77"/>
      <c r="AE31" s="77"/>
      <c r="AF31" s="77"/>
      <c r="AG31" s="77"/>
      <c r="AH31" s="77"/>
      <c r="AI31" s="77"/>
      <c r="AJ31" s="77"/>
      <c r="AK31" s="77"/>
      <c r="AL31" s="77"/>
      <c r="AM31" s="77"/>
      <c r="AN31" s="77"/>
      <c r="AO31" s="145"/>
      <c r="AP31" s="247" t="str">
        <f>IF(F31="","",IFERROR(VLOOKUP(SUBSTITUTE(SUBSTITUTE(Tabla1[[#This Row],[Uso Sistemas]],"T","P"),"N","F"),Parámetros!$M$2:$N$17,2,0),"Completar hasta 3ra sem. para evaluar a Probacionista"))</f>
        <v>Completar hasta 3ra sem. para evaluar a Probacionista</v>
      </c>
      <c r="AQ31" s="40"/>
      <c r="AR31" s="201"/>
      <c r="AS31" s="40"/>
      <c r="AT31" s="29"/>
      <c r="AU31" s="56"/>
      <c r="AV31" s="56"/>
      <c r="AW31" s="56"/>
      <c r="AX31" s="249">
        <f>IF(V31="","",EOMONTH(EDATE(Tabla1[[#This Row],[Fecha Finalización]],2),0))</f>
        <v>45900</v>
      </c>
      <c r="AY31" s="40"/>
      <c r="AZ31" s="250">
        <f>IF(V31="","",EOMONTH(EDATE(Tabla1[[#This Row],[Fecha Finalización]],3),0))</f>
        <v>45930</v>
      </c>
      <c r="BA31" s="40"/>
      <c r="BB31" s="40"/>
      <c r="BC31" s="236"/>
      <c r="BD31" s="234" t="str">
        <f>IF(F31="","",Tabla1[[#This Row],[sem 01]]&amp;Tabla1[[#This Row],[sem 02]]&amp;Tabla1[[#This Row],[sem 03]])</f>
        <v/>
      </c>
      <c r="BE31" s="235" t="str">
        <f>IF(TRIM(F31)="","",$B$1&amp;"-"&amp;SUBSTITUTE(Tabla1[[#This Row],[Mes Inscrito]]," ","")&amp;"-"&amp;SUBSTITUTE(Tabla1[[#This Row],[Dia de clases Inscrito]]," ","")&amp;"-"&amp;SUBSTITUTE(Tabla1[[#This Row],[Horario Inscrito]]," ","")&amp;"-"&amp;Tabla1[[#This Row],[Fecha Inicio grupo]])</f>
        <v>Lima - Pueblo Libre-Marzo-MIERCOLES-8:00-9:30P.M.-45728</v>
      </c>
      <c r="BF31" s="252" t="str">
        <f>IF(F31="","",Tabla1[[#This Row],[Curso]])</f>
        <v>Conócete a ti mismo</v>
      </c>
      <c r="BG31" s="253" t="str">
        <f>+IF(TRIM(F31)="","",$B$1&amp;"-"&amp;TRIM(Tabla1[[#This Row],[Mes Inscrito]])&amp;"-"&amp;TRIM(Tabla1[[#This Row],[Dia de clases Inscrito]])&amp;"-"&amp;TRIM(Tabla1[[#This Row],[Horario Inscrito]])&amp;"-"&amp;TRIM(Tabla1[[#This Row],[Fecha Inicio grupo]])&amp;"-"&amp;TRIM(Tabla1[[#This Row],[Tipo Incrito]]))</f>
        <v>Lima - Pueblo Libre-Marzo-MIERCOLES-8:00 - 9:30 P.M.-45728-Inscrito Nuevo</v>
      </c>
      <c r="BH31" s="309"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10" t="str">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1" s="310"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1" s="310" t="str">
        <f>IF(Tabla1[[#This Row],[Fecha Inicio grupo]]="","",IFERROR(VLOOKUP(Tabla1[[#This Row],[Mes de Alta como miembro]],Parámetros!$AM$2:$AN$16,2,0),"01/01/1900"))</f>
        <v>01/01/1900</v>
      </c>
    </row>
    <row r="32" spans="1:63" s="25" customFormat="1" ht="13.9">
      <c r="A32" s="69">
        <v>29</v>
      </c>
      <c r="B32" s="30" t="s">
        <v>62</v>
      </c>
      <c r="C32" s="35" t="s">
        <v>6</v>
      </c>
      <c r="D32" s="43" t="s">
        <v>131</v>
      </c>
      <c r="E32" s="43" t="s">
        <v>132</v>
      </c>
      <c r="F32" s="46">
        <v>45729</v>
      </c>
      <c r="G32" s="46" t="s">
        <v>135</v>
      </c>
      <c r="H32" s="164" t="s">
        <v>416</v>
      </c>
      <c r="I32" s="262" t="s">
        <v>417</v>
      </c>
      <c r="J32" s="29" t="s">
        <v>418</v>
      </c>
      <c r="K32" s="70">
        <v>903122811</v>
      </c>
      <c r="L32" s="69" t="s">
        <v>419</v>
      </c>
      <c r="M32" s="47">
        <v>37683</v>
      </c>
      <c r="N32" s="239">
        <f ca="1">IF(Tabla1[[#This Row],[Fecha de nac]]="","",IF(Tabla1[[#This Row],[Fecha Finalización]] &gt;=TODAY(), DATEDIF(Tabla1[[#This Row],[Fecha de nac]],TODAY(),"y"), ROUNDDOWN((Tabla1[[#This Row],[Fecha Finalización]] -Tabla1[[#This Row],[Fecha de nac]])/365,0)))</f>
        <v>22</v>
      </c>
      <c r="O32" s="170" t="s">
        <v>136</v>
      </c>
      <c r="P32" s="35" t="s">
        <v>94</v>
      </c>
      <c r="Q32" s="68"/>
      <c r="R32" s="68"/>
      <c r="S32" s="68"/>
      <c r="T32" s="68"/>
      <c r="U32" s="244">
        <f>IF(F32="","",Tabla1[[#This Row],[Fecha Inicio grupo]]+3*7-7)</f>
        <v>45743</v>
      </c>
      <c r="V32" s="245">
        <f>IF(F32="","",EDATE(Tabla1[[#This Row],[Fecha Inicio grupo]],3))</f>
        <v>45821</v>
      </c>
      <c r="W32" s="30" t="s">
        <v>63</v>
      </c>
      <c r="X32" s="30" t="s">
        <v>101</v>
      </c>
      <c r="Y32" s="77"/>
      <c r="Z32" s="77"/>
      <c r="AA32" s="77"/>
      <c r="AB32" s="77"/>
      <c r="AC32" s="77"/>
      <c r="AD32" s="77"/>
      <c r="AE32" s="77"/>
      <c r="AF32" s="77"/>
      <c r="AG32" s="77"/>
      <c r="AH32" s="77"/>
      <c r="AI32" s="77"/>
      <c r="AJ32" s="77"/>
      <c r="AK32" s="77"/>
      <c r="AL32" s="77"/>
      <c r="AM32" s="77"/>
      <c r="AN32" s="77"/>
      <c r="AO32" s="145"/>
      <c r="AP32" s="247" t="str">
        <f>IF(F32="","",IFERROR(VLOOKUP(SUBSTITUTE(SUBSTITUTE(Tabla1[[#This Row],[Uso Sistemas]],"T","P"),"N","F"),Parámetros!$M$2:$N$17,2,0),"Completar hasta 3ra sem. para evaluar a Probacionista"))</f>
        <v>Completar hasta 3ra sem. para evaluar a Probacionista</v>
      </c>
      <c r="AQ32" s="40"/>
      <c r="AR32" s="201"/>
      <c r="AS32" s="40"/>
      <c r="AT32" s="29"/>
      <c r="AU32" s="56"/>
      <c r="AV32" s="56"/>
      <c r="AW32" s="56"/>
      <c r="AX32" s="249">
        <f>IF(V32="","",EOMONTH(EDATE(Tabla1[[#This Row],[Fecha Finalización]],2),0))</f>
        <v>45900</v>
      </c>
      <c r="AY32" s="40"/>
      <c r="AZ32" s="250">
        <f>IF(V32="","",EOMONTH(EDATE(Tabla1[[#This Row],[Fecha Finalización]],3),0))</f>
        <v>45930</v>
      </c>
      <c r="BA32" s="40"/>
      <c r="BB32" s="40"/>
      <c r="BC32" s="236"/>
      <c r="BD32" s="234" t="str">
        <f>IF(F32="","",Tabla1[[#This Row],[sem 01]]&amp;Tabla1[[#This Row],[sem 02]]&amp;Tabla1[[#This Row],[sem 03]])</f>
        <v/>
      </c>
      <c r="BE32" s="235" t="str">
        <f>IF(TRIM(F32)="","",$B$1&amp;"-"&amp;SUBSTITUTE(Tabla1[[#This Row],[Mes Inscrito]]," ","")&amp;"-"&amp;SUBSTITUTE(Tabla1[[#This Row],[Dia de clases Inscrito]]," ","")&amp;"-"&amp;SUBSTITUTE(Tabla1[[#This Row],[Horario Inscrito]]," ","")&amp;"-"&amp;Tabla1[[#This Row],[Fecha Inicio grupo]])</f>
        <v>Lima - Pueblo Libre-Marzo-JUEVES-7:30-9:30P.M.-45729</v>
      </c>
      <c r="BF32" s="252" t="str">
        <f>IF(F32="","",Tabla1[[#This Row],[Curso]])</f>
        <v>Conócete a ti mismo</v>
      </c>
      <c r="BG32" s="253" t="str">
        <f>+IF(TRIM(F32)="","",$B$1&amp;"-"&amp;TRIM(Tabla1[[#This Row],[Mes Inscrito]])&amp;"-"&amp;TRIM(Tabla1[[#This Row],[Dia de clases Inscrito]])&amp;"-"&amp;TRIM(Tabla1[[#This Row],[Horario Inscrito]])&amp;"-"&amp;TRIM(Tabla1[[#This Row],[Fecha Inicio grupo]])&amp;"-"&amp;TRIM(Tabla1[[#This Row],[Tipo Incrito]]))</f>
        <v>Lima - Pueblo Libre-Marzo-JUEVES-7:30 - 9:30 P.M.-45729-Inscrito Nuevo</v>
      </c>
      <c r="BH32" s="309"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10" t="str">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2" s="310"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2" s="310" t="str">
        <f>IF(Tabla1[[#This Row],[Fecha Inicio grupo]]="","",IFERROR(VLOOKUP(Tabla1[[#This Row],[Mes de Alta como miembro]],Parámetros!$AM$2:$AN$16,2,0),"01/01/1900"))</f>
        <v>01/01/1900</v>
      </c>
    </row>
    <row r="33" spans="1:63" s="25" customFormat="1" ht="13.9">
      <c r="A33" s="69">
        <v>30</v>
      </c>
      <c r="B33" s="30" t="s">
        <v>62</v>
      </c>
      <c r="C33" s="35" t="s">
        <v>6</v>
      </c>
      <c r="D33" s="43" t="s">
        <v>131</v>
      </c>
      <c r="E33" s="43" t="s">
        <v>132</v>
      </c>
      <c r="F33" s="46">
        <v>45729</v>
      </c>
      <c r="G33" s="46" t="s">
        <v>135</v>
      </c>
      <c r="H33" s="164" t="s">
        <v>420</v>
      </c>
      <c r="I33" s="262" t="s">
        <v>421</v>
      </c>
      <c r="J33" s="29" t="s">
        <v>422</v>
      </c>
      <c r="K33" s="70">
        <v>991966389</v>
      </c>
      <c r="L33" s="69"/>
      <c r="M33" s="47">
        <v>36350</v>
      </c>
      <c r="N33" s="239">
        <f ca="1">IF(Tabla1[[#This Row],[Fecha de nac]]="","",IF(Tabla1[[#This Row],[Fecha Finalización]] &gt;=TODAY(), DATEDIF(Tabla1[[#This Row],[Fecha de nac]],TODAY(),"y"), ROUNDDOWN((Tabla1[[#This Row],[Fecha Finalización]] -Tabla1[[#This Row],[Fecha de nac]])/365,0)))</f>
        <v>25</v>
      </c>
      <c r="O33" s="170"/>
      <c r="P33" s="35" t="s">
        <v>112</v>
      </c>
      <c r="Q33" s="68"/>
      <c r="R33" s="68"/>
      <c r="S33" s="68"/>
      <c r="T33" s="68"/>
      <c r="U33" s="244">
        <f>IF(F33="","",Tabla1[[#This Row],[Fecha Inicio grupo]]+3*7-7)</f>
        <v>45743</v>
      </c>
      <c r="V33" s="245">
        <f>IF(F33="","",EDATE(Tabla1[[#This Row],[Fecha Inicio grupo]],3))</f>
        <v>45821</v>
      </c>
      <c r="W33" s="30"/>
      <c r="X33" s="30"/>
      <c r="Y33" s="77"/>
      <c r="Z33" s="77"/>
      <c r="AA33" s="77"/>
      <c r="AB33" s="77"/>
      <c r="AC33" s="77"/>
      <c r="AD33" s="77"/>
      <c r="AE33" s="77"/>
      <c r="AF33" s="77"/>
      <c r="AG33" s="77"/>
      <c r="AH33" s="77"/>
      <c r="AI33" s="77"/>
      <c r="AJ33" s="77"/>
      <c r="AK33" s="77"/>
      <c r="AL33" s="77"/>
      <c r="AM33" s="77"/>
      <c r="AN33" s="77"/>
      <c r="AO33" s="145"/>
      <c r="AP33" s="247" t="str">
        <f>IF(F33="","",IFERROR(VLOOKUP(SUBSTITUTE(SUBSTITUTE(Tabla1[[#This Row],[Uso Sistemas]],"T","P"),"N","F"),Parámetros!$M$2:$N$17,2,0),"Completar hasta 3ra sem. para evaluar a Probacionista"))</f>
        <v>Completar hasta 3ra sem. para evaluar a Probacionista</v>
      </c>
      <c r="AQ33" s="40"/>
      <c r="AR33" s="201"/>
      <c r="AS33" s="40"/>
      <c r="AT33" s="29"/>
      <c r="AU33" s="56"/>
      <c r="AV33" s="56"/>
      <c r="AW33" s="56"/>
      <c r="AX33" s="249">
        <f>IF(V33="","",EOMONTH(EDATE(Tabla1[[#This Row],[Fecha Finalización]],2),0))</f>
        <v>45900</v>
      </c>
      <c r="AY33" s="40"/>
      <c r="AZ33" s="250">
        <f>IF(V33="","",EOMONTH(EDATE(Tabla1[[#This Row],[Fecha Finalización]],3),0))</f>
        <v>45930</v>
      </c>
      <c r="BA33" s="40"/>
      <c r="BB33" s="40"/>
      <c r="BC33" s="236"/>
      <c r="BD33" s="234" t="str">
        <f>IF(F33="","",Tabla1[[#This Row],[sem 01]]&amp;Tabla1[[#This Row],[sem 02]]&amp;Tabla1[[#This Row],[sem 03]])</f>
        <v/>
      </c>
      <c r="BE33" s="235" t="str">
        <f>IF(TRIM(F33)="","",$B$1&amp;"-"&amp;SUBSTITUTE(Tabla1[[#This Row],[Mes Inscrito]]," ","")&amp;"-"&amp;SUBSTITUTE(Tabla1[[#This Row],[Dia de clases Inscrito]]," ","")&amp;"-"&amp;SUBSTITUTE(Tabla1[[#This Row],[Horario Inscrito]]," ","")&amp;"-"&amp;Tabla1[[#This Row],[Fecha Inicio grupo]])</f>
        <v>Lima - Pueblo Libre-Marzo-JUEVES-7:30-9:30P.M.-45729</v>
      </c>
      <c r="BF33" s="252" t="str">
        <f>IF(F33="","",Tabla1[[#This Row],[Curso]])</f>
        <v>Conócete a ti mismo</v>
      </c>
      <c r="BG33" s="253" t="str">
        <f>+IF(TRIM(F33)="","",$B$1&amp;"-"&amp;TRIM(Tabla1[[#This Row],[Mes Inscrito]])&amp;"-"&amp;TRIM(Tabla1[[#This Row],[Dia de clases Inscrito]])&amp;"-"&amp;TRIM(Tabla1[[#This Row],[Horario Inscrito]])&amp;"-"&amp;TRIM(Tabla1[[#This Row],[Fecha Inicio grupo]])&amp;"-"&amp;TRIM(Tabla1[[#This Row],[Tipo Incrito]]))</f>
        <v>Lima - Pueblo Libre-Marzo-JUEVES-7:30 - 9:30 P.M.-45729-Pre-Inscrito</v>
      </c>
      <c r="BH33" s="309"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10" t="str">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3" s="310"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3" s="310" t="str">
        <f>IF(Tabla1[[#This Row],[Fecha Inicio grupo]]="","",IFERROR(VLOOKUP(Tabla1[[#This Row],[Mes de Alta como miembro]],Parámetros!$AM$2:$AN$16,2,0),"01/01/1900"))</f>
        <v>01/01/1900</v>
      </c>
    </row>
    <row r="34" spans="1:63" s="25" customFormat="1" ht="12.75">
      <c r="A34" s="69">
        <v>31</v>
      </c>
      <c r="B34" s="30" t="s">
        <v>62</v>
      </c>
      <c r="C34" s="35" t="s">
        <v>6</v>
      </c>
      <c r="D34" s="43" t="s">
        <v>131</v>
      </c>
      <c r="E34" s="43" t="s">
        <v>132</v>
      </c>
      <c r="F34" s="46">
        <v>45729</v>
      </c>
      <c r="G34" s="46" t="s">
        <v>135</v>
      </c>
      <c r="H34" s="164" t="s">
        <v>423</v>
      </c>
      <c r="I34" s="43" t="s">
        <v>424</v>
      </c>
      <c r="J34" s="29" t="s">
        <v>425</v>
      </c>
      <c r="K34" s="70">
        <v>998020612</v>
      </c>
      <c r="L34" s="69"/>
      <c r="M34" s="47">
        <v>24762</v>
      </c>
      <c r="N34" s="239">
        <f ca="1">IF(Tabla1[[#This Row],[Fecha de nac]]="","",IF(Tabla1[[#This Row],[Fecha Finalización]] &gt;=TODAY(), DATEDIF(Tabla1[[#This Row],[Fecha de nac]],TODAY(),"y"), ROUNDDOWN((Tabla1[[#This Row],[Fecha Finalización]] -Tabla1[[#This Row],[Fecha de nac]])/365,0)))</f>
        <v>57</v>
      </c>
      <c r="O34" s="170" t="s">
        <v>136</v>
      </c>
      <c r="P34" s="35" t="s">
        <v>112</v>
      </c>
      <c r="Q34" s="68"/>
      <c r="R34" s="68"/>
      <c r="S34" s="68"/>
      <c r="T34" s="68"/>
      <c r="U34" s="244">
        <f>IF(F34="","",Tabla1[[#This Row],[Fecha Inicio grupo]]+3*7-7)</f>
        <v>45743</v>
      </c>
      <c r="V34" s="245">
        <f>IF(F34="","",EDATE(Tabla1[[#This Row],[Fecha Inicio grupo]],3))</f>
        <v>45821</v>
      </c>
      <c r="W34" s="30" t="s">
        <v>63</v>
      </c>
      <c r="X34" s="30" t="s">
        <v>101</v>
      </c>
      <c r="Y34" s="77"/>
      <c r="Z34" s="77"/>
      <c r="AA34" s="77"/>
      <c r="AB34" s="77"/>
      <c r="AC34" s="77"/>
      <c r="AD34" s="77"/>
      <c r="AE34" s="77"/>
      <c r="AF34" s="77"/>
      <c r="AG34" s="77"/>
      <c r="AH34" s="77"/>
      <c r="AI34" s="77"/>
      <c r="AJ34" s="77"/>
      <c r="AK34" s="77"/>
      <c r="AL34" s="77"/>
      <c r="AM34" s="77"/>
      <c r="AN34" s="77"/>
      <c r="AO34" s="145"/>
      <c r="AP34" s="247" t="str">
        <f>IF(F34="","",IFERROR(VLOOKUP(SUBSTITUTE(SUBSTITUTE(Tabla1[[#This Row],[Uso Sistemas]],"T","P"),"N","F"),Parámetros!$M$2:$N$17,2,0),"Completar hasta 3ra sem. para evaluar a Probacionista"))</f>
        <v>Completar hasta 3ra sem. para evaluar a Probacionista</v>
      </c>
      <c r="AQ34" s="40"/>
      <c r="AR34" s="201"/>
      <c r="AS34" s="40"/>
      <c r="AT34" s="29"/>
      <c r="AU34" s="56"/>
      <c r="AV34" s="56"/>
      <c r="AW34" s="56"/>
      <c r="AX34" s="249">
        <f>IF(V34="","",EOMONTH(EDATE(Tabla1[[#This Row],[Fecha Finalización]],2),0))</f>
        <v>45900</v>
      </c>
      <c r="AY34" s="40"/>
      <c r="AZ34" s="250">
        <f>IF(V34="","",EOMONTH(EDATE(Tabla1[[#This Row],[Fecha Finalización]],3),0))</f>
        <v>45930</v>
      </c>
      <c r="BA34" s="40"/>
      <c r="BB34" s="40"/>
      <c r="BC34" s="236" t="s">
        <v>157</v>
      </c>
      <c r="BD34" s="234" t="str">
        <f>IF(F34="","",Tabla1[[#This Row],[sem 01]]&amp;Tabla1[[#This Row],[sem 02]]&amp;Tabla1[[#This Row],[sem 03]])</f>
        <v/>
      </c>
      <c r="BE34" s="235" t="str">
        <f>IF(TRIM(F34)="","",$B$1&amp;"-"&amp;SUBSTITUTE(Tabla1[[#This Row],[Mes Inscrito]]," ","")&amp;"-"&amp;SUBSTITUTE(Tabla1[[#This Row],[Dia de clases Inscrito]]," ","")&amp;"-"&amp;SUBSTITUTE(Tabla1[[#This Row],[Horario Inscrito]]," ","")&amp;"-"&amp;Tabla1[[#This Row],[Fecha Inicio grupo]])</f>
        <v>Lima - Pueblo Libre-Marzo-JUEVES-7:30-9:30P.M.-45729</v>
      </c>
      <c r="BF34" s="252" t="str">
        <f>IF(F34="","",Tabla1[[#This Row],[Curso]])</f>
        <v>Conócete a ti mismo</v>
      </c>
      <c r="BG34" s="253" t="str">
        <f>+IF(TRIM(F34)="","",$B$1&amp;"-"&amp;TRIM(Tabla1[[#This Row],[Mes Inscrito]])&amp;"-"&amp;TRIM(Tabla1[[#This Row],[Dia de clases Inscrito]])&amp;"-"&amp;TRIM(Tabla1[[#This Row],[Horario Inscrito]])&amp;"-"&amp;TRIM(Tabla1[[#This Row],[Fecha Inicio grupo]])&amp;"-"&amp;TRIM(Tabla1[[#This Row],[Tipo Incrito]]))</f>
        <v>Lima - Pueblo Libre-Marzo-JUEVES-7:30 - 9:30 P.M.-45729-Pre-Inscrito</v>
      </c>
      <c r="BH34" s="309"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10" t="str">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4" s="310"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4" s="310" t="str">
        <f>IF(Tabla1[[#This Row],[Fecha Inicio grupo]]="","",IFERROR(VLOOKUP(Tabla1[[#This Row],[Mes de Alta como miembro]],Parámetros!$AM$2:$AN$16,2,0),"01/01/1900"))</f>
        <v>01/01/1900</v>
      </c>
    </row>
    <row r="35" spans="1:63" s="25" customFormat="1" ht="12.75">
      <c r="A35" s="69">
        <v>32</v>
      </c>
      <c r="B35" s="30" t="s">
        <v>62</v>
      </c>
      <c r="C35" s="35" t="s">
        <v>6</v>
      </c>
      <c r="D35" s="43" t="s">
        <v>131</v>
      </c>
      <c r="E35" s="43" t="s">
        <v>132</v>
      </c>
      <c r="F35" s="46">
        <v>45729</v>
      </c>
      <c r="G35" s="46" t="s">
        <v>135</v>
      </c>
      <c r="H35" s="164" t="s">
        <v>426</v>
      </c>
      <c r="I35" s="314" t="s">
        <v>427</v>
      </c>
      <c r="J35" s="29" t="s">
        <v>428</v>
      </c>
      <c r="K35" s="70">
        <v>976094037</v>
      </c>
      <c r="L35" s="69"/>
      <c r="M35" s="47">
        <v>26239</v>
      </c>
      <c r="N35" s="239">
        <f ca="1">IF(Tabla1[[#This Row],[Fecha de nac]]="","",IF(Tabla1[[#This Row],[Fecha Finalización]] &gt;=TODAY(), DATEDIF(Tabla1[[#This Row],[Fecha de nac]],TODAY(),"y"), ROUNDDOWN((Tabla1[[#This Row],[Fecha Finalización]] -Tabla1[[#This Row],[Fecha de nac]])/365,0)))</f>
        <v>53</v>
      </c>
      <c r="O35" s="170" t="s">
        <v>136</v>
      </c>
      <c r="P35" s="35" t="s">
        <v>112</v>
      </c>
      <c r="Q35" s="68"/>
      <c r="R35" s="68"/>
      <c r="S35" s="68"/>
      <c r="T35" s="68"/>
      <c r="U35" s="244">
        <f>IF(F35="","",Tabla1[[#This Row],[Fecha Inicio grupo]]+3*7-7)</f>
        <v>45743</v>
      </c>
      <c r="V35" s="245">
        <f>IF(F35="","",EDATE(Tabla1[[#This Row],[Fecha Inicio grupo]],3))</f>
        <v>45821</v>
      </c>
      <c r="W35" s="30" t="s">
        <v>63</v>
      </c>
      <c r="X35" s="30" t="s">
        <v>101</v>
      </c>
      <c r="Y35" s="77"/>
      <c r="Z35" s="77"/>
      <c r="AA35" s="77"/>
      <c r="AB35" s="77"/>
      <c r="AC35" s="77"/>
      <c r="AD35" s="77"/>
      <c r="AE35" s="77"/>
      <c r="AF35" s="77"/>
      <c r="AG35" s="77"/>
      <c r="AH35" s="77"/>
      <c r="AI35" s="77"/>
      <c r="AJ35" s="77"/>
      <c r="AK35" s="77"/>
      <c r="AL35" s="77"/>
      <c r="AM35" s="77"/>
      <c r="AN35" s="77"/>
      <c r="AO35" s="145"/>
      <c r="AP35" s="247" t="str">
        <f>IF(F35="","",IFERROR(VLOOKUP(SUBSTITUTE(SUBSTITUTE(Tabla1[[#This Row],[Uso Sistemas]],"T","P"),"N","F"),Parámetros!$M$2:$N$17,2,0),"Completar hasta 3ra sem. para evaluar a Probacionista"))</f>
        <v>Completar hasta 3ra sem. para evaluar a Probacionista</v>
      </c>
      <c r="AQ35" s="40"/>
      <c r="AR35" s="201"/>
      <c r="AS35" s="40"/>
      <c r="AT35" s="29"/>
      <c r="AU35" s="56"/>
      <c r="AV35" s="56"/>
      <c r="AW35" s="56"/>
      <c r="AX35" s="249">
        <f>IF(V35="","",EOMONTH(EDATE(Tabla1[[#This Row],[Fecha Finalización]],2),0))</f>
        <v>45900</v>
      </c>
      <c r="AY35" s="40"/>
      <c r="AZ35" s="250">
        <f>IF(V35="","",EOMONTH(EDATE(Tabla1[[#This Row],[Fecha Finalización]],3),0))</f>
        <v>45930</v>
      </c>
      <c r="BA35" s="40"/>
      <c r="BB35" s="40"/>
      <c r="BC35" s="236" t="s">
        <v>88</v>
      </c>
      <c r="BD35" s="234" t="str">
        <f>IF(F35="","",Tabla1[[#This Row],[sem 01]]&amp;Tabla1[[#This Row],[sem 02]]&amp;Tabla1[[#This Row],[sem 03]])</f>
        <v/>
      </c>
      <c r="BE35" s="235" t="str">
        <f>IF(TRIM(F35)="","",$B$1&amp;"-"&amp;SUBSTITUTE(Tabla1[[#This Row],[Mes Inscrito]]," ","")&amp;"-"&amp;SUBSTITUTE(Tabla1[[#This Row],[Dia de clases Inscrito]]," ","")&amp;"-"&amp;SUBSTITUTE(Tabla1[[#This Row],[Horario Inscrito]]," ","")&amp;"-"&amp;Tabla1[[#This Row],[Fecha Inicio grupo]])</f>
        <v>Lima - Pueblo Libre-Marzo-JUEVES-7:30-9:30P.M.-45729</v>
      </c>
      <c r="BF35" s="252" t="str">
        <f>IF(F35="","",Tabla1[[#This Row],[Curso]])</f>
        <v>Conócete a ti mismo</v>
      </c>
      <c r="BG35" s="253" t="str">
        <f>+IF(TRIM(F35)="","",$B$1&amp;"-"&amp;TRIM(Tabla1[[#This Row],[Mes Inscrito]])&amp;"-"&amp;TRIM(Tabla1[[#This Row],[Dia de clases Inscrito]])&amp;"-"&amp;TRIM(Tabla1[[#This Row],[Horario Inscrito]])&amp;"-"&amp;TRIM(Tabla1[[#This Row],[Fecha Inicio grupo]])&amp;"-"&amp;TRIM(Tabla1[[#This Row],[Tipo Incrito]]))</f>
        <v>Lima - Pueblo Libre-Marzo-JUEVES-7:30 - 9:30 P.M.-45729-Pre-Inscrito</v>
      </c>
      <c r="BH35" s="309"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10" t="str">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5" s="310"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5" s="310" t="str">
        <f>IF(Tabla1[[#This Row],[Fecha Inicio grupo]]="","",IFERROR(VLOOKUP(Tabla1[[#This Row],[Mes de Alta como miembro]],Parámetros!$AM$2:$AN$16,2,0),"01/01/1900"))</f>
        <v>01/01/1900</v>
      </c>
    </row>
    <row r="36" spans="1:63" s="25" customFormat="1" ht="12.75">
      <c r="A36" s="69">
        <v>33</v>
      </c>
      <c r="B36" s="30" t="s">
        <v>62</v>
      </c>
      <c r="C36" s="35" t="s">
        <v>6</v>
      </c>
      <c r="D36" s="43" t="s">
        <v>131</v>
      </c>
      <c r="E36" s="43" t="s">
        <v>132</v>
      </c>
      <c r="F36" s="46">
        <v>45729</v>
      </c>
      <c r="G36" s="46" t="s">
        <v>135</v>
      </c>
      <c r="H36" s="164" t="s">
        <v>429</v>
      </c>
      <c r="I36" s="43" t="s">
        <v>430</v>
      </c>
      <c r="J36" s="29" t="s">
        <v>431</v>
      </c>
      <c r="K36" s="70">
        <v>944746349</v>
      </c>
      <c r="L36" s="69"/>
      <c r="M36" s="47">
        <v>31138</v>
      </c>
      <c r="N36" s="239">
        <f ca="1">IF(Tabla1[[#This Row],[Fecha de nac]]="","",IF(Tabla1[[#This Row],[Fecha Finalización]] &gt;=TODAY(), DATEDIF(Tabla1[[#This Row],[Fecha de nac]],TODAY(),"y"), ROUNDDOWN((Tabla1[[#This Row],[Fecha Finalización]] -Tabla1[[#This Row],[Fecha de nac]])/365,0)))</f>
        <v>39</v>
      </c>
      <c r="O36" s="170" t="s">
        <v>136</v>
      </c>
      <c r="P36" s="35" t="s">
        <v>94</v>
      </c>
      <c r="Q36" s="68"/>
      <c r="R36" s="68"/>
      <c r="S36" s="68"/>
      <c r="T36" s="68"/>
      <c r="U36" s="244">
        <f>IF(F36="","",Tabla1[[#This Row],[Fecha Inicio grupo]]+3*7-7)</f>
        <v>45743</v>
      </c>
      <c r="V36" s="245">
        <f>IF(F36="","",EDATE(Tabla1[[#This Row],[Fecha Inicio grupo]],3))</f>
        <v>45821</v>
      </c>
      <c r="W36" s="30" t="s">
        <v>63</v>
      </c>
      <c r="X36" s="30" t="s">
        <v>101</v>
      </c>
      <c r="Y36" s="77"/>
      <c r="Z36" s="77"/>
      <c r="AA36" s="77"/>
      <c r="AB36" s="77"/>
      <c r="AC36" s="77"/>
      <c r="AD36" s="77"/>
      <c r="AE36" s="77"/>
      <c r="AF36" s="77"/>
      <c r="AG36" s="77"/>
      <c r="AH36" s="77"/>
      <c r="AI36" s="77"/>
      <c r="AJ36" s="77"/>
      <c r="AK36" s="77"/>
      <c r="AL36" s="77"/>
      <c r="AM36" s="77"/>
      <c r="AN36" s="77"/>
      <c r="AO36" s="145"/>
      <c r="AP36" s="247" t="str">
        <f>IF(F36="","",IFERROR(VLOOKUP(SUBSTITUTE(SUBSTITUTE(Tabla1[[#This Row],[Uso Sistemas]],"T","P"),"N","F"),Parámetros!$M$2:$N$17,2,0),"Completar hasta 3ra sem. para evaluar a Probacionista"))</f>
        <v>Completar hasta 3ra sem. para evaluar a Probacionista</v>
      </c>
      <c r="AQ36" s="40"/>
      <c r="AR36" s="201"/>
      <c r="AS36" s="40"/>
      <c r="AT36" s="29"/>
      <c r="AU36" s="56"/>
      <c r="AV36" s="56"/>
      <c r="AW36" s="56"/>
      <c r="AX36" s="249">
        <f>IF(V36="","",EOMONTH(EDATE(Tabla1[[#This Row],[Fecha Finalización]],2),0))</f>
        <v>45900</v>
      </c>
      <c r="AY36" s="40"/>
      <c r="AZ36" s="250">
        <f>IF(V36="","",EOMONTH(EDATE(Tabla1[[#This Row],[Fecha Finalización]],3),0))</f>
        <v>45930</v>
      </c>
      <c r="BA36" s="40"/>
      <c r="BB36" s="40"/>
      <c r="BC36" s="236" t="s">
        <v>157</v>
      </c>
      <c r="BD36" s="234" t="str">
        <f>IF(F36="","",Tabla1[[#This Row],[sem 01]]&amp;Tabla1[[#This Row],[sem 02]]&amp;Tabla1[[#This Row],[sem 03]])</f>
        <v/>
      </c>
      <c r="BE36" s="235" t="str">
        <f>IF(TRIM(F36)="","",$B$1&amp;"-"&amp;SUBSTITUTE(Tabla1[[#This Row],[Mes Inscrito]]," ","")&amp;"-"&amp;SUBSTITUTE(Tabla1[[#This Row],[Dia de clases Inscrito]]," ","")&amp;"-"&amp;SUBSTITUTE(Tabla1[[#This Row],[Horario Inscrito]]," ","")&amp;"-"&amp;Tabla1[[#This Row],[Fecha Inicio grupo]])</f>
        <v>Lima - Pueblo Libre-Marzo-JUEVES-7:30-9:30P.M.-45729</v>
      </c>
      <c r="BF36" s="252" t="str">
        <f>IF(F36="","",Tabla1[[#This Row],[Curso]])</f>
        <v>Conócete a ti mismo</v>
      </c>
      <c r="BG36" s="253" t="str">
        <f>+IF(TRIM(F36)="","",$B$1&amp;"-"&amp;TRIM(Tabla1[[#This Row],[Mes Inscrito]])&amp;"-"&amp;TRIM(Tabla1[[#This Row],[Dia de clases Inscrito]])&amp;"-"&amp;TRIM(Tabla1[[#This Row],[Horario Inscrito]])&amp;"-"&amp;TRIM(Tabla1[[#This Row],[Fecha Inicio grupo]])&amp;"-"&amp;TRIM(Tabla1[[#This Row],[Tipo Incrito]]))</f>
        <v>Lima - Pueblo Libre-Marzo-JUEVES-7:30 - 9:30 P.M.-45729-Inscrito Nuevo</v>
      </c>
      <c r="BH36" s="309" t="b">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6" s="310" t="str">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6" s="310"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6" s="310" t="str">
        <f>IF(Tabla1[[#This Row],[Fecha Inicio grupo]]="","",IFERROR(VLOOKUP(Tabla1[[#This Row],[Mes de Alta como miembro]],Parámetros!$AM$2:$AN$16,2,0),"01/01/1900"))</f>
        <v>01/01/1900</v>
      </c>
    </row>
    <row r="37" spans="1:63" s="25" customFormat="1" ht="13.9">
      <c r="A37" s="69">
        <v>34</v>
      </c>
      <c r="B37" s="30" t="s">
        <v>62</v>
      </c>
      <c r="C37" s="35" t="s">
        <v>6</v>
      </c>
      <c r="D37" s="65" t="s">
        <v>144</v>
      </c>
      <c r="E37" s="43" t="s">
        <v>145</v>
      </c>
      <c r="F37" s="46">
        <v>45728</v>
      </c>
      <c r="G37" s="46" t="s">
        <v>64</v>
      </c>
      <c r="H37" s="164" t="s">
        <v>432</v>
      </c>
      <c r="I37" s="43" t="s">
        <v>433</v>
      </c>
      <c r="J37" s="29" t="s">
        <v>434</v>
      </c>
      <c r="K37" s="70">
        <v>912869740</v>
      </c>
      <c r="L37" s="69"/>
      <c r="M37" s="47">
        <v>37217</v>
      </c>
      <c r="N37" s="239">
        <f ca="1">IF(Tabla1[[#This Row],[Fecha de nac]]="","",IF(Tabla1[[#This Row],[Fecha Finalización]] &gt;=TODAY(), DATEDIF(Tabla1[[#This Row],[Fecha de nac]],TODAY(),"y"), ROUNDDOWN((Tabla1[[#This Row],[Fecha Finalización]] -Tabla1[[#This Row],[Fecha de nac]])/365,0)))</f>
        <v>23</v>
      </c>
      <c r="O37" s="170" t="s">
        <v>148</v>
      </c>
      <c r="P37" s="35" t="s">
        <v>94</v>
      </c>
      <c r="Q37" s="68"/>
      <c r="R37" s="68"/>
      <c r="S37" s="68"/>
      <c r="T37" s="68"/>
      <c r="U37" s="244">
        <f>IF(F37="","",Tabla1[[#This Row],[Fecha Inicio grupo]]+3*7-7)</f>
        <v>45742</v>
      </c>
      <c r="V37" s="245">
        <f>IF(F37="","",EDATE(Tabla1[[#This Row],[Fecha Inicio grupo]],3))</f>
        <v>45820</v>
      </c>
      <c r="W37" s="30" t="s">
        <v>118</v>
      </c>
      <c r="X37" s="30" t="s">
        <v>83</v>
      </c>
      <c r="Y37" s="77"/>
      <c r="Z37" s="77"/>
      <c r="AA37" s="77"/>
      <c r="AB37" s="77"/>
      <c r="AC37" s="77"/>
      <c r="AD37" s="77"/>
      <c r="AE37" s="77"/>
      <c r="AF37" s="77"/>
      <c r="AG37" s="77"/>
      <c r="AH37" s="77"/>
      <c r="AI37" s="77"/>
      <c r="AJ37" s="77"/>
      <c r="AK37" s="77"/>
      <c r="AL37" s="77"/>
      <c r="AM37" s="77"/>
      <c r="AN37" s="77"/>
      <c r="AO37" s="145"/>
      <c r="AP37" s="247" t="str">
        <f>IF(F37="","",IFERROR(VLOOKUP(SUBSTITUTE(SUBSTITUTE(Tabla1[[#This Row],[Uso Sistemas]],"T","P"),"N","F"),Parámetros!$M$2:$N$17,2,0),"Completar hasta 3ra sem. para evaluar a Probacionista"))</f>
        <v>Completar hasta 3ra sem. para evaluar a Probacionista</v>
      </c>
      <c r="AQ37" s="40"/>
      <c r="AR37" s="201"/>
      <c r="AS37" s="40"/>
      <c r="AT37" s="29"/>
      <c r="AU37" s="56"/>
      <c r="AV37" s="56"/>
      <c r="AW37" s="56"/>
      <c r="AX37" s="249">
        <f>IF(V37="","",EOMONTH(EDATE(Tabla1[[#This Row],[Fecha Finalización]],2),0))</f>
        <v>45900</v>
      </c>
      <c r="AY37" s="40"/>
      <c r="AZ37" s="250">
        <f>IF(V37="","",EOMONTH(EDATE(Tabla1[[#This Row],[Fecha Finalización]],3),0))</f>
        <v>45930</v>
      </c>
      <c r="BA37" s="40"/>
      <c r="BB37" s="40"/>
      <c r="BC37" s="236" t="s">
        <v>157</v>
      </c>
      <c r="BD37" s="234" t="str">
        <f>IF(F37="","",Tabla1[[#This Row],[sem 01]]&amp;Tabla1[[#This Row],[sem 02]]&amp;Tabla1[[#This Row],[sem 03]])</f>
        <v/>
      </c>
      <c r="BE37" s="235" t="str">
        <f>IF(TRIM(F37)="","",$B$1&amp;"-"&amp;SUBSTITUTE(Tabla1[[#This Row],[Mes Inscrito]]," ","")&amp;"-"&amp;SUBSTITUTE(Tabla1[[#This Row],[Dia de clases Inscrito]]," ","")&amp;"-"&amp;SUBSTITUTE(Tabla1[[#This Row],[Horario Inscrito]]," ","")&amp;"-"&amp;Tabla1[[#This Row],[Fecha Inicio grupo]])</f>
        <v>Lima - Pueblo Libre-Marzo-MIERCOLES-8:00-9:30P.M.-45728</v>
      </c>
      <c r="BF37" s="252" t="str">
        <f>IF(F37="","",Tabla1[[#This Row],[Curso]])</f>
        <v>Conócete a ti mismo</v>
      </c>
      <c r="BG37" s="253" t="str">
        <f>+IF(TRIM(F37)="","",$B$1&amp;"-"&amp;TRIM(Tabla1[[#This Row],[Mes Inscrito]])&amp;"-"&amp;TRIM(Tabla1[[#This Row],[Dia de clases Inscrito]])&amp;"-"&amp;TRIM(Tabla1[[#This Row],[Horario Inscrito]])&amp;"-"&amp;TRIM(Tabla1[[#This Row],[Fecha Inicio grupo]])&amp;"-"&amp;TRIM(Tabla1[[#This Row],[Tipo Incrito]]))</f>
        <v>Lima - Pueblo Libre-Marzo-MIERCOLES-8:00 - 9:30 P.M.-45728-Inscrito Nuevo</v>
      </c>
      <c r="BH37" s="309" t="b">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7" s="310" t="str">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7" s="310"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7" s="310" t="str">
        <f>IF(Tabla1[[#This Row],[Fecha Inicio grupo]]="","",IFERROR(VLOOKUP(Tabla1[[#This Row],[Mes de Alta como miembro]],Parámetros!$AM$2:$AN$16,2,0),"01/01/1900"))</f>
        <v>01/01/1900</v>
      </c>
    </row>
    <row r="38" spans="1:63" s="25" customFormat="1" ht="13.9">
      <c r="A38" s="69">
        <v>35</v>
      </c>
      <c r="B38" s="30" t="s">
        <v>62</v>
      </c>
      <c r="C38" s="35" t="s">
        <v>6</v>
      </c>
      <c r="D38" s="65" t="s">
        <v>131</v>
      </c>
      <c r="E38" s="43" t="s">
        <v>132</v>
      </c>
      <c r="F38" s="46">
        <v>45729</v>
      </c>
      <c r="G38" s="46" t="s">
        <v>135</v>
      </c>
      <c r="H38" s="164" t="s">
        <v>435</v>
      </c>
      <c r="I38" s="43" t="s">
        <v>436</v>
      </c>
      <c r="J38" s="29" t="s">
        <v>437</v>
      </c>
      <c r="K38" s="70">
        <v>986185600</v>
      </c>
      <c r="L38" s="69"/>
      <c r="M38" s="47">
        <v>29696</v>
      </c>
      <c r="N38" s="239">
        <f ca="1">IF(Tabla1[[#This Row],[Fecha de nac]]="","",IF(Tabla1[[#This Row],[Fecha Finalización]] &gt;=TODAY(), DATEDIF(Tabla1[[#This Row],[Fecha de nac]],TODAY(),"y"), ROUNDDOWN((Tabla1[[#This Row],[Fecha Finalización]] -Tabla1[[#This Row],[Fecha de nac]])/365,0)))</f>
        <v>43</v>
      </c>
      <c r="O38" s="170" t="s">
        <v>136</v>
      </c>
      <c r="P38" s="35" t="s">
        <v>94</v>
      </c>
      <c r="Q38" s="68"/>
      <c r="R38" s="68"/>
      <c r="S38" s="68"/>
      <c r="T38" s="68"/>
      <c r="U38" s="244">
        <f>IF(F38="","",Tabla1[[#This Row],[Fecha Inicio grupo]]+3*7-7)</f>
        <v>45743</v>
      </c>
      <c r="V38" s="245">
        <f>IF(F38="","",EDATE(Tabla1[[#This Row],[Fecha Inicio grupo]],3))</f>
        <v>45821</v>
      </c>
      <c r="W38" s="30" t="s">
        <v>63</v>
      </c>
      <c r="X38" s="30" t="s">
        <v>101</v>
      </c>
      <c r="Y38" s="77"/>
      <c r="Z38" s="77"/>
      <c r="AA38" s="77"/>
      <c r="AB38" s="77"/>
      <c r="AC38" s="77"/>
      <c r="AD38" s="77"/>
      <c r="AE38" s="77"/>
      <c r="AF38" s="77"/>
      <c r="AG38" s="77"/>
      <c r="AH38" s="77"/>
      <c r="AI38" s="77"/>
      <c r="AJ38" s="77"/>
      <c r="AK38" s="77"/>
      <c r="AL38" s="77"/>
      <c r="AM38" s="77"/>
      <c r="AN38" s="77"/>
      <c r="AO38" s="145"/>
      <c r="AP38" s="247" t="str">
        <f>IF(F38="","",IFERROR(VLOOKUP(SUBSTITUTE(SUBSTITUTE(Tabla1[[#This Row],[Uso Sistemas]],"T","P"),"N","F"),Parámetros!$M$2:$N$17,2,0),"Completar hasta 3ra sem. para evaluar a Probacionista"))</f>
        <v>Completar hasta 3ra sem. para evaluar a Probacionista</v>
      </c>
      <c r="AQ38" s="40"/>
      <c r="AR38" s="201"/>
      <c r="AS38" s="40"/>
      <c r="AT38" s="29"/>
      <c r="AU38" s="56"/>
      <c r="AV38" s="56"/>
      <c r="AW38" s="56"/>
      <c r="AX38" s="249">
        <f>IF(V38="","",EOMONTH(EDATE(Tabla1[[#This Row],[Fecha Finalización]],2),0))</f>
        <v>45900</v>
      </c>
      <c r="AY38" s="40"/>
      <c r="AZ38" s="250">
        <f>IF(V38="","",EOMONTH(EDATE(Tabla1[[#This Row],[Fecha Finalización]],3),0))</f>
        <v>45930</v>
      </c>
      <c r="BA38" s="40"/>
      <c r="BB38" s="40"/>
      <c r="BC38" s="236" t="s">
        <v>157</v>
      </c>
      <c r="BD38" s="234" t="str">
        <f>IF(F38="","",Tabla1[[#This Row],[sem 01]]&amp;Tabla1[[#This Row],[sem 02]]&amp;Tabla1[[#This Row],[sem 03]])</f>
        <v/>
      </c>
      <c r="BE38" s="235" t="str">
        <f>IF(TRIM(F38)="","",$B$1&amp;"-"&amp;SUBSTITUTE(Tabla1[[#This Row],[Mes Inscrito]]," ","")&amp;"-"&amp;SUBSTITUTE(Tabla1[[#This Row],[Dia de clases Inscrito]]," ","")&amp;"-"&amp;SUBSTITUTE(Tabla1[[#This Row],[Horario Inscrito]]," ","")&amp;"-"&amp;Tabla1[[#This Row],[Fecha Inicio grupo]])</f>
        <v>Lima - Pueblo Libre-Marzo-JUEVES-7:30-9:30P.M.-45729</v>
      </c>
      <c r="BF38" s="252" t="str">
        <f>IF(F38="","",Tabla1[[#This Row],[Curso]])</f>
        <v>Conócete a ti mismo</v>
      </c>
      <c r="BG38" s="253" t="str">
        <f>+IF(TRIM(F38)="","",$B$1&amp;"-"&amp;TRIM(Tabla1[[#This Row],[Mes Inscrito]])&amp;"-"&amp;TRIM(Tabla1[[#This Row],[Dia de clases Inscrito]])&amp;"-"&amp;TRIM(Tabla1[[#This Row],[Horario Inscrito]])&amp;"-"&amp;TRIM(Tabla1[[#This Row],[Fecha Inicio grupo]])&amp;"-"&amp;TRIM(Tabla1[[#This Row],[Tipo Incrito]]))</f>
        <v>Lima - Pueblo Libre-Marzo-JUEVES-7:30 - 9:30 P.M.-45729-Inscrito Nuevo</v>
      </c>
      <c r="BH38" s="309" t="b">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8" s="310" t="str">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8" s="310"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8" s="310" t="str">
        <f>IF(Tabla1[[#This Row],[Fecha Inicio grupo]]="","",IFERROR(VLOOKUP(Tabla1[[#This Row],[Mes de Alta como miembro]],Parámetros!$AM$2:$AN$16,2,0),"01/01/1900"))</f>
        <v>01/01/1900</v>
      </c>
    </row>
    <row r="39" spans="1:63" s="25" customFormat="1" ht="24.75">
      <c r="A39" s="69">
        <v>36</v>
      </c>
      <c r="B39" s="30" t="s">
        <v>62</v>
      </c>
      <c r="C39" s="35" t="s">
        <v>6</v>
      </c>
      <c r="D39" s="65" t="s">
        <v>131</v>
      </c>
      <c r="E39" s="43" t="s">
        <v>132</v>
      </c>
      <c r="F39" s="46">
        <v>45729</v>
      </c>
      <c r="G39" s="46" t="s">
        <v>135</v>
      </c>
      <c r="H39" s="164" t="s">
        <v>396</v>
      </c>
      <c r="I39" s="43" t="s">
        <v>397</v>
      </c>
      <c r="J39" s="29" t="s">
        <v>398</v>
      </c>
      <c r="K39" s="70">
        <v>980326610</v>
      </c>
      <c r="L39" s="313" t="s">
        <v>399</v>
      </c>
      <c r="M39" s="47">
        <v>29589</v>
      </c>
      <c r="N39" s="239">
        <f ca="1">IF(Tabla1[[#This Row],[Fecha de nac]]="","",IF(Tabla1[[#This Row],[Fecha Finalización]] &gt;=TODAY(), DATEDIF(Tabla1[[#This Row],[Fecha de nac]],TODAY(),"y"), ROUNDDOWN((Tabla1[[#This Row],[Fecha Finalización]] -Tabla1[[#This Row],[Fecha de nac]])/365,0)))</f>
        <v>44</v>
      </c>
      <c r="O39" s="170" t="s">
        <v>136</v>
      </c>
      <c r="P39" s="35" t="s">
        <v>76</v>
      </c>
      <c r="Q39" s="68">
        <v>45729</v>
      </c>
      <c r="R39" s="68">
        <v>45701</v>
      </c>
      <c r="S39" s="68">
        <v>45701</v>
      </c>
      <c r="T39" s="68"/>
      <c r="U39" s="244">
        <f>IF(F39="","",Tabla1[[#This Row],[Fecha Inicio grupo]]+3*7-7)</f>
        <v>45743</v>
      </c>
      <c r="V39" s="245">
        <f>IF(F39="","",EDATE(Tabla1[[#This Row],[Fecha Inicio grupo]],3))</f>
        <v>45821</v>
      </c>
      <c r="W39" s="30" t="s">
        <v>63</v>
      </c>
      <c r="X39" s="30" t="s">
        <v>101</v>
      </c>
      <c r="Y39" s="77"/>
      <c r="Z39" s="77"/>
      <c r="AA39" s="77"/>
      <c r="AB39" s="77"/>
      <c r="AC39" s="77"/>
      <c r="AD39" s="77"/>
      <c r="AE39" s="77"/>
      <c r="AF39" s="77"/>
      <c r="AG39" s="77"/>
      <c r="AH39" s="77"/>
      <c r="AI39" s="77"/>
      <c r="AJ39" s="77"/>
      <c r="AK39" s="77"/>
      <c r="AL39" s="77"/>
      <c r="AM39" s="77"/>
      <c r="AN39" s="77"/>
      <c r="AO39" s="145"/>
      <c r="AP39" s="247" t="str">
        <f>IF(F39="","",IFERROR(VLOOKUP(SUBSTITUTE(SUBSTITUTE(Tabla1[[#This Row],[Uso Sistemas]],"T","P"),"N","F"),Parámetros!$M$2:$N$17,2,0),"Completar hasta 3ra sem. para evaluar a Probacionista"))</f>
        <v>Completar hasta 3ra sem. para evaluar a Probacionista</v>
      </c>
      <c r="AQ39" s="40"/>
      <c r="AR39" s="201"/>
      <c r="AS39" s="40"/>
      <c r="AT39" s="29"/>
      <c r="AU39" s="56"/>
      <c r="AV39" s="56"/>
      <c r="AW39" s="56"/>
      <c r="AX39" s="249">
        <f>IF(V39="","",EOMONTH(EDATE(Tabla1[[#This Row],[Fecha Finalización]],2),0))</f>
        <v>45900</v>
      </c>
      <c r="AY39" s="40"/>
      <c r="AZ39" s="250">
        <f>IF(V39="","",EOMONTH(EDATE(Tabla1[[#This Row],[Fecha Finalización]],3),0))</f>
        <v>45930</v>
      </c>
      <c r="BA39" s="40"/>
      <c r="BB39" s="40"/>
      <c r="BC39" s="236"/>
      <c r="BD39" s="234" t="str">
        <f>IF(F39="","",Tabla1[[#This Row],[sem 01]]&amp;Tabla1[[#This Row],[sem 02]]&amp;Tabla1[[#This Row],[sem 03]])</f>
        <v/>
      </c>
      <c r="BE39" s="235" t="str">
        <f>IF(TRIM(F39)="","",$B$1&amp;"-"&amp;SUBSTITUTE(Tabla1[[#This Row],[Mes Inscrito]]," ","")&amp;"-"&amp;SUBSTITUTE(Tabla1[[#This Row],[Dia de clases Inscrito]]," ","")&amp;"-"&amp;SUBSTITUTE(Tabla1[[#This Row],[Horario Inscrito]]," ","")&amp;"-"&amp;Tabla1[[#This Row],[Fecha Inicio grupo]])</f>
        <v>Lima - Pueblo Libre-Marzo-JUEVES-7:30-9:30P.M.-45729</v>
      </c>
      <c r="BF39" s="252" t="str">
        <f>IF(F39="","",Tabla1[[#This Row],[Curso]])</f>
        <v>Conócete a ti mismo</v>
      </c>
      <c r="BG39" s="253" t="str">
        <f>+IF(TRIM(F39)="","",$B$1&amp;"-"&amp;TRIM(Tabla1[[#This Row],[Mes Inscrito]])&amp;"-"&amp;TRIM(Tabla1[[#This Row],[Dia de clases Inscrito]])&amp;"-"&amp;TRIM(Tabla1[[#This Row],[Horario Inscrito]])&amp;"-"&amp;TRIM(Tabla1[[#This Row],[Fecha Inicio grupo]])&amp;"-"&amp;TRIM(Tabla1[[#This Row],[Tipo Incrito]]))</f>
        <v>Lima - Pueblo Libre-Marzo-JUEVES-7:30 - 9:30 P.M.-45729-Cambio de horario</v>
      </c>
      <c r="BH39" s="309" t="b">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9" s="310" t="str">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9" s="310"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9" s="310" t="str">
        <f>IF(Tabla1[[#This Row],[Fecha Inicio grupo]]="","",IFERROR(VLOOKUP(Tabla1[[#This Row],[Mes de Alta como miembro]],Parámetros!$AM$2:$AN$16,2,0),"01/01/1900"))</f>
        <v>01/01/1900</v>
      </c>
    </row>
    <row r="40" spans="1:63" s="25" customFormat="1" ht="12.75">
      <c r="A40" s="69">
        <v>37</v>
      </c>
      <c r="B40" s="30" t="s">
        <v>62</v>
      </c>
      <c r="C40" s="35" t="s">
        <v>6</v>
      </c>
      <c r="D40" s="65" t="s">
        <v>131</v>
      </c>
      <c r="E40" s="43" t="s">
        <v>132</v>
      </c>
      <c r="F40" s="46">
        <v>45729</v>
      </c>
      <c r="G40" s="46" t="s">
        <v>135</v>
      </c>
      <c r="H40" s="164" t="s">
        <v>392</v>
      </c>
      <c r="I40" s="43" t="s">
        <v>393</v>
      </c>
      <c r="J40" s="29" t="s">
        <v>394</v>
      </c>
      <c r="K40" s="70">
        <v>958813179</v>
      </c>
      <c r="L40" s="312" t="s">
        <v>395</v>
      </c>
      <c r="M40" s="47">
        <v>31269</v>
      </c>
      <c r="N40" s="239">
        <f ca="1">IF(Tabla1[[#This Row],[Fecha de nac]]="","",IF(Tabla1[[#This Row],[Fecha Finalización]] &gt;=TODAY(), DATEDIF(Tabla1[[#This Row],[Fecha de nac]],TODAY(),"y"), ROUNDDOWN((Tabla1[[#This Row],[Fecha Finalización]] -Tabla1[[#This Row],[Fecha de nac]])/365,0)))</f>
        <v>39</v>
      </c>
      <c r="O40" s="170" t="s">
        <v>136</v>
      </c>
      <c r="P40" s="35" t="s">
        <v>76</v>
      </c>
      <c r="Q40" s="68">
        <v>45729</v>
      </c>
      <c r="R40" s="68">
        <v>45701</v>
      </c>
      <c r="S40" s="68">
        <v>45701</v>
      </c>
      <c r="T40" s="68"/>
      <c r="U40" s="244">
        <f>IF(F40="","",Tabla1[[#This Row],[Fecha Inicio grupo]]+3*7-7)</f>
        <v>45743</v>
      </c>
      <c r="V40" s="245">
        <f>IF(F40="","",EDATE(Tabla1[[#This Row],[Fecha Inicio grupo]],3))</f>
        <v>45821</v>
      </c>
      <c r="W40" s="30" t="s">
        <v>63</v>
      </c>
      <c r="X40" s="30" t="s">
        <v>101</v>
      </c>
      <c r="Y40" s="77"/>
      <c r="Z40" s="77"/>
      <c r="AA40" s="77"/>
      <c r="AB40" s="77"/>
      <c r="AC40" s="77"/>
      <c r="AD40" s="77"/>
      <c r="AE40" s="77"/>
      <c r="AF40" s="77"/>
      <c r="AG40" s="77"/>
      <c r="AH40" s="77"/>
      <c r="AI40" s="77"/>
      <c r="AJ40" s="77"/>
      <c r="AK40" s="77"/>
      <c r="AL40" s="77"/>
      <c r="AM40" s="77"/>
      <c r="AN40" s="77"/>
      <c r="AO40" s="145"/>
      <c r="AP40" s="247" t="str">
        <f>IF(F40="","",IFERROR(VLOOKUP(SUBSTITUTE(SUBSTITUTE(Tabla1[[#This Row],[Uso Sistemas]],"T","P"),"N","F"),Parámetros!$M$2:$N$17,2,0),"Completar hasta 3ra sem. para evaluar a Probacionista"))</f>
        <v>Completar hasta 3ra sem. para evaluar a Probacionista</v>
      </c>
      <c r="AQ40" s="40"/>
      <c r="AR40" s="201"/>
      <c r="AS40" s="40"/>
      <c r="AT40" s="29"/>
      <c r="AU40" s="56"/>
      <c r="AV40" s="56"/>
      <c r="AW40" s="56"/>
      <c r="AX40" s="249">
        <f>IF(V40="","",EOMONTH(EDATE(Tabla1[[#This Row],[Fecha Finalización]],2),0))</f>
        <v>45900</v>
      </c>
      <c r="AY40" s="40"/>
      <c r="AZ40" s="250">
        <f>IF(V40="","",EOMONTH(EDATE(Tabla1[[#This Row],[Fecha Finalización]],3),0))</f>
        <v>45930</v>
      </c>
      <c r="BA40" s="40"/>
      <c r="BB40" s="40"/>
      <c r="BC40" s="236"/>
      <c r="BD40" s="234" t="str">
        <f>IF(F40="","",Tabla1[[#This Row],[sem 01]]&amp;Tabla1[[#This Row],[sem 02]]&amp;Tabla1[[#This Row],[sem 03]])</f>
        <v/>
      </c>
      <c r="BE40" s="235" t="str">
        <f>IF(TRIM(F40)="","",$B$1&amp;"-"&amp;SUBSTITUTE(Tabla1[[#This Row],[Mes Inscrito]]," ","")&amp;"-"&amp;SUBSTITUTE(Tabla1[[#This Row],[Dia de clases Inscrito]]," ","")&amp;"-"&amp;SUBSTITUTE(Tabla1[[#This Row],[Horario Inscrito]]," ","")&amp;"-"&amp;Tabla1[[#This Row],[Fecha Inicio grupo]])</f>
        <v>Lima - Pueblo Libre-Marzo-JUEVES-7:30-9:30P.M.-45729</v>
      </c>
      <c r="BF40" s="252" t="str">
        <f>IF(F40="","",Tabla1[[#This Row],[Curso]])</f>
        <v>Conócete a ti mismo</v>
      </c>
      <c r="BG40" s="253" t="str">
        <f>+IF(TRIM(F40)="","",$B$1&amp;"-"&amp;TRIM(Tabla1[[#This Row],[Mes Inscrito]])&amp;"-"&amp;TRIM(Tabla1[[#This Row],[Dia de clases Inscrito]])&amp;"-"&amp;TRIM(Tabla1[[#This Row],[Horario Inscrito]])&amp;"-"&amp;TRIM(Tabla1[[#This Row],[Fecha Inicio grupo]])&amp;"-"&amp;TRIM(Tabla1[[#This Row],[Tipo Incrito]]))</f>
        <v>Lima - Pueblo Libre-Marzo-JUEVES-7:30 - 9:30 P.M.-45729-Cambio de horario</v>
      </c>
      <c r="BH40" s="309" t="b">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0" s="310" t="str">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0" s="310"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0" s="310" t="str">
        <f>IF(Tabla1[[#This Row],[Fecha Inicio grupo]]="","",IFERROR(VLOOKUP(Tabla1[[#This Row],[Mes de Alta como miembro]],Parámetros!$AM$2:$AN$16,2,0),"01/01/1900"))</f>
        <v>01/01/1900</v>
      </c>
    </row>
    <row r="41" spans="1:63" s="25" customFormat="1" ht="12.75">
      <c r="A41" s="69">
        <v>38</v>
      </c>
      <c r="B41" s="29" t="s">
        <v>62</v>
      </c>
      <c r="C41" s="35" t="s">
        <v>6</v>
      </c>
      <c r="D41" s="65" t="s">
        <v>144</v>
      </c>
      <c r="E41" s="43" t="s">
        <v>145</v>
      </c>
      <c r="F41" s="46">
        <v>45728</v>
      </c>
      <c r="G41" s="46" t="s">
        <v>64</v>
      </c>
      <c r="H41" s="164" t="s">
        <v>310</v>
      </c>
      <c r="I41" s="43" t="s">
        <v>311</v>
      </c>
      <c r="J41" s="29" t="s">
        <v>312</v>
      </c>
      <c r="K41" s="70">
        <v>904269346</v>
      </c>
      <c r="L41" s="69"/>
      <c r="M41" s="47">
        <v>34970</v>
      </c>
      <c r="N41" s="239">
        <f ca="1">IF(Tabla1[[#This Row],[Fecha de nac]]="","",IF(Tabla1[[#This Row],[Fecha Finalización]] &gt;=TODAY(), DATEDIF(Tabla1[[#This Row],[Fecha de nac]],TODAY(),"y"), ROUNDDOWN((Tabla1[[#This Row],[Fecha Finalización]] -Tabla1[[#This Row],[Fecha de nac]])/365,0)))</f>
        <v>29</v>
      </c>
      <c r="O41" s="170" t="s">
        <v>148</v>
      </c>
      <c r="P41" s="35" t="s">
        <v>76</v>
      </c>
      <c r="Q41" s="68">
        <v>45729</v>
      </c>
      <c r="R41" s="68">
        <v>45666</v>
      </c>
      <c r="S41" s="68">
        <v>45666</v>
      </c>
      <c r="T41" s="68"/>
      <c r="U41" s="244">
        <f>IF(F41="","",Tabla1[[#This Row],[Fecha Inicio grupo]]+3*7-7)</f>
        <v>45742</v>
      </c>
      <c r="V41" s="245">
        <f>IF(F41="","",EDATE(Tabla1[[#This Row],[Fecha Inicio grupo]],3))</f>
        <v>45820</v>
      </c>
      <c r="W41" s="30" t="s">
        <v>63</v>
      </c>
      <c r="X41" s="30" t="s">
        <v>101</v>
      </c>
      <c r="Y41" s="77"/>
      <c r="Z41" s="77"/>
      <c r="AA41" s="77"/>
      <c r="AB41" s="77"/>
      <c r="AC41" s="77"/>
      <c r="AD41" s="77"/>
      <c r="AE41" s="77"/>
      <c r="AF41" s="77"/>
      <c r="AG41" s="77"/>
      <c r="AH41" s="77"/>
      <c r="AI41" s="77"/>
      <c r="AJ41" s="77"/>
      <c r="AK41" s="77"/>
      <c r="AL41" s="77"/>
      <c r="AM41" s="77"/>
      <c r="AN41" s="77"/>
      <c r="AO41" s="145"/>
      <c r="AP41" s="247" t="str">
        <f>IF(F41="","",IFERROR(VLOOKUP(SUBSTITUTE(SUBSTITUTE(Tabla1[[#This Row],[Uso Sistemas]],"T","P"),"N","F"),Parámetros!$M$2:$N$17,2,0),"Completar hasta 3ra sem. para evaluar a Probacionista"))</f>
        <v>Completar hasta 3ra sem. para evaluar a Probacionista</v>
      </c>
      <c r="AQ41" s="40"/>
      <c r="AR41" s="201"/>
      <c r="AS41" s="40"/>
      <c r="AT41" s="29"/>
      <c r="AU41" s="56"/>
      <c r="AV41" s="56"/>
      <c r="AW41" s="56"/>
      <c r="AX41" s="249">
        <f>IF(V41="","",EOMONTH(EDATE(Tabla1[[#This Row],[Fecha Finalización]],2),0))</f>
        <v>45900</v>
      </c>
      <c r="AY41" s="40"/>
      <c r="AZ41" s="250">
        <f>IF(V41="","",EOMONTH(EDATE(Tabla1[[#This Row],[Fecha Finalización]],3),0))</f>
        <v>45930</v>
      </c>
      <c r="BA41" s="40"/>
      <c r="BB41" s="40"/>
      <c r="BC41" s="236"/>
      <c r="BD41" s="234" t="str">
        <f>IF(F41="","",Tabla1[[#This Row],[sem 01]]&amp;Tabla1[[#This Row],[sem 02]]&amp;Tabla1[[#This Row],[sem 03]])</f>
        <v/>
      </c>
      <c r="BE41" s="235" t="str">
        <f>IF(TRIM(F41)="","",$B$1&amp;"-"&amp;SUBSTITUTE(Tabla1[[#This Row],[Mes Inscrito]]," ","")&amp;"-"&amp;SUBSTITUTE(Tabla1[[#This Row],[Dia de clases Inscrito]]," ","")&amp;"-"&amp;SUBSTITUTE(Tabla1[[#This Row],[Horario Inscrito]]," ","")&amp;"-"&amp;Tabla1[[#This Row],[Fecha Inicio grupo]])</f>
        <v>Lima - Pueblo Libre-Marzo-MIERCOLES-8:00-9:30P.M.-45728</v>
      </c>
      <c r="BF41" s="252" t="str">
        <f>IF(F41="","",Tabla1[[#This Row],[Curso]])</f>
        <v>Conócete a ti mismo</v>
      </c>
      <c r="BG41" s="253" t="str">
        <f>+IF(TRIM(F41)="","",$B$1&amp;"-"&amp;TRIM(Tabla1[[#This Row],[Mes Inscrito]])&amp;"-"&amp;TRIM(Tabla1[[#This Row],[Dia de clases Inscrito]])&amp;"-"&amp;TRIM(Tabla1[[#This Row],[Horario Inscrito]])&amp;"-"&amp;TRIM(Tabla1[[#This Row],[Fecha Inicio grupo]])&amp;"-"&amp;TRIM(Tabla1[[#This Row],[Tipo Incrito]]))</f>
        <v>Lima - Pueblo Libre-Marzo-MIERCOLES-8:00 - 9:30 P.M.-45728-Cambio de horario</v>
      </c>
      <c r="BH41" s="309" t="b">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1" s="310" t="str">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1" s="310"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1" s="310" t="str">
        <f>IF(Tabla1[[#This Row],[Fecha Inicio grupo]]="","",IFERROR(VLOOKUP(Tabla1[[#This Row],[Mes de Alta como miembro]],Parámetros!$AM$2:$AN$16,2,0),"01/01/1900"))</f>
        <v>01/01/1900</v>
      </c>
    </row>
    <row r="42" spans="1:63" s="25" customFormat="1" ht="24.75">
      <c r="A42" s="69">
        <v>39</v>
      </c>
      <c r="B42" s="29" t="s">
        <v>62</v>
      </c>
      <c r="C42" s="35" t="s">
        <v>6</v>
      </c>
      <c r="D42" s="65" t="s">
        <v>144</v>
      </c>
      <c r="E42" s="43" t="s">
        <v>145</v>
      </c>
      <c r="F42" s="46">
        <v>45728</v>
      </c>
      <c r="G42" s="46" t="s">
        <v>64</v>
      </c>
      <c r="H42" s="315" t="s">
        <v>438</v>
      </c>
      <c r="I42" s="43" t="s">
        <v>439</v>
      </c>
      <c r="J42" s="29" t="s">
        <v>440</v>
      </c>
      <c r="K42" s="70" t="s">
        <v>441</v>
      </c>
      <c r="L42" s="69"/>
      <c r="M42" s="316">
        <v>39573</v>
      </c>
      <c r="N42" s="239">
        <f ca="1">IF(Tabla1[[#This Row],[Fecha de nac]]="","",IF(Tabla1[[#This Row],[Fecha Finalización]] &gt;=TODAY(), DATEDIF(Tabla1[[#This Row],[Fecha de nac]],TODAY(),"y"), ROUNDDOWN((Tabla1[[#This Row],[Fecha Finalización]] -Tabla1[[#This Row],[Fecha de nac]])/365,0)))</f>
        <v>16</v>
      </c>
      <c r="O42" s="170" t="s">
        <v>148</v>
      </c>
      <c r="P42" s="35" t="s">
        <v>94</v>
      </c>
      <c r="Q42" s="68"/>
      <c r="R42" s="68"/>
      <c r="S42" s="68"/>
      <c r="T42" s="68"/>
      <c r="U42" s="244">
        <f>IF(F42="","",Tabla1[[#This Row],[Fecha Inicio grupo]]+3*7-7)</f>
        <v>45742</v>
      </c>
      <c r="V42" s="245">
        <f>IF(F42="","",EDATE(Tabla1[[#This Row],[Fecha Inicio grupo]],3))</f>
        <v>45820</v>
      </c>
      <c r="W42" s="30" t="s">
        <v>118</v>
      </c>
      <c r="X42" s="30" t="s">
        <v>83</v>
      </c>
      <c r="Y42" s="77"/>
      <c r="Z42" s="77"/>
      <c r="AA42" s="77"/>
      <c r="AB42" s="77"/>
      <c r="AC42" s="77"/>
      <c r="AD42" s="77"/>
      <c r="AE42" s="77"/>
      <c r="AF42" s="77"/>
      <c r="AG42" s="77"/>
      <c r="AH42" s="77"/>
      <c r="AI42" s="77"/>
      <c r="AJ42" s="77"/>
      <c r="AK42" s="77"/>
      <c r="AL42" s="77"/>
      <c r="AM42" s="77"/>
      <c r="AN42" s="77"/>
      <c r="AO42" s="145"/>
      <c r="AP42" s="247" t="str">
        <f>IF(F42="","",IFERROR(VLOOKUP(SUBSTITUTE(SUBSTITUTE(Tabla1[[#This Row],[Uso Sistemas]],"T","P"),"N","F"),Parámetros!$M$2:$N$17,2,0),"Completar hasta 3ra sem. para evaluar a Probacionista"))</f>
        <v>Completar hasta 3ra sem. para evaluar a Probacionista</v>
      </c>
      <c r="AQ42" s="40"/>
      <c r="AR42" s="201"/>
      <c r="AS42" s="40"/>
      <c r="AT42" s="29"/>
      <c r="AU42" s="56"/>
      <c r="AV42" s="56"/>
      <c r="AW42" s="56"/>
      <c r="AX42" s="249">
        <f>IF(V42="","",EOMONTH(EDATE(Tabla1[[#This Row],[Fecha Finalización]],2),0))</f>
        <v>45900</v>
      </c>
      <c r="AY42" s="40"/>
      <c r="AZ42" s="250">
        <f>IF(V42="","",EOMONTH(EDATE(Tabla1[[#This Row],[Fecha Finalización]],3),0))</f>
        <v>45930</v>
      </c>
      <c r="BA42" s="40"/>
      <c r="BB42" s="40"/>
      <c r="BC42" s="236"/>
      <c r="BD42" s="234" t="str">
        <f>IF(F42="","",Tabla1[[#This Row],[sem 01]]&amp;Tabla1[[#This Row],[sem 02]]&amp;Tabla1[[#This Row],[sem 03]])</f>
        <v/>
      </c>
      <c r="BE42" s="235" t="str">
        <f>IF(TRIM(F42)="","",$B$1&amp;"-"&amp;SUBSTITUTE(Tabla1[[#This Row],[Mes Inscrito]]," ","")&amp;"-"&amp;SUBSTITUTE(Tabla1[[#This Row],[Dia de clases Inscrito]]," ","")&amp;"-"&amp;SUBSTITUTE(Tabla1[[#This Row],[Horario Inscrito]]," ","")&amp;"-"&amp;Tabla1[[#This Row],[Fecha Inicio grupo]])</f>
        <v>Lima - Pueblo Libre-Marzo-MIERCOLES-8:00-9:30P.M.-45728</v>
      </c>
      <c r="BF42" s="252" t="str">
        <f>IF(F42="","",Tabla1[[#This Row],[Curso]])</f>
        <v>Conócete a ti mismo</v>
      </c>
      <c r="BG42" s="253" t="str">
        <f>+IF(TRIM(F42)="","",$B$1&amp;"-"&amp;TRIM(Tabla1[[#This Row],[Mes Inscrito]])&amp;"-"&amp;TRIM(Tabla1[[#This Row],[Dia de clases Inscrito]])&amp;"-"&amp;TRIM(Tabla1[[#This Row],[Horario Inscrito]])&amp;"-"&amp;TRIM(Tabla1[[#This Row],[Fecha Inicio grupo]])&amp;"-"&amp;TRIM(Tabla1[[#This Row],[Tipo Incrito]]))</f>
        <v>Lima - Pueblo Libre-Marzo-MIERCOLES-8:00 - 9:30 P.M.-45728-Inscrito Nuevo</v>
      </c>
      <c r="BH42" s="309" t="b">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2" s="310" t="str">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2" s="310"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2" s="310" t="str">
        <f>IF(Tabla1[[#This Row],[Fecha Inicio grupo]]="","",IFERROR(VLOOKUP(Tabla1[[#This Row],[Mes de Alta como miembro]],Parámetros!$AM$2:$AN$16,2,0),"01/01/1900"))</f>
        <v>01/01/1900</v>
      </c>
    </row>
    <row r="43" spans="1:63" s="25" customFormat="1" ht="13.9" hidden="1">
      <c r="A43" s="69">
        <v>40</v>
      </c>
      <c r="B43" s="29"/>
      <c r="C43" s="35"/>
      <c r="D43" s="43"/>
      <c r="E43" s="43"/>
      <c r="F43" s="46"/>
      <c r="G43" s="46"/>
      <c r="H43" s="164"/>
      <c r="I43" s="43"/>
      <c r="J43" s="29"/>
      <c r="K43" s="70"/>
      <c r="L43" s="69"/>
      <c r="M43" s="47"/>
      <c r="N43" s="239" t="str">
        <f ca="1">IF(Tabla1[[#This Row],[Fecha de nac]]="","",IF(Tabla1[[#This Row],[Fecha Finalización]] &gt;=TODAY(), DATEDIF(Tabla1[[#This Row],[Fecha de nac]],TODAY(),"y"), ROUNDDOWN((Tabla1[[#This Row],[Fecha Finalización]] -Tabla1[[#This Row],[Fecha de nac]])/365,0)))</f>
        <v/>
      </c>
      <c r="O43" s="170"/>
      <c r="P43" s="35"/>
      <c r="Q43" s="68"/>
      <c r="R43" s="68"/>
      <c r="S43" s="68"/>
      <c r="T43" s="68"/>
      <c r="U43" s="244" t="str">
        <f>IF(F43="","",Tabla1[[#This Row],[Fecha Inicio grupo]]+3*7-7)</f>
        <v/>
      </c>
      <c r="V43" s="245" t="str">
        <f>IF(F43="","",EDATE(Tabla1[[#This Row],[Fecha Inicio grupo]],3))</f>
        <v/>
      </c>
      <c r="W43" s="30"/>
      <c r="X43" s="30"/>
      <c r="Y43" s="77"/>
      <c r="Z43" s="77"/>
      <c r="AA43" s="77"/>
      <c r="AB43" s="77"/>
      <c r="AC43" s="77"/>
      <c r="AD43" s="77"/>
      <c r="AE43" s="77"/>
      <c r="AF43" s="77"/>
      <c r="AG43" s="77"/>
      <c r="AH43" s="77"/>
      <c r="AI43" s="77"/>
      <c r="AJ43" s="77"/>
      <c r="AK43" s="77"/>
      <c r="AL43" s="77"/>
      <c r="AM43" s="77"/>
      <c r="AN43" s="77"/>
      <c r="AO43" s="145"/>
      <c r="AP43" s="247" t="str">
        <f>IF(F43="","",IFERROR(VLOOKUP(SUBSTITUTE(SUBSTITUTE(Tabla1[[#This Row],[Uso Sistemas]],"T","P"),"N","F"),Parámetros!$M$2:$N$17,2,0),"Completar hasta 3ra sem. para evaluar a Probacionista"))</f>
        <v/>
      </c>
      <c r="AQ43" s="40"/>
      <c r="AR43" s="201"/>
      <c r="AS43" s="40"/>
      <c r="AT43" s="29"/>
      <c r="AU43" s="56"/>
      <c r="AV43" s="56"/>
      <c r="AW43" s="56"/>
      <c r="AX43" s="249" t="str">
        <f>IF(V43="","",EOMONTH(EDATE(Tabla1[[#This Row],[Fecha Finalización]],2),0))</f>
        <v/>
      </c>
      <c r="AY43" s="40"/>
      <c r="AZ43" s="250" t="str">
        <f>IF(V43="","",EOMONTH(EDATE(Tabla1[[#This Row],[Fecha Finalización]],3),0))</f>
        <v/>
      </c>
      <c r="BA43" s="40"/>
      <c r="BB43" s="40"/>
      <c r="BC43" s="236"/>
      <c r="BD43" s="234" t="str">
        <f>IF(F43="","",Tabla1[[#This Row],[sem 01]]&amp;Tabla1[[#This Row],[sem 02]]&amp;Tabla1[[#This Row],[sem 03]])</f>
        <v/>
      </c>
      <c r="BE43" s="235" t="str">
        <f>IF(TRIM(F43)="","",$B$1&amp;"-"&amp;SUBSTITUTE(Tabla1[[#This Row],[Mes Inscrito]]," ","")&amp;"-"&amp;SUBSTITUTE(Tabla1[[#This Row],[Dia de clases Inscrito]]," ","")&amp;"-"&amp;SUBSTITUTE(Tabla1[[#This Row],[Horario Inscrito]]," ","")&amp;"-"&amp;Tabla1[[#This Row],[Fecha Inicio grupo]])</f>
        <v/>
      </c>
      <c r="BF43" s="252" t="str">
        <f>IF(F43="","",Tabla1[[#This Row],[Curso]])</f>
        <v/>
      </c>
      <c r="BG43" s="253" t="str">
        <f>+IF(TRIM(F43)="","",$B$1&amp;"-"&amp;TRIM(Tabla1[[#This Row],[Mes Inscrito]])&amp;"-"&amp;TRIM(Tabla1[[#This Row],[Dia de clases Inscrito]])&amp;"-"&amp;TRIM(Tabla1[[#This Row],[Horario Inscrito]])&amp;"-"&amp;TRIM(Tabla1[[#This Row],[Fecha Inicio grupo]])&amp;"-"&amp;TRIM(Tabla1[[#This Row],[Tipo Incrito]]))</f>
        <v/>
      </c>
      <c r="BH43" s="309" t="str">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 s="310" t="str">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 s="310"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 s="310" t="str">
        <f>IF(Tabla1[[#This Row],[Fecha Inicio grupo]]="","",IFERROR(VLOOKUP(Tabla1[[#This Row],[Mes de Alta como miembro]],Parámetros!$AM$2:$AN$16,2,0),"01/01/1900"))</f>
        <v/>
      </c>
    </row>
    <row r="44" spans="1:63" s="25" customFormat="1" ht="13.9" hidden="1">
      <c r="A44" s="69">
        <v>41</v>
      </c>
      <c r="B44" s="29"/>
      <c r="C44" s="35"/>
      <c r="D44" s="43"/>
      <c r="E44" s="43"/>
      <c r="F44" s="46"/>
      <c r="G44" s="46"/>
      <c r="H44" s="164"/>
      <c r="I44" s="43"/>
      <c r="J44" s="29"/>
      <c r="K44" s="70"/>
      <c r="L44" s="69"/>
      <c r="M44" s="47"/>
      <c r="N44" s="239" t="str">
        <f ca="1">IF(Tabla1[[#This Row],[Fecha de nac]]="","",IF(Tabla1[[#This Row],[Fecha Finalización]] &gt;=TODAY(), DATEDIF(Tabla1[[#This Row],[Fecha de nac]],TODAY(),"y"), ROUNDDOWN((Tabla1[[#This Row],[Fecha Finalización]] -Tabla1[[#This Row],[Fecha de nac]])/365,0)))</f>
        <v/>
      </c>
      <c r="O44" s="170"/>
      <c r="P44" s="35"/>
      <c r="Q44" s="68"/>
      <c r="R44" s="68"/>
      <c r="S44" s="68"/>
      <c r="T44" s="68"/>
      <c r="U44" s="244" t="str">
        <f>IF(F44="","",Tabla1[[#This Row],[Fecha Inicio grupo]]+3*7-7)</f>
        <v/>
      </c>
      <c r="V44" s="245" t="str">
        <f>IF(F44="","",EDATE(Tabla1[[#This Row],[Fecha Inicio grupo]],3))</f>
        <v/>
      </c>
      <c r="W44" s="30"/>
      <c r="X44" s="30"/>
      <c r="Y44" s="77"/>
      <c r="Z44" s="77"/>
      <c r="AA44" s="77"/>
      <c r="AB44" s="77"/>
      <c r="AC44" s="77"/>
      <c r="AD44" s="77"/>
      <c r="AE44" s="77"/>
      <c r="AF44" s="77"/>
      <c r="AG44" s="77"/>
      <c r="AH44" s="77"/>
      <c r="AI44" s="77"/>
      <c r="AJ44" s="77"/>
      <c r="AK44" s="77"/>
      <c r="AL44" s="77"/>
      <c r="AM44" s="77"/>
      <c r="AN44" s="77"/>
      <c r="AO44" s="145"/>
      <c r="AP44" s="247" t="str">
        <f>IF(F44="","",IFERROR(VLOOKUP(SUBSTITUTE(SUBSTITUTE(Tabla1[[#This Row],[Uso Sistemas]],"T","P"),"N","F"),Parámetros!$M$2:$N$17,2,0),"Completar hasta 3ra sem. para evaluar a Probacionista"))</f>
        <v/>
      </c>
      <c r="AQ44" s="40"/>
      <c r="AR44" s="201"/>
      <c r="AS44" s="40"/>
      <c r="AT44" s="29"/>
      <c r="AU44" s="56"/>
      <c r="AV44" s="56"/>
      <c r="AW44" s="56"/>
      <c r="AX44" s="249" t="str">
        <f>IF(V44="","",EOMONTH(EDATE(Tabla1[[#This Row],[Fecha Finalización]],2),0))</f>
        <v/>
      </c>
      <c r="AY44" s="40"/>
      <c r="AZ44" s="250" t="str">
        <f>IF(V44="","",EOMONTH(EDATE(Tabla1[[#This Row],[Fecha Finalización]],3),0))</f>
        <v/>
      </c>
      <c r="BA44" s="40"/>
      <c r="BB44" s="40"/>
      <c r="BC44" s="236"/>
      <c r="BD44" s="234" t="str">
        <f>IF(F44="","",Tabla1[[#This Row],[sem 01]]&amp;Tabla1[[#This Row],[sem 02]]&amp;Tabla1[[#This Row],[sem 03]])</f>
        <v/>
      </c>
      <c r="BE44" s="235" t="str">
        <f>IF(TRIM(F44)="","",$B$1&amp;"-"&amp;SUBSTITUTE(Tabla1[[#This Row],[Mes Inscrito]]," ","")&amp;"-"&amp;SUBSTITUTE(Tabla1[[#This Row],[Dia de clases Inscrito]]," ","")&amp;"-"&amp;SUBSTITUTE(Tabla1[[#This Row],[Horario Inscrito]]," ","")&amp;"-"&amp;Tabla1[[#This Row],[Fecha Inicio grupo]])</f>
        <v/>
      </c>
      <c r="BF44" s="252" t="str">
        <f>IF(F44="","",Tabla1[[#This Row],[Curso]])</f>
        <v/>
      </c>
      <c r="BG44" s="253" t="str">
        <f>+IF(TRIM(F44)="","",$B$1&amp;"-"&amp;TRIM(Tabla1[[#This Row],[Mes Inscrito]])&amp;"-"&amp;TRIM(Tabla1[[#This Row],[Dia de clases Inscrito]])&amp;"-"&amp;TRIM(Tabla1[[#This Row],[Horario Inscrito]])&amp;"-"&amp;TRIM(Tabla1[[#This Row],[Fecha Inicio grupo]])&amp;"-"&amp;TRIM(Tabla1[[#This Row],[Tipo Incrito]]))</f>
        <v/>
      </c>
      <c r="BH44" s="309" t="str">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 s="310" t="str">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 s="310"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 s="310" t="str">
        <f>IF(Tabla1[[#This Row],[Fecha Inicio grupo]]="","",IFERROR(VLOOKUP(Tabla1[[#This Row],[Mes de Alta como miembro]],Parámetros!$AM$2:$AN$16,2,0),"01/01/1900"))</f>
        <v/>
      </c>
    </row>
    <row r="45" spans="1:63" s="25" customFormat="1" ht="13.9" hidden="1">
      <c r="A45" s="69">
        <v>42</v>
      </c>
      <c r="B45" s="29"/>
      <c r="C45" s="35"/>
      <c r="D45" s="43"/>
      <c r="E45" s="43"/>
      <c r="F45" s="46"/>
      <c r="G45" s="46"/>
      <c r="H45" s="164"/>
      <c r="I45" s="43"/>
      <c r="J45" s="29"/>
      <c r="K45" s="70"/>
      <c r="L45" s="69"/>
      <c r="M45" s="47"/>
      <c r="N45" s="239" t="str">
        <f ca="1">IF(Tabla1[[#This Row],[Fecha de nac]]="","",IF(Tabla1[[#This Row],[Fecha Finalización]] &gt;=TODAY(), DATEDIF(Tabla1[[#This Row],[Fecha de nac]],TODAY(),"y"), ROUNDDOWN((Tabla1[[#This Row],[Fecha Finalización]] -Tabla1[[#This Row],[Fecha de nac]])/365,0)))</f>
        <v/>
      </c>
      <c r="O45" s="170"/>
      <c r="P45" s="35"/>
      <c r="Q45" s="68"/>
      <c r="R45" s="68"/>
      <c r="S45" s="68"/>
      <c r="T45" s="68"/>
      <c r="U45" s="244" t="str">
        <f>IF(F45="","",Tabla1[[#This Row],[Fecha Inicio grupo]]+3*7-7)</f>
        <v/>
      </c>
      <c r="V45" s="245" t="str">
        <f>IF(F45="","",EDATE(Tabla1[[#This Row],[Fecha Inicio grupo]],3))</f>
        <v/>
      </c>
      <c r="W45" s="30"/>
      <c r="X45" s="30"/>
      <c r="Y45" s="77"/>
      <c r="Z45" s="77"/>
      <c r="AA45" s="77"/>
      <c r="AB45" s="77"/>
      <c r="AC45" s="77"/>
      <c r="AD45" s="77"/>
      <c r="AE45" s="77"/>
      <c r="AF45" s="77"/>
      <c r="AG45" s="77"/>
      <c r="AH45" s="77"/>
      <c r="AI45" s="77"/>
      <c r="AJ45" s="77"/>
      <c r="AK45" s="77"/>
      <c r="AL45" s="77"/>
      <c r="AM45" s="77"/>
      <c r="AN45" s="77"/>
      <c r="AO45" s="145"/>
      <c r="AP45" s="247" t="str">
        <f>IF(F45="","",IFERROR(VLOOKUP(SUBSTITUTE(SUBSTITUTE(Tabla1[[#This Row],[Uso Sistemas]],"T","P"),"N","F"),Parámetros!$M$2:$N$17,2,0),"Completar hasta 3ra sem. para evaluar a Probacionista"))</f>
        <v/>
      </c>
      <c r="AQ45" s="40"/>
      <c r="AR45" s="201"/>
      <c r="AS45" s="40"/>
      <c r="AT45" s="29"/>
      <c r="AU45" s="56"/>
      <c r="AV45" s="56"/>
      <c r="AW45" s="56"/>
      <c r="AX45" s="249" t="str">
        <f>IF(V45="","",EOMONTH(EDATE(Tabla1[[#This Row],[Fecha Finalización]],2),0))</f>
        <v/>
      </c>
      <c r="AY45" s="40"/>
      <c r="AZ45" s="250" t="str">
        <f>IF(V45="","",EOMONTH(EDATE(Tabla1[[#This Row],[Fecha Finalización]],3),0))</f>
        <v/>
      </c>
      <c r="BA45" s="40"/>
      <c r="BB45" s="40"/>
      <c r="BC45" s="236"/>
      <c r="BD45" s="234" t="str">
        <f>IF(F45="","",Tabla1[[#This Row],[sem 01]]&amp;Tabla1[[#This Row],[sem 02]]&amp;Tabla1[[#This Row],[sem 03]])</f>
        <v/>
      </c>
      <c r="BE45" s="235" t="str">
        <f>IF(TRIM(F45)="","",$B$1&amp;"-"&amp;SUBSTITUTE(Tabla1[[#This Row],[Mes Inscrito]]," ","")&amp;"-"&amp;SUBSTITUTE(Tabla1[[#This Row],[Dia de clases Inscrito]]," ","")&amp;"-"&amp;SUBSTITUTE(Tabla1[[#This Row],[Horario Inscrito]]," ","")&amp;"-"&amp;Tabla1[[#This Row],[Fecha Inicio grupo]])</f>
        <v/>
      </c>
      <c r="BF45" s="252" t="str">
        <f>IF(F45="","",Tabla1[[#This Row],[Curso]])</f>
        <v/>
      </c>
      <c r="BG45" s="253" t="str">
        <f>+IF(TRIM(F45)="","",$B$1&amp;"-"&amp;TRIM(Tabla1[[#This Row],[Mes Inscrito]])&amp;"-"&amp;TRIM(Tabla1[[#This Row],[Dia de clases Inscrito]])&amp;"-"&amp;TRIM(Tabla1[[#This Row],[Horario Inscrito]])&amp;"-"&amp;TRIM(Tabla1[[#This Row],[Fecha Inicio grupo]])&amp;"-"&amp;TRIM(Tabla1[[#This Row],[Tipo Incrito]]))</f>
        <v/>
      </c>
      <c r="BH45" s="309" t="str">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 s="310" t="str">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 s="310"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 s="310" t="str">
        <f>IF(Tabla1[[#This Row],[Fecha Inicio grupo]]="","",IFERROR(VLOOKUP(Tabla1[[#This Row],[Mes de Alta como miembro]],Parámetros!$AM$2:$AN$16,2,0),"01/01/1900"))</f>
        <v/>
      </c>
    </row>
    <row r="46" spans="1:63" s="25" customFormat="1" ht="13.9" hidden="1">
      <c r="A46" s="69">
        <v>43</v>
      </c>
      <c r="B46" s="29"/>
      <c r="C46" s="35"/>
      <c r="D46" s="43"/>
      <c r="E46" s="43"/>
      <c r="F46" s="46"/>
      <c r="G46" s="46"/>
      <c r="H46" s="164"/>
      <c r="I46" s="43"/>
      <c r="J46" s="29"/>
      <c r="K46" s="70"/>
      <c r="L46" s="69"/>
      <c r="M46" s="47"/>
      <c r="N46" s="239" t="str">
        <f ca="1">IF(Tabla1[[#This Row],[Fecha de nac]]="","",IF(Tabla1[[#This Row],[Fecha Finalización]] &gt;=TODAY(), DATEDIF(Tabla1[[#This Row],[Fecha de nac]],TODAY(),"y"), ROUNDDOWN((Tabla1[[#This Row],[Fecha Finalización]] -Tabla1[[#This Row],[Fecha de nac]])/365,0)))</f>
        <v/>
      </c>
      <c r="O46" s="170"/>
      <c r="P46" s="35"/>
      <c r="Q46" s="68"/>
      <c r="R46" s="68"/>
      <c r="S46" s="68"/>
      <c r="T46" s="68"/>
      <c r="U46" s="244" t="str">
        <f>IF(F46="","",Tabla1[[#This Row],[Fecha Inicio grupo]]+3*7-7)</f>
        <v/>
      </c>
      <c r="V46" s="245" t="str">
        <f>IF(F46="","",EDATE(Tabla1[[#This Row],[Fecha Inicio grupo]],3))</f>
        <v/>
      </c>
      <c r="W46" s="30"/>
      <c r="X46" s="30"/>
      <c r="Y46" s="77"/>
      <c r="Z46" s="77"/>
      <c r="AA46" s="77"/>
      <c r="AB46" s="77"/>
      <c r="AC46" s="77"/>
      <c r="AD46" s="77"/>
      <c r="AE46" s="77"/>
      <c r="AF46" s="77"/>
      <c r="AG46" s="77"/>
      <c r="AH46" s="77"/>
      <c r="AI46" s="77"/>
      <c r="AJ46" s="77"/>
      <c r="AK46" s="77"/>
      <c r="AL46" s="77"/>
      <c r="AM46" s="77"/>
      <c r="AN46" s="77"/>
      <c r="AO46" s="145"/>
      <c r="AP46" s="247" t="str">
        <f>IF(F46="","",IFERROR(VLOOKUP(SUBSTITUTE(SUBSTITUTE(Tabla1[[#This Row],[Uso Sistemas]],"T","P"),"N","F"),Parámetros!$M$2:$N$17,2,0),"Completar hasta 3ra sem. para evaluar a Probacionista"))</f>
        <v/>
      </c>
      <c r="AQ46" s="40"/>
      <c r="AR46" s="201"/>
      <c r="AS46" s="40"/>
      <c r="AT46" s="29"/>
      <c r="AU46" s="56"/>
      <c r="AV46" s="56"/>
      <c r="AW46" s="56"/>
      <c r="AX46" s="249" t="str">
        <f>IF(V46="","",EOMONTH(EDATE(Tabla1[[#This Row],[Fecha Finalización]],2),0))</f>
        <v/>
      </c>
      <c r="AY46" s="40"/>
      <c r="AZ46" s="250" t="str">
        <f>IF(V46="","",EOMONTH(EDATE(Tabla1[[#This Row],[Fecha Finalización]],3),0))</f>
        <v/>
      </c>
      <c r="BA46" s="40"/>
      <c r="BB46" s="40"/>
      <c r="BC46" s="236"/>
      <c r="BD46" s="234" t="str">
        <f>IF(F46="","",Tabla1[[#This Row],[sem 01]]&amp;Tabla1[[#This Row],[sem 02]]&amp;Tabla1[[#This Row],[sem 03]])</f>
        <v/>
      </c>
      <c r="BE46" s="235" t="str">
        <f>IF(TRIM(F46)="","",$B$1&amp;"-"&amp;SUBSTITUTE(Tabla1[[#This Row],[Mes Inscrito]]," ","")&amp;"-"&amp;SUBSTITUTE(Tabla1[[#This Row],[Dia de clases Inscrito]]," ","")&amp;"-"&amp;SUBSTITUTE(Tabla1[[#This Row],[Horario Inscrito]]," ","")&amp;"-"&amp;Tabla1[[#This Row],[Fecha Inicio grupo]])</f>
        <v/>
      </c>
      <c r="BF46" s="252" t="str">
        <f>IF(F46="","",Tabla1[[#This Row],[Curso]])</f>
        <v/>
      </c>
      <c r="BG46" s="253" t="str">
        <f>+IF(TRIM(F46)="","",$B$1&amp;"-"&amp;TRIM(Tabla1[[#This Row],[Mes Inscrito]])&amp;"-"&amp;TRIM(Tabla1[[#This Row],[Dia de clases Inscrito]])&amp;"-"&amp;TRIM(Tabla1[[#This Row],[Horario Inscrito]])&amp;"-"&amp;TRIM(Tabla1[[#This Row],[Fecha Inicio grupo]])&amp;"-"&amp;TRIM(Tabla1[[#This Row],[Tipo Incrito]]))</f>
        <v/>
      </c>
      <c r="BH46" s="309" t="str">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 s="310" t="str">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 s="310"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 s="310" t="str">
        <f>IF(Tabla1[[#This Row],[Fecha Inicio grupo]]="","",IFERROR(VLOOKUP(Tabla1[[#This Row],[Mes de Alta como miembro]],Parámetros!$AM$2:$AN$16,2,0),"01/01/1900"))</f>
        <v/>
      </c>
    </row>
    <row r="47" spans="1:63" s="25" customFormat="1" ht="13.9" hidden="1">
      <c r="A47" s="69">
        <v>44</v>
      </c>
      <c r="B47" s="29"/>
      <c r="C47" s="35"/>
      <c r="D47" s="43"/>
      <c r="E47" s="43"/>
      <c r="F47" s="46"/>
      <c r="G47" s="46"/>
      <c r="H47" s="164"/>
      <c r="I47" s="43"/>
      <c r="J47" s="29"/>
      <c r="K47" s="70"/>
      <c r="L47" s="69"/>
      <c r="M47" s="47"/>
      <c r="N47" s="239" t="str">
        <f ca="1">IF(Tabla1[[#This Row],[Fecha de nac]]="","",IF(Tabla1[[#This Row],[Fecha Finalización]] &gt;=TODAY(), DATEDIF(Tabla1[[#This Row],[Fecha de nac]],TODAY(),"y"), ROUNDDOWN((Tabla1[[#This Row],[Fecha Finalización]] -Tabla1[[#This Row],[Fecha de nac]])/365,0)))</f>
        <v/>
      </c>
      <c r="O47" s="170"/>
      <c r="P47" s="35"/>
      <c r="Q47" s="68"/>
      <c r="R47" s="68"/>
      <c r="S47" s="68"/>
      <c r="T47" s="68"/>
      <c r="U47" s="244" t="str">
        <f>IF(F47="","",Tabla1[[#This Row],[Fecha Inicio grupo]]+3*7-7)</f>
        <v/>
      </c>
      <c r="V47" s="245" t="str">
        <f>IF(F47="","",EDATE(Tabla1[[#This Row],[Fecha Inicio grupo]],3))</f>
        <v/>
      </c>
      <c r="W47" s="30"/>
      <c r="X47" s="30"/>
      <c r="Y47" s="77"/>
      <c r="Z47" s="77"/>
      <c r="AA47" s="77"/>
      <c r="AB47" s="77"/>
      <c r="AC47" s="77"/>
      <c r="AD47" s="77"/>
      <c r="AE47" s="77"/>
      <c r="AF47" s="77"/>
      <c r="AG47" s="77"/>
      <c r="AH47" s="77"/>
      <c r="AI47" s="77"/>
      <c r="AJ47" s="77"/>
      <c r="AK47" s="77"/>
      <c r="AL47" s="77"/>
      <c r="AM47" s="77"/>
      <c r="AN47" s="77"/>
      <c r="AO47" s="145"/>
      <c r="AP47" s="247" t="str">
        <f>IF(F47="","",IFERROR(VLOOKUP(SUBSTITUTE(SUBSTITUTE(Tabla1[[#This Row],[Uso Sistemas]],"T","P"),"N","F"),Parámetros!$M$2:$N$17,2,0),"Completar hasta 3ra sem. para evaluar a Probacionista"))</f>
        <v/>
      </c>
      <c r="AQ47" s="40"/>
      <c r="AR47" s="201"/>
      <c r="AS47" s="40"/>
      <c r="AT47" s="29"/>
      <c r="AU47" s="56"/>
      <c r="AV47" s="56"/>
      <c r="AW47" s="56"/>
      <c r="AX47" s="249" t="str">
        <f>IF(V47="","",EOMONTH(EDATE(Tabla1[[#This Row],[Fecha Finalización]],2),0))</f>
        <v/>
      </c>
      <c r="AY47" s="40"/>
      <c r="AZ47" s="250" t="str">
        <f>IF(V47="","",EOMONTH(EDATE(Tabla1[[#This Row],[Fecha Finalización]],3),0))</f>
        <v/>
      </c>
      <c r="BA47" s="40"/>
      <c r="BB47" s="40"/>
      <c r="BC47" s="236"/>
      <c r="BD47" s="234" t="str">
        <f>IF(F47="","",Tabla1[[#This Row],[sem 01]]&amp;Tabla1[[#This Row],[sem 02]]&amp;Tabla1[[#This Row],[sem 03]])</f>
        <v/>
      </c>
      <c r="BE47" s="235" t="str">
        <f>IF(TRIM(F47)="","",$B$1&amp;"-"&amp;SUBSTITUTE(Tabla1[[#This Row],[Mes Inscrito]]," ","")&amp;"-"&amp;SUBSTITUTE(Tabla1[[#This Row],[Dia de clases Inscrito]]," ","")&amp;"-"&amp;SUBSTITUTE(Tabla1[[#This Row],[Horario Inscrito]]," ","")&amp;"-"&amp;Tabla1[[#This Row],[Fecha Inicio grupo]])</f>
        <v/>
      </c>
      <c r="BF47" s="252" t="str">
        <f>IF(F47="","",Tabla1[[#This Row],[Curso]])</f>
        <v/>
      </c>
      <c r="BG47" s="253" t="str">
        <f>+IF(TRIM(F47)="","",$B$1&amp;"-"&amp;TRIM(Tabla1[[#This Row],[Mes Inscrito]])&amp;"-"&amp;TRIM(Tabla1[[#This Row],[Dia de clases Inscrito]])&amp;"-"&amp;TRIM(Tabla1[[#This Row],[Horario Inscrito]])&amp;"-"&amp;TRIM(Tabla1[[#This Row],[Fecha Inicio grupo]])&amp;"-"&amp;TRIM(Tabla1[[#This Row],[Tipo Incrito]]))</f>
        <v/>
      </c>
      <c r="BH47" s="309" t="str">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 s="310" t="str">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 s="310"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 s="310" t="str">
        <f>IF(Tabla1[[#This Row],[Fecha Inicio grupo]]="","",IFERROR(VLOOKUP(Tabla1[[#This Row],[Mes de Alta como miembro]],Parámetros!$AM$2:$AN$16,2,0),"01/01/1900"))</f>
        <v/>
      </c>
    </row>
    <row r="48" spans="1:63" s="25" customFormat="1" ht="13.9" hidden="1">
      <c r="A48" s="69">
        <v>45</v>
      </c>
      <c r="B48" s="29"/>
      <c r="C48" s="35"/>
      <c r="D48" s="43"/>
      <c r="E48" s="43"/>
      <c r="F48" s="46"/>
      <c r="G48" s="46"/>
      <c r="H48" s="164"/>
      <c r="I48" s="43"/>
      <c r="J48" s="29"/>
      <c r="K48" s="70"/>
      <c r="L48" s="69"/>
      <c r="M48" s="47"/>
      <c r="N48" s="239" t="str">
        <f ca="1">IF(Tabla1[[#This Row],[Fecha de nac]]="","",IF(Tabla1[[#This Row],[Fecha Finalización]] &gt;=TODAY(), DATEDIF(Tabla1[[#This Row],[Fecha de nac]],TODAY(),"y"), ROUNDDOWN((Tabla1[[#This Row],[Fecha Finalización]] -Tabla1[[#This Row],[Fecha de nac]])/365,0)))</f>
        <v/>
      </c>
      <c r="O48" s="170"/>
      <c r="P48" s="35"/>
      <c r="Q48" s="68"/>
      <c r="R48" s="68"/>
      <c r="S48" s="68"/>
      <c r="T48" s="68"/>
      <c r="U48" s="244" t="str">
        <f>IF(F48="","",Tabla1[[#This Row],[Fecha Inicio grupo]]+3*7-7)</f>
        <v/>
      </c>
      <c r="V48" s="245" t="str">
        <f>IF(F48="","",EDATE(Tabla1[[#This Row],[Fecha Inicio grupo]],3))</f>
        <v/>
      </c>
      <c r="W48" s="30"/>
      <c r="X48" s="30"/>
      <c r="Y48" s="77"/>
      <c r="Z48" s="77"/>
      <c r="AA48" s="77"/>
      <c r="AB48" s="77"/>
      <c r="AC48" s="77"/>
      <c r="AD48" s="77"/>
      <c r="AE48" s="77"/>
      <c r="AF48" s="77"/>
      <c r="AG48" s="77"/>
      <c r="AH48" s="77"/>
      <c r="AI48" s="77"/>
      <c r="AJ48" s="77"/>
      <c r="AK48" s="77"/>
      <c r="AL48" s="77"/>
      <c r="AM48" s="77"/>
      <c r="AN48" s="77"/>
      <c r="AO48" s="145"/>
      <c r="AP48" s="247" t="str">
        <f>IF(F48="","",IFERROR(VLOOKUP(SUBSTITUTE(SUBSTITUTE(Tabla1[[#This Row],[Uso Sistemas]],"T","P"),"N","F"),Parámetros!$M$2:$N$17,2,0),"Completar hasta 3ra sem. para evaluar a Probacionista"))</f>
        <v/>
      </c>
      <c r="AQ48" s="40"/>
      <c r="AR48" s="201"/>
      <c r="AS48" s="40"/>
      <c r="AT48" s="29"/>
      <c r="AU48" s="56"/>
      <c r="AV48" s="56"/>
      <c r="AW48" s="56"/>
      <c r="AX48" s="249" t="str">
        <f>IF(V48="","",EOMONTH(EDATE(Tabla1[[#This Row],[Fecha Finalización]],2),0))</f>
        <v/>
      </c>
      <c r="AY48" s="40"/>
      <c r="AZ48" s="250" t="str">
        <f>IF(V48="","",EOMONTH(EDATE(Tabla1[[#This Row],[Fecha Finalización]],3),0))</f>
        <v/>
      </c>
      <c r="BA48" s="40"/>
      <c r="BB48" s="40"/>
      <c r="BC48" s="236"/>
      <c r="BD48" s="234" t="str">
        <f>IF(F48="","",Tabla1[[#This Row],[sem 01]]&amp;Tabla1[[#This Row],[sem 02]]&amp;Tabla1[[#This Row],[sem 03]])</f>
        <v/>
      </c>
      <c r="BE48" s="235" t="str">
        <f>IF(TRIM(F48)="","",$B$1&amp;"-"&amp;SUBSTITUTE(Tabla1[[#This Row],[Mes Inscrito]]," ","")&amp;"-"&amp;SUBSTITUTE(Tabla1[[#This Row],[Dia de clases Inscrito]]," ","")&amp;"-"&amp;SUBSTITUTE(Tabla1[[#This Row],[Horario Inscrito]]," ","")&amp;"-"&amp;Tabla1[[#This Row],[Fecha Inicio grupo]])</f>
        <v/>
      </c>
      <c r="BF48" s="252" t="str">
        <f>IF(F48="","",Tabla1[[#This Row],[Curso]])</f>
        <v/>
      </c>
      <c r="BG48" s="253" t="str">
        <f>+IF(TRIM(F48)="","",$B$1&amp;"-"&amp;TRIM(Tabla1[[#This Row],[Mes Inscrito]])&amp;"-"&amp;TRIM(Tabla1[[#This Row],[Dia de clases Inscrito]])&amp;"-"&amp;TRIM(Tabla1[[#This Row],[Horario Inscrito]])&amp;"-"&amp;TRIM(Tabla1[[#This Row],[Fecha Inicio grupo]])&amp;"-"&amp;TRIM(Tabla1[[#This Row],[Tipo Incrito]]))</f>
        <v/>
      </c>
      <c r="BH48" s="309" t="str">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 s="310" t="str">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 s="310"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 s="310" t="str">
        <f>IF(Tabla1[[#This Row],[Fecha Inicio grupo]]="","",IFERROR(VLOOKUP(Tabla1[[#This Row],[Mes de Alta como miembro]],Parámetros!$AM$2:$AN$16,2,0),"01/01/1900"))</f>
        <v/>
      </c>
    </row>
    <row r="49" spans="1:63" s="25" customFormat="1" ht="13.9" hidden="1">
      <c r="A49" s="69">
        <v>46</v>
      </c>
      <c r="B49" s="29"/>
      <c r="C49" s="35"/>
      <c r="D49" s="43"/>
      <c r="E49" s="43"/>
      <c r="F49" s="46"/>
      <c r="G49" s="46"/>
      <c r="H49" s="164"/>
      <c r="I49" s="43"/>
      <c r="J49" s="29"/>
      <c r="K49" s="70"/>
      <c r="L49" s="69"/>
      <c r="M49" s="47"/>
      <c r="N49" s="239" t="str">
        <f ca="1">IF(Tabla1[[#This Row],[Fecha de nac]]="","",IF(Tabla1[[#This Row],[Fecha Finalización]] &gt;=TODAY(), DATEDIF(Tabla1[[#This Row],[Fecha de nac]],TODAY(),"y"), ROUNDDOWN((Tabla1[[#This Row],[Fecha Finalización]] -Tabla1[[#This Row],[Fecha de nac]])/365,0)))</f>
        <v/>
      </c>
      <c r="O49" s="170"/>
      <c r="P49" s="35"/>
      <c r="Q49" s="68"/>
      <c r="R49" s="68"/>
      <c r="S49" s="68"/>
      <c r="T49" s="68"/>
      <c r="U49" s="244" t="str">
        <f>IF(F49="","",Tabla1[[#This Row],[Fecha Inicio grupo]]+3*7-7)</f>
        <v/>
      </c>
      <c r="V49" s="245" t="str">
        <f>IF(F49="","",EDATE(Tabla1[[#This Row],[Fecha Inicio grupo]],3))</f>
        <v/>
      </c>
      <c r="W49" s="30"/>
      <c r="X49" s="30"/>
      <c r="Y49" s="77"/>
      <c r="Z49" s="77"/>
      <c r="AA49" s="77"/>
      <c r="AB49" s="77"/>
      <c r="AC49" s="77"/>
      <c r="AD49" s="77"/>
      <c r="AE49" s="77"/>
      <c r="AF49" s="77"/>
      <c r="AG49" s="77"/>
      <c r="AH49" s="77"/>
      <c r="AI49" s="77"/>
      <c r="AJ49" s="77"/>
      <c r="AK49" s="77"/>
      <c r="AL49" s="77"/>
      <c r="AM49" s="77"/>
      <c r="AN49" s="77"/>
      <c r="AO49" s="145"/>
      <c r="AP49" s="247" t="str">
        <f>IF(F49="","",IFERROR(VLOOKUP(SUBSTITUTE(SUBSTITUTE(Tabla1[[#This Row],[Uso Sistemas]],"T","P"),"N","F"),Parámetros!$M$2:$N$17,2,0),"Completar hasta 3ra sem. para evaluar a Probacionista"))</f>
        <v/>
      </c>
      <c r="AQ49" s="40"/>
      <c r="AR49" s="201"/>
      <c r="AS49" s="40"/>
      <c r="AT49" s="29"/>
      <c r="AU49" s="56"/>
      <c r="AV49" s="56"/>
      <c r="AW49" s="56"/>
      <c r="AX49" s="249" t="str">
        <f>IF(V49="","",EOMONTH(EDATE(Tabla1[[#This Row],[Fecha Finalización]],2),0))</f>
        <v/>
      </c>
      <c r="AY49" s="40"/>
      <c r="AZ49" s="250" t="str">
        <f>IF(V49="","",EOMONTH(EDATE(Tabla1[[#This Row],[Fecha Finalización]],3),0))</f>
        <v/>
      </c>
      <c r="BA49" s="40"/>
      <c r="BB49" s="40"/>
      <c r="BC49" s="236"/>
      <c r="BD49" s="234" t="str">
        <f>IF(F49="","",Tabla1[[#This Row],[sem 01]]&amp;Tabla1[[#This Row],[sem 02]]&amp;Tabla1[[#This Row],[sem 03]])</f>
        <v/>
      </c>
      <c r="BE49" s="235" t="str">
        <f>IF(TRIM(F49)="","",$B$1&amp;"-"&amp;SUBSTITUTE(Tabla1[[#This Row],[Mes Inscrito]]," ","")&amp;"-"&amp;SUBSTITUTE(Tabla1[[#This Row],[Dia de clases Inscrito]]," ","")&amp;"-"&amp;SUBSTITUTE(Tabla1[[#This Row],[Horario Inscrito]]," ","")&amp;"-"&amp;Tabla1[[#This Row],[Fecha Inicio grupo]])</f>
        <v/>
      </c>
      <c r="BF49" s="252" t="str">
        <f>IF(F49="","",Tabla1[[#This Row],[Curso]])</f>
        <v/>
      </c>
      <c r="BG49" s="253" t="str">
        <f>+IF(TRIM(F49)="","",$B$1&amp;"-"&amp;TRIM(Tabla1[[#This Row],[Mes Inscrito]])&amp;"-"&amp;TRIM(Tabla1[[#This Row],[Dia de clases Inscrito]])&amp;"-"&amp;TRIM(Tabla1[[#This Row],[Horario Inscrito]])&amp;"-"&amp;TRIM(Tabla1[[#This Row],[Fecha Inicio grupo]])&amp;"-"&amp;TRIM(Tabla1[[#This Row],[Tipo Incrito]]))</f>
        <v/>
      </c>
      <c r="BH49" s="309" t="str">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 s="310" t="str">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 s="310"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 s="310" t="str">
        <f>IF(Tabla1[[#This Row],[Fecha Inicio grupo]]="","",IFERROR(VLOOKUP(Tabla1[[#This Row],[Mes de Alta como miembro]],Parámetros!$AM$2:$AN$16,2,0),"01/01/1900"))</f>
        <v/>
      </c>
    </row>
    <row r="50" spans="1:63" s="25" customFormat="1" ht="13.9" hidden="1">
      <c r="A50" s="69">
        <v>47</v>
      </c>
      <c r="B50" s="29"/>
      <c r="C50" s="35"/>
      <c r="D50" s="43"/>
      <c r="E50" s="43"/>
      <c r="F50" s="46"/>
      <c r="G50" s="46"/>
      <c r="H50" s="164"/>
      <c r="I50" s="43"/>
      <c r="J50" s="29"/>
      <c r="K50" s="70"/>
      <c r="L50" s="69"/>
      <c r="M50" s="47"/>
      <c r="N50" s="239" t="str">
        <f ca="1">IF(Tabla1[[#This Row],[Fecha de nac]]="","",IF(Tabla1[[#This Row],[Fecha Finalización]] &gt;=TODAY(), DATEDIF(Tabla1[[#This Row],[Fecha de nac]],TODAY(),"y"), ROUNDDOWN((Tabla1[[#This Row],[Fecha Finalización]] -Tabla1[[#This Row],[Fecha de nac]])/365,0)))</f>
        <v/>
      </c>
      <c r="O50" s="170"/>
      <c r="P50" s="35"/>
      <c r="Q50" s="68"/>
      <c r="R50" s="68"/>
      <c r="S50" s="68"/>
      <c r="T50" s="68"/>
      <c r="U50" s="244" t="str">
        <f>IF(F50="","",Tabla1[[#This Row],[Fecha Inicio grupo]]+3*7-7)</f>
        <v/>
      </c>
      <c r="V50" s="245" t="str">
        <f>IF(F50="","",EDATE(Tabla1[[#This Row],[Fecha Inicio grupo]],3))</f>
        <v/>
      </c>
      <c r="W50" s="30"/>
      <c r="X50" s="30"/>
      <c r="Y50" s="77"/>
      <c r="Z50" s="77"/>
      <c r="AA50" s="77"/>
      <c r="AB50" s="77"/>
      <c r="AC50" s="77"/>
      <c r="AD50" s="77"/>
      <c r="AE50" s="77"/>
      <c r="AF50" s="77"/>
      <c r="AG50" s="77"/>
      <c r="AH50" s="77"/>
      <c r="AI50" s="77"/>
      <c r="AJ50" s="77"/>
      <c r="AK50" s="77"/>
      <c r="AL50" s="77"/>
      <c r="AM50" s="77"/>
      <c r="AN50" s="77"/>
      <c r="AO50" s="145"/>
      <c r="AP50" s="247" t="str">
        <f>IF(F50="","",IFERROR(VLOOKUP(SUBSTITUTE(SUBSTITUTE(Tabla1[[#This Row],[Uso Sistemas]],"T","P"),"N","F"),Parámetros!$M$2:$N$17,2,0),"Completar hasta 3ra sem. para evaluar a Probacionista"))</f>
        <v/>
      </c>
      <c r="AQ50" s="40"/>
      <c r="AR50" s="201"/>
      <c r="AS50" s="40"/>
      <c r="AT50" s="29"/>
      <c r="AU50" s="56"/>
      <c r="AV50" s="56"/>
      <c r="AW50" s="56"/>
      <c r="AX50" s="249" t="str">
        <f>IF(V50="","",EOMONTH(EDATE(Tabla1[[#This Row],[Fecha Finalización]],2),0))</f>
        <v/>
      </c>
      <c r="AY50" s="40"/>
      <c r="AZ50" s="250" t="str">
        <f>IF(V50="","",EOMONTH(EDATE(Tabla1[[#This Row],[Fecha Finalización]],3),0))</f>
        <v/>
      </c>
      <c r="BA50" s="40"/>
      <c r="BB50" s="40"/>
      <c r="BC50" s="236"/>
      <c r="BD50" s="234" t="str">
        <f>IF(F50="","",Tabla1[[#This Row],[sem 01]]&amp;Tabla1[[#This Row],[sem 02]]&amp;Tabla1[[#This Row],[sem 03]])</f>
        <v/>
      </c>
      <c r="BE50" s="235" t="str">
        <f>IF(TRIM(F50)="","",$B$1&amp;"-"&amp;SUBSTITUTE(Tabla1[[#This Row],[Mes Inscrito]]," ","")&amp;"-"&amp;SUBSTITUTE(Tabla1[[#This Row],[Dia de clases Inscrito]]," ","")&amp;"-"&amp;SUBSTITUTE(Tabla1[[#This Row],[Horario Inscrito]]," ","")&amp;"-"&amp;Tabla1[[#This Row],[Fecha Inicio grupo]])</f>
        <v/>
      </c>
      <c r="BF50" s="252" t="str">
        <f>IF(F50="","",Tabla1[[#This Row],[Curso]])</f>
        <v/>
      </c>
      <c r="BG50" s="253" t="str">
        <f>+IF(TRIM(F50)="","",$B$1&amp;"-"&amp;TRIM(Tabla1[[#This Row],[Mes Inscrito]])&amp;"-"&amp;TRIM(Tabla1[[#This Row],[Dia de clases Inscrito]])&amp;"-"&amp;TRIM(Tabla1[[#This Row],[Horario Inscrito]])&amp;"-"&amp;TRIM(Tabla1[[#This Row],[Fecha Inicio grupo]])&amp;"-"&amp;TRIM(Tabla1[[#This Row],[Tipo Incrito]]))</f>
        <v/>
      </c>
      <c r="BH50" s="309" t="str">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 s="310" t="str">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 s="310"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 s="310" t="str">
        <f>IF(Tabla1[[#This Row],[Fecha Inicio grupo]]="","",IFERROR(VLOOKUP(Tabla1[[#This Row],[Mes de Alta como miembro]],Parámetros!$AM$2:$AN$16,2,0),"01/01/1900"))</f>
        <v/>
      </c>
    </row>
    <row r="51" spans="1:63" s="25" customFormat="1" ht="13.9" hidden="1">
      <c r="A51" s="69">
        <v>48</v>
      </c>
      <c r="B51" s="29"/>
      <c r="C51" s="35"/>
      <c r="D51" s="43"/>
      <c r="E51" s="43"/>
      <c r="F51" s="46"/>
      <c r="G51" s="46"/>
      <c r="H51" s="164"/>
      <c r="I51" s="43"/>
      <c r="J51" s="29"/>
      <c r="K51" s="70"/>
      <c r="L51" s="69"/>
      <c r="M51" s="47"/>
      <c r="N51" s="239" t="str">
        <f ca="1">IF(Tabla1[[#This Row],[Fecha de nac]]="","",IF(Tabla1[[#This Row],[Fecha Finalización]] &gt;=TODAY(), DATEDIF(Tabla1[[#This Row],[Fecha de nac]],TODAY(),"y"), ROUNDDOWN((Tabla1[[#This Row],[Fecha Finalización]] -Tabla1[[#This Row],[Fecha de nac]])/365,0)))</f>
        <v/>
      </c>
      <c r="O51" s="170"/>
      <c r="P51" s="35"/>
      <c r="Q51" s="68"/>
      <c r="R51" s="68"/>
      <c r="S51" s="68"/>
      <c r="T51" s="68"/>
      <c r="U51" s="244" t="str">
        <f>IF(F51="","",Tabla1[[#This Row],[Fecha Inicio grupo]]+3*7-7)</f>
        <v/>
      </c>
      <c r="V51" s="245" t="str">
        <f>IF(F51="","",EDATE(Tabla1[[#This Row],[Fecha Inicio grupo]],3))</f>
        <v/>
      </c>
      <c r="W51" s="30"/>
      <c r="X51" s="30"/>
      <c r="Y51" s="77"/>
      <c r="Z51" s="77"/>
      <c r="AA51" s="77"/>
      <c r="AB51" s="77"/>
      <c r="AC51" s="77"/>
      <c r="AD51" s="77"/>
      <c r="AE51" s="77"/>
      <c r="AF51" s="77"/>
      <c r="AG51" s="77"/>
      <c r="AH51" s="77"/>
      <c r="AI51" s="77"/>
      <c r="AJ51" s="77"/>
      <c r="AK51" s="77"/>
      <c r="AL51" s="77"/>
      <c r="AM51" s="77"/>
      <c r="AN51" s="77"/>
      <c r="AO51" s="145"/>
      <c r="AP51" s="247" t="str">
        <f>IF(F51="","",IFERROR(VLOOKUP(SUBSTITUTE(SUBSTITUTE(Tabla1[[#This Row],[Uso Sistemas]],"T","P"),"N","F"),Parámetros!$M$2:$N$17,2,0),"Completar hasta 3ra sem. para evaluar a Probacionista"))</f>
        <v/>
      </c>
      <c r="AQ51" s="40"/>
      <c r="AR51" s="201"/>
      <c r="AS51" s="40"/>
      <c r="AT51" s="29"/>
      <c r="AU51" s="56"/>
      <c r="AV51" s="56"/>
      <c r="AW51" s="56"/>
      <c r="AX51" s="249" t="str">
        <f>IF(V51="","",EOMONTH(EDATE(Tabla1[[#This Row],[Fecha Finalización]],2),0))</f>
        <v/>
      </c>
      <c r="AY51" s="40"/>
      <c r="AZ51" s="250" t="str">
        <f>IF(V51="","",EOMONTH(EDATE(Tabla1[[#This Row],[Fecha Finalización]],3),0))</f>
        <v/>
      </c>
      <c r="BA51" s="40"/>
      <c r="BB51" s="40"/>
      <c r="BC51" s="236"/>
      <c r="BD51" s="234" t="str">
        <f>IF(F51="","",Tabla1[[#This Row],[sem 01]]&amp;Tabla1[[#This Row],[sem 02]]&amp;Tabla1[[#This Row],[sem 03]])</f>
        <v/>
      </c>
      <c r="BE51" s="235" t="str">
        <f>IF(TRIM(F51)="","",$B$1&amp;"-"&amp;SUBSTITUTE(Tabla1[[#This Row],[Mes Inscrito]]," ","")&amp;"-"&amp;SUBSTITUTE(Tabla1[[#This Row],[Dia de clases Inscrito]]," ","")&amp;"-"&amp;SUBSTITUTE(Tabla1[[#This Row],[Horario Inscrito]]," ","")&amp;"-"&amp;Tabla1[[#This Row],[Fecha Inicio grupo]])</f>
        <v/>
      </c>
      <c r="BF51" s="252" t="str">
        <f>IF(F51="","",Tabla1[[#This Row],[Curso]])</f>
        <v/>
      </c>
      <c r="BG51" s="253" t="str">
        <f>+IF(TRIM(F51)="","",$B$1&amp;"-"&amp;TRIM(Tabla1[[#This Row],[Mes Inscrito]])&amp;"-"&amp;TRIM(Tabla1[[#This Row],[Dia de clases Inscrito]])&amp;"-"&amp;TRIM(Tabla1[[#This Row],[Horario Inscrito]])&amp;"-"&amp;TRIM(Tabla1[[#This Row],[Fecha Inicio grupo]])&amp;"-"&amp;TRIM(Tabla1[[#This Row],[Tipo Incrito]]))</f>
        <v/>
      </c>
      <c r="BH51" s="309" t="str">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 s="310" t="str">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 s="310"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 s="310" t="str">
        <f>IF(Tabla1[[#This Row],[Fecha Inicio grupo]]="","",IFERROR(VLOOKUP(Tabla1[[#This Row],[Mes de Alta como miembro]],Parámetros!$AM$2:$AN$16,2,0),"01/01/1900"))</f>
        <v/>
      </c>
    </row>
    <row r="52" spans="1:63" s="25" customFormat="1" ht="13.9" hidden="1">
      <c r="A52" s="69">
        <v>49</v>
      </c>
      <c r="B52" s="29"/>
      <c r="C52" s="35"/>
      <c r="D52" s="43"/>
      <c r="E52" s="43"/>
      <c r="F52" s="46"/>
      <c r="G52" s="46"/>
      <c r="H52" s="164"/>
      <c r="I52" s="43"/>
      <c r="J52" s="29"/>
      <c r="K52" s="70"/>
      <c r="L52" s="69"/>
      <c r="M52" s="47"/>
      <c r="N52" s="239" t="str">
        <f ca="1">IF(Tabla1[[#This Row],[Fecha de nac]]="","",IF(Tabla1[[#This Row],[Fecha Finalización]] &gt;=TODAY(), DATEDIF(Tabla1[[#This Row],[Fecha de nac]],TODAY(),"y"), ROUNDDOWN((Tabla1[[#This Row],[Fecha Finalización]] -Tabla1[[#This Row],[Fecha de nac]])/365,0)))</f>
        <v/>
      </c>
      <c r="O52" s="170"/>
      <c r="P52" s="35"/>
      <c r="Q52" s="68"/>
      <c r="R52" s="68"/>
      <c r="S52" s="68"/>
      <c r="T52" s="68"/>
      <c r="U52" s="244" t="str">
        <f>IF(F52="","",Tabla1[[#This Row],[Fecha Inicio grupo]]+3*7-7)</f>
        <v/>
      </c>
      <c r="V52" s="245" t="str">
        <f>IF(F52="","",EDATE(Tabla1[[#This Row],[Fecha Inicio grupo]],3))</f>
        <v/>
      </c>
      <c r="W52" s="30"/>
      <c r="X52" s="30"/>
      <c r="Y52" s="77"/>
      <c r="Z52" s="77"/>
      <c r="AA52" s="77"/>
      <c r="AB52" s="77"/>
      <c r="AC52" s="77"/>
      <c r="AD52" s="77"/>
      <c r="AE52" s="77"/>
      <c r="AF52" s="77"/>
      <c r="AG52" s="77"/>
      <c r="AH52" s="77"/>
      <c r="AI52" s="77"/>
      <c r="AJ52" s="77"/>
      <c r="AK52" s="77"/>
      <c r="AL52" s="77"/>
      <c r="AM52" s="77"/>
      <c r="AN52" s="77"/>
      <c r="AO52" s="145"/>
      <c r="AP52" s="247" t="str">
        <f>IF(F52="","",IFERROR(VLOOKUP(SUBSTITUTE(SUBSTITUTE(Tabla1[[#This Row],[Uso Sistemas]],"T","P"),"N","F"),Parámetros!$M$2:$N$17,2,0),"Completar hasta 3ra sem. para evaluar a Probacionista"))</f>
        <v/>
      </c>
      <c r="AQ52" s="40"/>
      <c r="AR52" s="201"/>
      <c r="AS52" s="40"/>
      <c r="AT52" s="29"/>
      <c r="AU52" s="56"/>
      <c r="AV52" s="56"/>
      <c r="AW52" s="56"/>
      <c r="AX52" s="249" t="str">
        <f>IF(V52="","",EOMONTH(EDATE(Tabla1[[#This Row],[Fecha Finalización]],2),0))</f>
        <v/>
      </c>
      <c r="AY52" s="40"/>
      <c r="AZ52" s="250" t="str">
        <f>IF(V52="","",EOMONTH(EDATE(Tabla1[[#This Row],[Fecha Finalización]],3),0))</f>
        <v/>
      </c>
      <c r="BA52" s="40"/>
      <c r="BB52" s="40"/>
      <c r="BC52" s="236"/>
      <c r="BD52" s="234" t="str">
        <f>IF(F52="","",Tabla1[[#This Row],[sem 01]]&amp;Tabla1[[#This Row],[sem 02]]&amp;Tabla1[[#This Row],[sem 03]])</f>
        <v/>
      </c>
      <c r="BE52" s="235" t="str">
        <f>IF(TRIM(F52)="","",$B$1&amp;"-"&amp;SUBSTITUTE(Tabla1[[#This Row],[Mes Inscrito]]," ","")&amp;"-"&amp;SUBSTITUTE(Tabla1[[#This Row],[Dia de clases Inscrito]]," ","")&amp;"-"&amp;SUBSTITUTE(Tabla1[[#This Row],[Horario Inscrito]]," ","")&amp;"-"&amp;Tabla1[[#This Row],[Fecha Inicio grupo]])</f>
        <v/>
      </c>
      <c r="BF52" s="252" t="str">
        <f>IF(F52="","",Tabla1[[#This Row],[Curso]])</f>
        <v/>
      </c>
      <c r="BG52" s="253" t="str">
        <f>+IF(TRIM(F52)="","",$B$1&amp;"-"&amp;TRIM(Tabla1[[#This Row],[Mes Inscrito]])&amp;"-"&amp;TRIM(Tabla1[[#This Row],[Dia de clases Inscrito]])&amp;"-"&amp;TRIM(Tabla1[[#This Row],[Horario Inscrito]])&amp;"-"&amp;TRIM(Tabla1[[#This Row],[Fecha Inicio grupo]])&amp;"-"&amp;TRIM(Tabla1[[#This Row],[Tipo Incrito]]))</f>
        <v/>
      </c>
      <c r="BH52" s="309" t="str">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 s="310" t="str">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 s="310"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 s="310" t="str">
        <f>IF(Tabla1[[#This Row],[Fecha Inicio grupo]]="","",IFERROR(VLOOKUP(Tabla1[[#This Row],[Mes de Alta como miembro]],Parámetros!$AM$2:$AN$16,2,0),"01/01/1900"))</f>
        <v/>
      </c>
    </row>
    <row r="53" spans="1:63" s="25" customFormat="1" ht="13.9" hidden="1">
      <c r="A53" s="69">
        <v>50</v>
      </c>
      <c r="B53" s="29"/>
      <c r="C53" s="35"/>
      <c r="D53" s="43"/>
      <c r="E53" s="43"/>
      <c r="F53" s="46"/>
      <c r="G53" s="46"/>
      <c r="H53" s="164"/>
      <c r="I53" s="43"/>
      <c r="J53" s="263"/>
      <c r="K53" s="70"/>
      <c r="L53" s="69"/>
      <c r="M53" s="47"/>
      <c r="N53" s="239" t="str">
        <f ca="1">IF(Tabla1[[#This Row],[Fecha de nac]]="","",IF(Tabla1[[#This Row],[Fecha Finalización]] &gt;=TODAY(), DATEDIF(Tabla1[[#This Row],[Fecha de nac]],TODAY(),"y"), ROUNDDOWN((Tabla1[[#This Row],[Fecha Finalización]] -Tabla1[[#This Row],[Fecha de nac]])/365,0)))</f>
        <v/>
      </c>
      <c r="O53" s="170"/>
      <c r="P53" s="35"/>
      <c r="Q53" s="68"/>
      <c r="R53" s="68"/>
      <c r="S53" s="68"/>
      <c r="T53" s="68"/>
      <c r="U53" s="244" t="str">
        <f>IF(F53="","",Tabla1[[#This Row],[Fecha Inicio grupo]]+3*7-7)</f>
        <v/>
      </c>
      <c r="V53" s="245" t="str">
        <f>IF(F53="","",EDATE(Tabla1[[#This Row],[Fecha Inicio grupo]],3))</f>
        <v/>
      </c>
      <c r="W53" s="30"/>
      <c r="X53" s="30"/>
      <c r="Y53" s="77"/>
      <c r="Z53" s="77"/>
      <c r="AA53" s="77"/>
      <c r="AB53" s="77"/>
      <c r="AC53" s="77"/>
      <c r="AD53" s="77"/>
      <c r="AE53" s="77"/>
      <c r="AF53" s="77"/>
      <c r="AG53" s="77"/>
      <c r="AH53" s="77"/>
      <c r="AI53" s="77"/>
      <c r="AJ53" s="77"/>
      <c r="AK53" s="77"/>
      <c r="AL53" s="77"/>
      <c r="AM53" s="77"/>
      <c r="AN53" s="77"/>
      <c r="AO53" s="145"/>
      <c r="AP53" s="247" t="str">
        <f>IF(F53="","",IFERROR(VLOOKUP(SUBSTITUTE(SUBSTITUTE(Tabla1[[#This Row],[Uso Sistemas]],"T","P"),"N","F"),Parámetros!$M$2:$N$17,2,0),"Completar hasta 3ra sem. para evaluar a Probacionista"))</f>
        <v/>
      </c>
      <c r="AQ53" s="40"/>
      <c r="AR53" s="201"/>
      <c r="AS53" s="40"/>
      <c r="AT53" s="29"/>
      <c r="AU53" s="56"/>
      <c r="AV53" s="56"/>
      <c r="AW53" s="56"/>
      <c r="AX53" s="249" t="str">
        <f>IF(V53="","",EOMONTH(EDATE(Tabla1[[#This Row],[Fecha Finalización]],2),0))</f>
        <v/>
      </c>
      <c r="AY53" s="40"/>
      <c r="AZ53" s="250" t="str">
        <f>IF(V53="","",EOMONTH(EDATE(Tabla1[[#This Row],[Fecha Finalización]],3),0))</f>
        <v/>
      </c>
      <c r="BA53" s="40"/>
      <c r="BB53" s="40"/>
      <c r="BC53" s="236"/>
      <c r="BD53" s="234" t="str">
        <f>IF(F53="","",Tabla1[[#This Row],[sem 01]]&amp;Tabla1[[#This Row],[sem 02]]&amp;Tabla1[[#This Row],[sem 03]])</f>
        <v/>
      </c>
      <c r="BE53" s="235" t="str">
        <f>IF(TRIM(F53)="","",$B$1&amp;"-"&amp;SUBSTITUTE(Tabla1[[#This Row],[Mes Inscrito]]," ","")&amp;"-"&amp;SUBSTITUTE(Tabla1[[#This Row],[Dia de clases Inscrito]]," ","")&amp;"-"&amp;SUBSTITUTE(Tabla1[[#This Row],[Horario Inscrito]]," ","")&amp;"-"&amp;Tabla1[[#This Row],[Fecha Inicio grupo]])</f>
        <v/>
      </c>
      <c r="BF53" s="252" t="str">
        <f>IF(F53="","",Tabla1[[#This Row],[Curso]])</f>
        <v/>
      </c>
      <c r="BG53" s="253" t="str">
        <f>+IF(TRIM(F53)="","",$B$1&amp;"-"&amp;TRIM(Tabla1[[#This Row],[Mes Inscrito]])&amp;"-"&amp;TRIM(Tabla1[[#This Row],[Dia de clases Inscrito]])&amp;"-"&amp;TRIM(Tabla1[[#This Row],[Horario Inscrito]])&amp;"-"&amp;TRIM(Tabla1[[#This Row],[Fecha Inicio grupo]])&amp;"-"&amp;TRIM(Tabla1[[#This Row],[Tipo Incrito]]))</f>
        <v/>
      </c>
      <c r="BH53" s="309" t="str">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 s="310" t="str">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 s="310"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 s="310" t="str">
        <f>IF(Tabla1[[#This Row],[Fecha Inicio grupo]]="","",IFERROR(VLOOKUP(Tabla1[[#This Row],[Mes de Alta como miembro]],Parámetros!$AM$2:$AN$16,2,0),"01/01/1900"))</f>
        <v/>
      </c>
    </row>
    <row r="54" spans="1:63" s="25" customFormat="1" ht="13.9" hidden="1">
      <c r="A54" s="69">
        <v>51</v>
      </c>
      <c r="B54" s="29"/>
      <c r="C54" s="35"/>
      <c r="D54" s="43"/>
      <c r="E54" s="43"/>
      <c r="F54" s="46"/>
      <c r="G54" s="46"/>
      <c r="H54" s="164"/>
      <c r="I54" s="264"/>
      <c r="J54" s="29"/>
      <c r="K54" s="70"/>
      <c r="L54" s="69"/>
      <c r="M54" s="265"/>
      <c r="N54" s="239" t="str">
        <f ca="1">IF(Tabla1[[#This Row],[Fecha de nac]]="","",IF(Tabla1[[#This Row],[Fecha Finalización]] &gt;=TODAY(), DATEDIF(Tabla1[[#This Row],[Fecha de nac]],TODAY(),"y"), ROUNDDOWN((Tabla1[[#This Row],[Fecha Finalización]] -Tabla1[[#This Row],[Fecha de nac]])/365,0)))</f>
        <v/>
      </c>
      <c r="O54" s="170"/>
      <c r="P54" s="35"/>
      <c r="Q54" s="68"/>
      <c r="R54" s="68"/>
      <c r="S54" s="68"/>
      <c r="T54" s="68"/>
      <c r="U54" s="244" t="str">
        <f>IF(F54="","",Tabla1[[#This Row],[Fecha Inicio grupo]]+3*7-7)</f>
        <v/>
      </c>
      <c r="V54" s="245" t="str">
        <f>IF(F54="","",EDATE(Tabla1[[#This Row],[Fecha Inicio grupo]],3))</f>
        <v/>
      </c>
      <c r="W54" s="30"/>
      <c r="X54" s="30"/>
      <c r="Y54" s="77"/>
      <c r="Z54" s="77"/>
      <c r="AA54" s="77"/>
      <c r="AB54" s="77"/>
      <c r="AC54" s="77"/>
      <c r="AD54" s="77"/>
      <c r="AE54" s="77"/>
      <c r="AF54" s="77"/>
      <c r="AG54" s="77"/>
      <c r="AH54" s="77"/>
      <c r="AI54" s="77"/>
      <c r="AJ54" s="77"/>
      <c r="AK54" s="77"/>
      <c r="AL54" s="77"/>
      <c r="AM54" s="77"/>
      <c r="AN54" s="77"/>
      <c r="AO54" s="145"/>
      <c r="AP54" s="247" t="str">
        <f>IF(F54="","",IFERROR(VLOOKUP(SUBSTITUTE(SUBSTITUTE(Tabla1[[#This Row],[Uso Sistemas]],"T","P"),"N","F"),Parámetros!$M$2:$N$17,2,0),"Completar hasta 3ra sem. para evaluar a Probacionista"))</f>
        <v/>
      </c>
      <c r="AQ54" s="40"/>
      <c r="AR54" s="201"/>
      <c r="AS54" s="40"/>
      <c r="AT54" s="29"/>
      <c r="AU54" s="56"/>
      <c r="AV54" s="56"/>
      <c r="AW54" s="56"/>
      <c r="AX54" s="249" t="str">
        <f>IF(V54="","",EOMONTH(EDATE(Tabla1[[#This Row],[Fecha Finalización]],2),0))</f>
        <v/>
      </c>
      <c r="AY54" s="40"/>
      <c r="AZ54" s="250" t="str">
        <f>IF(V54="","",EOMONTH(EDATE(Tabla1[[#This Row],[Fecha Finalización]],3),0))</f>
        <v/>
      </c>
      <c r="BA54" s="40"/>
      <c r="BB54" s="40"/>
      <c r="BC54" s="236"/>
      <c r="BD54" s="234" t="str">
        <f>IF(F54="","",Tabla1[[#This Row],[sem 01]]&amp;Tabla1[[#This Row],[sem 02]]&amp;Tabla1[[#This Row],[sem 03]])</f>
        <v/>
      </c>
      <c r="BE54" s="235" t="str">
        <f>IF(TRIM(F54)="","",$B$1&amp;"-"&amp;SUBSTITUTE(Tabla1[[#This Row],[Mes Inscrito]]," ","")&amp;"-"&amp;SUBSTITUTE(Tabla1[[#This Row],[Dia de clases Inscrito]]," ","")&amp;"-"&amp;SUBSTITUTE(Tabla1[[#This Row],[Horario Inscrito]]," ","")&amp;"-"&amp;Tabla1[[#This Row],[Fecha Inicio grupo]])</f>
        <v/>
      </c>
      <c r="BF54" s="252" t="str">
        <f>IF(F54="","",Tabla1[[#This Row],[Curso]])</f>
        <v/>
      </c>
      <c r="BG54" s="253" t="str">
        <f>+IF(TRIM(F54)="","",$B$1&amp;"-"&amp;TRIM(Tabla1[[#This Row],[Mes Inscrito]])&amp;"-"&amp;TRIM(Tabla1[[#This Row],[Dia de clases Inscrito]])&amp;"-"&amp;TRIM(Tabla1[[#This Row],[Horario Inscrito]])&amp;"-"&amp;TRIM(Tabla1[[#This Row],[Fecha Inicio grupo]])&amp;"-"&amp;TRIM(Tabla1[[#This Row],[Tipo Incrito]]))</f>
        <v/>
      </c>
      <c r="BH54" s="309" t="str">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 s="310" t="str">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 s="310"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 s="310" t="str">
        <f>IF(Tabla1[[#This Row],[Fecha Inicio grupo]]="","",IFERROR(VLOOKUP(Tabla1[[#This Row],[Mes de Alta como miembro]],Parámetros!$AM$2:$AN$16,2,0),"01/01/1900"))</f>
        <v/>
      </c>
    </row>
    <row r="55" spans="1:63" s="25" customFormat="1" ht="13.9" hidden="1">
      <c r="A55" s="69">
        <v>52</v>
      </c>
      <c r="B55" s="29"/>
      <c r="C55" s="35"/>
      <c r="D55" s="43"/>
      <c r="E55" s="43"/>
      <c r="F55" s="46"/>
      <c r="G55" s="46"/>
      <c r="H55" s="164"/>
      <c r="I55" s="264"/>
      <c r="J55" s="29"/>
      <c r="K55" s="70"/>
      <c r="L55" s="69"/>
      <c r="M55" s="265"/>
      <c r="N55" s="239" t="str">
        <f ca="1">IF(Tabla1[[#This Row],[Fecha de nac]]="","",IF(Tabla1[[#This Row],[Fecha Finalización]] &gt;=TODAY(), DATEDIF(Tabla1[[#This Row],[Fecha de nac]],TODAY(),"y"), ROUNDDOWN((Tabla1[[#This Row],[Fecha Finalización]] -Tabla1[[#This Row],[Fecha de nac]])/365,0)))</f>
        <v/>
      </c>
      <c r="O55" s="170"/>
      <c r="P55" s="35"/>
      <c r="Q55" s="68"/>
      <c r="R55" s="68"/>
      <c r="S55" s="68"/>
      <c r="T55" s="68"/>
      <c r="U55" s="244" t="str">
        <f>IF(F55="","",Tabla1[[#This Row],[Fecha Inicio grupo]]+3*7-7)</f>
        <v/>
      </c>
      <c r="V55" s="245" t="str">
        <f>IF(F55="","",EDATE(Tabla1[[#This Row],[Fecha Inicio grupo]],3))</f>
        <v/>
      </c>
      <c r="W55" s="30"/>
      <c r="X55" s="30"/>
      <c r="Y55" s="77"/>
      <c r="Z55" s="77"/>
      <c r="AA55" s="77"/>
      <c r="AB55" s="77"/>
      <c r="AC55" s="77"/>
      <c r="AD55" s="77"/>
      <c r="AE55" s="77"/>
      <c r="AF55" s="77"/>
      <c r="AG55" s="77"/>
      <c r="AH55" s="77"/>
      <c r="AI55" s="77"/>
      <c r="AJ55" s="77"/>
      <c r="AK55" s="77"/>
      <c r="AL55" s="77"/>
      <c r="AM55" s="77"/>
      <c r="AN55" s="77"/>
      <c r="AO55" s="145"/>
      <c r="AP55" s="247" t="str">
        <f>IF(F55="","",IFERROR(VLOOKUP(SUBSTITUTE(SUBSTITUTE(Tabla1[[#This Row],[Uso Sistemas]],"T","P"),"N","F"),Parámetros!$M$2:$N$17,2,0),"Completar hasta 3ra sem. para evaluar a Probacionista"))</f>
        <v/>
      </c>
      <c r="AQ55" s="40"/>
      <c r="AR55" s="201"/>
      <c r="AS55" s="40"/>
      <c r="AT55" s="29"/>
      <c r="AU55" s="56"/>
      <c r="AV55" s="56"/>
      <c r="AW55" s="56"/>
      <c r="AX55" s="249" t="str">
        <f>IF(V55="","",EOMONTH(EDATE(Tabla1[[#This Row],[Fecha Finalización]],2),0))</f>
        <v/>
      </c>
      <c r="AY55" s="40"/>
      <c r="AZ55" s="250" t="str">
        <f>IF(V55="","",EOMONTH(EDATE(Tabla1[[#This Row],[Fecha Finalización]],3),0))</f>
        <v/>
      </c>
      <c r="BA55" s="40"/>
      <c r="BB55" s="40"/>
      <c r="BC55" s="236"/>
      <c r="BD55" s="234" t="str">
        <f>IF(F55="","",Tabla1[[#This Row],[sem 01]]&amp;Tabla1[[#This Row],[sem 02]]&amp;Tabla1[[#This Row],[sem 03]])</f>
        <v/>
      </c>
      <c r="BE55" s="235" t="str">
        <f>IF(TRIM(F55)="","",$B$1&amp;"-"&amp;SUBSTITUTE(Tabla1[[#This Row],[Mes Inscrito]]," ","")&amp;"-"&amp;SUBSTITUTE(Tabla1[[#This Row],[Dia de clases Inscrito]]," ","")&amp;"-"&amp;SUBSTITUTE(Tabla1[[#This Row],[Horario Inscrito]]," ","")&amp;"-"&amp;Tabla1[[#This Row],[Fecha Inicio grupo]])</f>
        <v/>
      </c>
      <c r="BF55" s="252" t="str">
        <f>IF(F55="","",Tabla1[[#This Row],[Curso]])</f>
        <v/>
      </c>
      <c r="BG55" s="253" t="str">
        <f>+IF(TRIM(F55)="","",$B$1&amp;"-"&amp;TRIM(Tabla1[[#This Row],[Mes Inscrito]])&amp;"-"&amp;TRIM(Tabla1[[#This Row],[Dia de clases Inscrito]])&amp;"-"&amp;TRIM(Tabla1[[#This Row],[Horario Inscrito]])&amp;"-"&amp;TRIM(Tabla1[[#This Row],[Fecha Inicio grupo]])&amp;"-"&amp;TRIM(Tabla1[[#This Row],[Tipo Incrito]]))</f>
        <v/>
      </c>
      <c r="BH55" s="309" t="str">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 s="310" t="str">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 s="310"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 s="310" t="str">
        <f>IF(Tabla1[[#This Row],[Fecha Inicio grupo]]="","",IFERROR(VLOOKUP(Tabla1[[#This Row],[Mes de Alta como miembro]],Parámetros!$AM$2:$AN$16,2,0),"01/01/1900"))</f>
        <v/>
      </c>
    </row>
    <row r="56" spans="1:63" s="25" customFormat="1" ht="13.9" hidden="1">
      <c r="A56" s="69">
        <v>53</v>
      </c>
      <c r="B56" s="29"/>
      <c r="C56" s="35"/>
      <c r="D56" s="43"/>
      <c r="E56" s="43"/>
      <c r="F56" s="46"/>
      <c r="G56" s="46"/>
      <c r="H56" s="164"/>
      <c r="I56" s="264"/>
      <c r="J56" s="29"/>
      <c r="K56" s="70"/>
      <c r="L56" s="69"/>
      <c r="M56" s="265"/>
      <c r="N56" s="239" t="str">
        <f ca="1">IF(Tabla1[[#This Row],[Fecha de nac]]="","",IF(Tabla1[[#This Row],[Fecha Finalización]] &gt;=TODAY(), DATEDIF(Tabla1[[#This Row],[Fecha de nac]],TODAY(),"y"), ROUNDDOWN((Tabla1[[#This Row],[Fecha Finalización]] -Tabla1[[#This Row],[Fecha de nac]])/365,0)))</f>
        <v/>
      </c>
      <c r="O56" s="170"/>
      <c r="P56" s="35"/>
      <c r="Q56" s="68"/>
      <c r="R56" s="68"/>
      <c r="S56" s="68"/>
      <c r="T56" s="68"/>
      <c r="U56" s="244" t="str">
        <f>IF(F56="","",Tabla1[[#This Row],[Fecha Inicio grupo]]+3*7-7)</f>
        <v/>
      </c>
      <c r="V56" s="245" t="str">
        <f>IF(F56="","",EDATE(Tabla1[[#This Row],[Fecha Inicio grupo]],3))</f>
        <v/>
      </c>
      <c r="W56" s="30"/>
      <c r="X56" s="30"/>
      <c r="Y56" s="77"/>
      <c r="Z56" s="77"/>
      <c r="AA56" s="77"/>
      <c r="AB56" s="77"/>
      <c r="AC56" s="77"/>
      <c r="AD56" s="77"/>
      <c r="AE56" s="77"/>
      <c r="AF56" s="77"/>
      <c r="AG56" s="77"/>
      <c r="AH56" s="77"/>
      <c r="AI56" s="77"/>
      <c r="AJ56" s="77"/>
      <c r="AK56" s="77"/>
      <c r="AL56" s="77"/>
      <c r="AM56" s="77"/>
      <c r="AN56" s="77"/>
      <c r="AO56" s="145"/>
      <c r="AP56" s="247" t="str">
        <f>IF(F56="","",IFERROR(VLOOKUP(SUBSTITUTE(SUBSTITUTE(Tabla1[[#This Row],[Uso Sistemas]],"T","P"),"N","F"),Parámetros!$M$2:$N$17,2,0),"Completar hasta 3ra sem. para evaluar a Probacionista"))</f>
        <v/>
      </c>
      <c r="AQ56" s="40"/>
      <c r="AR56" s="201"/>
      <c r="AS56" s="40"/>
      <c r="AT56" s="29"/>
      <c r="AU56" s="56"/>
      <c r="AV56" s="56"/>
      <c r="AW56" s="56"/>
      <c r="AX56" s="249" t="str">
        <f>IF(V56="","",EOMONTH(EDATE(Tabla1[[#This Row],[Fecha Finalización]],2),0))</f>
        <v/>
      </c>
      <c r="AY56" s="40"/>
      <c r="AZ56" s="250" t="str">
        <f>IF(V56="","",EOMONTH(EDATE(Tabla1[[#This Row],[Fecha Finalización]],3),0))</f>
        <v/>
      </c>
      <c r="BA56" s="40"/>
      <c r="BB56" s="40"/>
      <c r="BC56" s="236"/>
      <c r="BD56" s="234" t="str">
        <f>IF(F56="","",Tabla1[[#This Row],[sem 01]]&amp;Tabla1[[#This Row],[sem 02]]&amp;Tabla1[[#This Row],[sem 03]])</f>
        <v/>
      </c>
      <c r="BE56" s="235" t="str">
        <f>IF(TRIM(F56)="","",$B$1&amp;"-"&amp;SUBSTITUTE(Tabla1[[#This Row],[Mes Inscrito]]," ","")&amp;"-"&amp;SUBSTITUTE(Tabla1[[#This Row],[Dia de clases Inscrito]]," ","")&amp;"-"&amp;SUBSTITUTE(Tabla1[[#This Row],[Horario Inscrito]]," ","")&amp;"-"&amp;Tabla1[[#This Row],[Fecha Inicio grupo]])</f>
        <v/>
      </c>
      <c r="BF56" s="252" t="str">
        <f>IF(F56="","",Tabla1[[#This Row],[Curso]])</f>
        <v/>
      </c>
      <c r="BG56" s="253" t="str">
        <f>+IF(TRIM(F56)="","",$B$1&amp;"-"&amp;TRIM(Tabla1[[#This Row],[Mes Inscrito]])&amp;"-"&amp;TRIM(Tabla1[[#This Row],[Dia de clases Inscrito]])&amp;"-"&amp;TRIM(Tabla1[[#This Row],[Horario Inscrito]])&amp;"-"&amp;TRIM(Tabla1[[#This Row],[Fecha Inicio grupo]])&amp;"-"&amp;TRIM(Tabla1[[#This Row],[Tipo Incrito]]))</f>
        <v/>
      </c>
      <c r="BH56" s="309" t="str">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 s="310" t="str">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 s="310"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 s="310" t="str">
        <f>IF(Tabla1[[#This Row],[Fecha Inicio grupo]]="","",IFERROR(VLOOKUP(Tabla1[[#This Row],[Mes de Alta como miembro]],Parámetros!$AM$2:$AN$16,2,0),"01/01/1900"))</f>
        <v/>
      </c>
    </row>
    <row r="57" spans="1:63" s="25" customFormat="1" ht="13.9" hidden="1">
      <c r="A57" s="69">
        <v>54</v>
      </c>
      <c r="B57" s="29"/>
      <c r="C57" s="35"/>
      <c r="D57" s="43"/>
      <c r="E57" s="43"/>
      <c r="F57" s="46"/>
      <c r="G57" s="46"/>
      <c r="H57" s="164"/>
      <c r="I57" s="264"/>
      <c r="J57" s="29"/>
      <c r="K57" s="70"/>
      <c r="L57" s="69"/>
      <c r="M57" s="265"/>
      <c r="N57" s="239" t="str">
        <f ca="1">IF(Tabla1[[#This Row],[Fecha de nac]]="","",IF(Tabla1[[#This Row],[Fecha Finalización]] &gt;=TODAY(), DATEDIF(Tabla1[[#This Row],[Fecha de nac]],TODAY(),"y"), ROUNDDOWN((Tabla1[[#This Row],[Fecha Finalización]] -Tabla1[[#This Row],[Fecha de nac]])/365,0)))</f>
        <v/>
      </c>
      <c r="O57" s="170"/>
      <c r="P57" s="35"/>
      <c r="Q57" s="68"/>
      <c r="R57" s="68"/>
      <c r="S57" s="68"/>
      <c r="T57" s="68"/>
      <c r="U57" s="244" t="str">
        <f>IF(F57="","",Tabla1[[#This Row],[Fecha Inicio grupo]]+3*7-7)</f>
        <v/>
      </c>
      <c r="V57" s="245" t="str">
        <f>IF(F57="","",EDATE(Tabla1[[#This Row],[Fecha Inicio grupo]],3))</f>
        <v/>
      </c>
      <c r="W57" s="30"/>
      <c r="X57" s="30"/>
      <c r="Y57" s="77"/>
      <c r="Z57" s="77"/>
      <c r="AA57" s="77"/>
      <c r="AB57" s="77"/>
      <c r="AC57" s="77"/>
      <c r="AD57" s="77"/>
      <c r="AE57" s="77"/>
      <c r="AF57" s="77"/>
      <c r="AG57" s="77"/>
      <c r="AH57" s="77"/>
      <c r="AI57" s="77"/>
      <c r="AJ57" s="77"/>
      <c r="AK57" s="77"/>
      <c r="AL57" s="77"/>
      <c r="AM57" s="77"/>
      <c r="AN57" s="77"/>
      <c r="AO57" s="145"/>
      <c r="AP57" s="247" t="str">
        <f>IF(F57="","",IFERROR(VLOOKUP(SUBSTITUTE(SUBSTITUTE(Tabla1[[#This Row],[Uso Sistemas]],"T","P"),"N","F"),Parámetros!$M$2:$N$17,2,0),"Completar hasta 3ra sem. para evaluar a Probacionista"))</f>
        <v/>
      </c>
      <c r="AQ57" s="40"/>
      <c r="AR57" s="201"/>
      <c r="AS57" s="40"/>
      <c r="AT57" s="29"/>
      <c r="AU57" s="56"/>
      <c r="AV57" s="56"/>
      <c r="AW57" s="56"/>
      <c r="AX57" s="249" t="str">
        <f>IF(V57="","",EOMONTH(EDATE(Tabla1[[#This Row],[Fecha Finalización]],2),0))</f>
        <v/>
      </c>
      <c r="AY57" s="40"/>
      <c r="AZ57" s="250" t="str">
        <f>IF(V57="","",EOMONTH(EDATE(Tabla1[[#This Row],[Fecha Finalización]],3),0))</f>
        <v/>
      </c>
      <c r="BA57" s="40"/>
      <c r="BB57" s="40"/>
      <c r="BC57" s="236"/>
      <c r="BD57" s="234" t="str">
        <f>IF(F57="","",Tabla1[[#This Row],[sem 01]]&amp;Tabla1[[#This Row],[sem 02]]&amp;Tabla1[[#This Row],[sem 03]])</f>
        <v/>
      </c>
      <c r="BE57" s="235" t="str">
        <f>IF(TRIM(F57)="","",$B$1&amp;"-"&amp;SUBSTITUTE(Tabla1[[#This Row],[Mes Inscrito]]," ","")&amp;"-"&amp;SUBSTITUTE(Tabla1[[#This Row],[Dia de clases Inscrito]]," ","")&amp;"-"&amp;SUBSTITUTE(Tabla1[[#This Row],[Horario Inscrito]]," ","")&amp;"-"&amp;Tabla1[[#This Row],[Fecha Inicio grupo]])</f>
        <v/>
      </c>
      <c r="BF57" s="252" t="str">
        <f>IF(F57="","",Tabla1[[#This Row],[Curso]])</f>
        <v/>
      </c>
      <c r="BG57" s="253" t="str">
        <f>+IF(TRIM(F57)="","",$B$1&amp;"-"&amp;TRIM(Tabla1[[#This Row],[Mes Inscrito]])&amp;"-"&amp;TRIM(Tabla1[[#This Row],[Dia de clases Inscrito]])&amp;"-"&amp;TRIM(Tabla1[[#This Row],[Horario Inscrito]])&amp;"-"&amp;TRIM(Tabla1[[#This Row],[Fecha Inicio grupo]])&amp;"-"&amp;TRIM(Tabla1[[#This Row],[Tipo Incrito]]))</f>
        <v/>
      </c>
      <c r="BH57" s="309" t="str">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 s="310" t="str">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 s="310"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 s="310" t="str">
        <f>IF(Tabla1[[#This Row],[Fecha Inicio grupo]]="","",IFERROR(VLOOKUP(Tabla1[[#This Row],[Mes de Alta como miembro]],Parámetros!$AM$2:$AN$16,2,0),"01/01/1900"))</f>
        <v/>
      </c>
    </row>
    <row r="58" spans="1:63" s="25" customFormat="1" ht="13.9" hidden="1">
      <c r="A58" s="69">
        <v>55</v>
      </c>
      <c r="B58" s="29"/>
      <c r="C58" s="35"/>
      <c r="D58" s="43"/>
      <c r="E58" s="43"/>
      <c r="F58" s="46"/>
      <c r="G58" s="46"/>
      <c r="H58" s="164"/>
      <c r="I58" s="264"/>
      <c r="J58" s="29"/>
      <c r="K58" s="70"/>
      <c r="L58" s="69"/>
      <c r="M58" s="265"/>
      <c r="N58" s="239" t="str">
        <f ca="1">IF(Tabla1[[#This Row],[Fecha de nac]]="","",IF(Tabla1[[#This Row],[Fecha Finalización]] &gt;=TODAY(), DATEDIF(Tabla1[[#This Row],[Fecha de nac]],TODAY(),"y"), ROUNDDOWN((Tabla1[[#This Row],[Fecha Finalización]] -Tabla1[[#This Row],[Fecha de nac]])/365,0)))</f>
        <v/>
      </c>
      <c r="O58" s="170"/>
      <c r="P58" s="35"/>
      <c r="Q58" s="68"/>
      <c r="R58" s="68"/>
      <c r="S58" s="68"/>
      <c r="T58" s="68"/>
      <c r="U58" s="244" t="str">
        <f>IF(F58="","",Tabla1[[#This Row],[Fecha Inicio grupo]]+3*7-7)</f>
        <v/>
      </c>
      <c r="V58" s="245" t="str">
        <f>IF(F58="","",EDATE(Tabla1[[#This Row],[Fecha Inicio grupo]],3))</f>
        <v/>
      </c>
      <c r="W58" s="30"/>
      <c r="X58" s="30"/>
      <c r="Y58" s="77"/>
      <c r="Z58" s="77"/>
      <c r="AA58" s="77"/>
      <c r="AB58" s="77"/>
      <c r="AC58" s="77"/>
      <c r="AD58" s="77"/>
      <c r="AE58" s="77"/>
      <c r="AF58" s="77"/>
      <c r="AG58" s="77"/>
      <c r="AH58" s="77"/>
      <c r="AI58" s="77"/>
      <c r="AJ58" s="77"/>
      <c r="AK58" s="77"/>
      <c r="AL58" s="77"/>
      <c r="AM58" s="77"/>
      <c r="AN58" s="77"/>
      <c r="AO58" s="145"/>
      <c r="AP58" s="247" t="str">
        <f>IF(F58="","",IFERROR(VLOOKUP(SUBSTITUTE(SUBSTITUTE(Tabla1[[#This Row],[Uso Sistemas]],"T","P"),"N","F"),Parámetros!$M$2:$N$17,2,0),"Completar hasta 3ra sem. para evaluar a Probacionista"))</f>
        <v/>
      </c>
      <c r="AQ58" s="40"/>
      <c r="AR58" s="201"/>
      <c r="AS58" s="40"/>
      <c r="AT58" s="29"/>
      <c r="AU58" s="56"/>
      <c r="AV58" s="56"/>
      <c r="AW58" s="56"/>
      <c r="AX58" s="249" t="str">
        <f>IF(V58="","",EOMONTH(EDATE(Tabla1[[#This Row],[Fecha Finalización]],2),0))</f>
        <v/>
      </c>
      <c r="AY58" s="40"/>
      <c r="AZ58" s="250" t="str">
        <f>IF(V58="","",EOMONTH(EDATE(Tabla1[[#This Row],[Fecha Finalización]],3),0))</f>
        <v/>
      </c>
      <c r="BA58" s="40"/>
      <c r="BB58" s="40"/>
      <c r="BC58" s="236"/>
      <c r="BD58" s="234" t="str">
        <f>IF(F58="","",Tabla1[[#This Row],[sem 01]]&amp;Tabla1[[#This Row],[sem 02]]&amp;Tabla1[[#This Row],[sem 03]])</f>
        <v/>
      </c>
      <c r="BE58" s="235" t="str">
        <f>IF(TRIM(F58)="","",$B$1&amp;"-"&amp;SUBSTITUTE(Tabla1[[#This Row],[Mes Inscrito]]," ","")&amp;"-"&amp;SUBSTITUTE(Tabla1[[#This Row],[Dia de clases Inscrito]]," ","")&amp;"-"&amp;SUBSTITUTE(Tabla1[[#This Row],[Horario Inscrito]]," ","")&amp;"-"&amp;Tabla1[[#This Row],[Fecha Inicio grupo]])</f>
        <v/>
      </c>
      <c r="BF58" s="252" t="str">
        <f>IF(F58="","",Tabla1[[#This Row],[Curso]])</f>
        <v/>
      </c>
      <c r="BG58" s="253" t="str">
        <f>+IF(TRIM(F58)="","",$B$1&amp;"-"&amp;TRIM(Tabla1[[#This Row],[Mes Inscrito]])&amp;"-"&amp;TRIM(Tabla1[[#This Row],[Dia de clases Inscrito]])&amp;"-"&amp;TRIM(Tabla1[[#This Row],[Horario Inscrito]])&amp;"-"&amp;TRIM(Tabla1[[#This Row],[Fecha Inicio grupo]])&amp;"-"&amp;TRIM(Tabla1[[#This Row],[Tipo Incrito]]))</f>
        <v/>
      </c>
      <c r="BH58" s="309" t="str">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 s="310" t="str">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 s="310"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 s="310" t="str">
        <f>IF(Tabla1[[#This Row],[Fecha Inicio grupo]]="","",IFERROR(VLOOKUP(Tabla1[[#This Row],[Mes de Alta como miembro]],Parámetros!$AM$2:$AN$16,2,0),"01/01/1900"))</f>
        <v/>
      </c>
    </row>
    <row r="59" spans="1:63" s="25" customFormat="1" ht="13.9" hidden="1">
      <c r="A59" s="69">
        <v>56</v>
      </c>
      <c r="B59" s="29"/>
      <c r="C59" s="35"/>
      <c r="D59" s="43"/>
      <c r="E59" s="43"/>
      <c r="F59" s="46"/>
      <c r="G59" s="46"/>
      <c r="H59" s="164"/>
      <c r="I59" s="264"/>
      <c r="J59" s="29"/>
      <c r="K59" s="70"/>
      <c r="L59" s="69"/>
      <c r="M59" s="265"/>
      <c r="N59" s="239" t="str">
        <f ca="1">IF(Tabla1[[#This Row],[Fecha de nac]]="","",IF(Tabla1[[#This Row],[Fecha Finalización]] &gt;=TODAY(), DATEDIF(Tabla1[[#This Row],[Fecha de nac]],TODAY(),"y"), ROUNDDOWN((Tabla1[[#This Row],[Fecha Finalización]] -Tabla1[[#This Row],[Fecha de nac]])/365,0)))</f>
        <v/>
      </c>
      <c r="O59" s="170"/>
      <c r="P59" s="35"/>
      <c r="Q59" s="68"/>
      <c r="R59" s="68"/>
      <c r="S59" s="68"/>
      <c r="T59" s="68"/>
      <c r="U59" s="244" t="str">
        <f>IF(F59="","",Tabla1[[#This Row],[Fecha Inicio grupo]]+3*7-7)</f>
        <v/>
      </c>
      <c r="V59" s="245" t="str">
        <f>IF(F59="","",EDATE(Tabla1[[#This Row],[Fecha Inicio grupo]],3))</f>
        <v/>
      </c>
      <c r="W59" s="30"/>
      <c r="X59" s="30"/>
      <c r="Y59" s="77"/>
      <c r="Z59" s="77"/>
      <c r="AA59" s="77"/>
      <c r="AB59" s="77"/>
      <c r="AC59" s="77"/>
      <c r="AD59" s="77"/>
      <c r="AE59" s="77"/>
      <c r="AF59" s="77"/>
      <c r="AG59" s="77"/>
      <c r="AH59" s="77"/>
      <c r="AI59" s="77"/>
      <c r="AJ59" s="77"/>
      <c r="AK59" s="77"/>
      <c r="AL59" s="77"/>
      <c r="AM59" s="77"/>
      <c r="AN59" s="77"/>
      <c r="AO59" s="145"/>
      <c r="AP59" s="247" t="str">
        <f>IF(F59="","",IFERROR(VLOOKUP(SUBSTITUTE(SUBSTITUTE(Tabla1[[#This Row],[Uso Sistemas]],"T","P"),"N","F"),Parámetros!$M$2:$N$17,2,0),"Completar hasta 3ra sem. para evaluar a Probacionista"))</f>
        <v/>
      </c>
      <c r="AQ59" s="40"/>
      <c r="AR59" s="201"/>
      <c r="AS59" s="40"/>
      <c r="AT59" s="29"/>
      <c r="AU59" s="56"/>
      <c r="AV59" s="56"/>
      <c r="AW59" s="56"/>
      <c r="AX59" s="249" t="str">
        <f>IF(V59="","",EOMONTH(EDATE(Tabla1[[#This Row],[Fecha Finalización]],2),0))</f>
        <v/>
      </c>
      <c r="AY59" s="40"/>
      <c r="AZ59" s="250" t="str">
        <f>IF(V59="","",EOMONTH(EDATE(Tabla1[[#This Row],[Fecha Finalización]],3),0))</f>
        <v/>
      </c>
      <c r="BA59" s="40"/>
      <c r="BB59" s="40"/>
      <c r="BC59" s="236"/>
      <c r="BD59" s="234" t="str">
        <f>IF(F59="","",Tabla1[[#This Row],[sem 01]]&amp;Tabla1[[#This Row],[sem 02]]&amp;Tabla1[[#This Row],[sem 03]])</f>
        <v/>
      </c>
      <c r="BE59" s="235" t="str">
        <f>IF(TRIM(F59)="","",$B$1&amp;"-"&amp;SUBSTITUTE(Tabla1[[#This Row],[Mes Inscrito]]," ","")&amp;"-"&amp;SUBSTITUTE(Tabla1[[#This Row],[Dia de clases Inscrito]]," ","")&amp;"-"&amp;SUBSTITUTE(Tabla1[[#This Row],[Horario Inscrito]]," ","")&amp;"-"&amp;Tabla1[[#This Row],[Fecha Inicio grupo]])</f>
        <v/>
      </c>
      <c r="BF59" s="252" t="str">
        <f>IF(F59="","",Tabla1[[#This Row],[Curso]])</f>
        <v/>
      </c>
      <c r="BG59" s="253" t="str">
        <f>+IF(TRIM(F59)="","",$B$1&amp;"-"&amp;TRIM(Tabla1[[#This Row],[Mes Inscrito]])&amp;"-"&amp;TRIM(Tabla1[[#This Row],[Dia de clases Inscrito]])&amp;"-"&amp;TRIM(Tabla1[[#This Row],[Horario Inscrito]])&amp;"-"&amp;TRIM(Tabla1[[#This Row],[Fecha Inicio grupo]])&amp;"-"&amp;TRIM(Tabla1[[#This Row],[Tipo Incrito]]))</f>
        <v/>
      </c>
      <c r="BH59" s="309" t="str">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 s="310" t="str">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 s="310"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 s="310" t="str">
        <f>IF(Tabla1[[#This Row],[Fecha Inicio grupo]]="","",IFERROR(VLOOKUP(Tabla1[[#This Row],[Mes de Alta como miembro]],Parámetros!$AM$2:$AN$16,2,0),"01/01/1900"))</f>
        <v/>
      </c>
    </row>
    <row r="60" spans="1:63" s="25" customFormat="1" ht="13.9" hidden="1">
      <c r="A60" s="69">
        <v>57</v>
      </c>
      <c r="B60" s="29"/>
      <c r="C60" s="35"/>
      <c r="D60" s="43"/>
      <c r="E60" s="43"/>
      <c r="F60" s="46"/>
      <c r="G60" s="46"/>
      <c r="H60" s="164"/>
      <c r="I60" s="264"/>
      <c r="J60" s="29"/>
      <c r="K60" s="70"/>
      <c r="L60" s="69"/>
      <c r="M60" s="265"/>
      <c r="N60" s="239" t="str">
        <f ca="1">IF(Tabla1[[#This Row],[Fecha de nac]]="","",IF(Tabla1[[#This Row],[Fecha Finalización]] &gt;=TODAY(), DATEDIF(Tabla1[[#This Row],[Fecha de nac]],TODAY(),"y"), ROUNDDOWN((Tabla1[[#This Row],[Fecha Finalización]] -Tabla1[[#This Row],[Fecha de nac]])/365,0)))</f>
        <v/>
      </c>
      <c r="O60" s="170"/>
      <c r="P60" s="35"/>
      <c r="Q60" s="68"/>
      <c r="R60" s="68"/>
      <c r="S60" s="68"/>
      <c r="T60" s="68"/>
      <c r="U60" s="244" t="str">
        <f>IF(F60="","",Tabla1[[#This Row],[Fecha Inicio grupo]]+3*7-7)</f>
        <v/>
      </c>
      <c r="V60" s="245" t="str">
        <f>IF(F60="","",EDATE(Tabla1[[#This Row],[Fecha Inicio grupo]],3))</f>
        <v/>
      </c>
      <c r="W60" s="30"/>
      <c r="X60" s="30"/>
      <c r="Y60" s="77"/>
      <c r="Z60" s="77"/>
      <c r="AA60" s="77"/>
      <c r="AB60" s="77"/>
      <c r="AC60" s="77"/>
      <c r="AD60" s="77"/>
      <c r="AE60" s="77"/>
      <c r="AF60" s="77"/>
      <c r="AG60" s="77"/>
      <c r="AH60" s="77"/>
      <c r="AI60" s="77"/>
      <c r="AJ60" s="77"/>
      <c r="AK60" s="77"/>
      <c r="AL60" s="77"/>
      <c r="AM60" s="77"/>
      <c r="AN60" s="77"/>
      <c r="AO60" s="145"/>
      <c r="AP60" s="247" t="str">
        <f>IF(F60="","",IFERROR(VLOOKUP(SUBSTITUTE(SUBSTITUTE(Tabla1[[#This Row],[Uso Sistemas]],"T","P"),"N","F"),Parámetros!$M$2:$N$17,2,0),"Completar hasta 3ra sem. para evaluar a Probacionista"))</f>
        <v/>
      </c>
      <c r="AQ60" s="40"/>
      <c r="AR60" s="201"/>
      <c r="AS60" s="40"/>
      <c r="AT60" s="29"/>
      <c r="AU60" s="56"/>
      <c r="AV60" s="56"/>
      <c r="AW60" s="56"/>
      <c r="AX60" s="249" t="str">
        <f>IF(V60="","",EOMONTH(EDATE(Tabla1[[#This Row],[Fecha Finalización]],2),0))</f>
        <v/>
      </c>
      <c r="AY60" s="40"/>
      <c r="AZ60" s="250" t="str">
        <f>IF(V60="","",EOMONTH(EDATE(Tabla1[[#This Row],[Fecha Finalización]],3),0))</f>
        <v/>
      </c>
      <c r="BA60" s="40"/>
      <c r="BB60" s="40"/>
      <c r="BC60" s="236"/>
      <c r="BD60" s="234" t="str">
        <f>IF(F60="","",Tabla1[[#This Row],[sem 01]]&amp;Tabla1[[#This Row],[sem 02]]&amp;Tabla1[[#This Row],[sem 03]])</f>
        <v/>
      </c>
      <c r="BE60" s="235" t="str">
        <f>IF(TRIM(F60)="","",$B$1&amp;"-"&amp;SUBSTITUTE(Tabla1[[#This Row],[Mes Inscrito]]," ","")&amp;"-"&amp;SUBSTITUTE(Tabla1[[#This Row],[Dia de clases Inscrito]]," ","")&amp;"-"&amp;SUBSTITUTE(Tabla1[[#This Row],[Horario Inscrito]]," ","")&amp;"-"&amp;Tabla1[[#This Row],[Fecha Inicio grupo]])</f>
        <v/>
      </c>
      <c r="BF60" s="252" t="str">
        <f>IF(F60="","",Tabla1[[#This Row],[Curso]])</f>
        <v/>
      </c>
      <c r="BG60" s="253" t="str">
        <f>+IF(TRIM(F60)="","",$B$1&amp;"-"&amp;TRIM(Tabla1[[#This Row],[Mes Inscrito]])&amp;"-"&amp;TRIM(Tabla1[[#This Row],[Dia de clases Inscrito]])&amp;"-"&amp;TRIM(Tabla1[[#This Row],[Horario Inscrito]])&amp;"-"&amp;TRIM(Tabla1[[#This Row],[Fecha Inicio grupo]])&amp;"-"&amp;TRIM(Tabla1[[#This Row],[Tipo Incrito]]))</f>
        <v/>
      </c>
      <c r="BH60" s="309" t="str">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 s="310" t="str">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 s="310"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 s="310" t="str">
        <f>IF(Tabla1[[#This Row],[Fecha Inicio grupo]]="","",IFERROR(VLOOKUP(Tabla1[[#This Row],[Mes de Alta como miembro]],Parámetros!$AM$2:$AN$16,2,0),"01/01/1900"))</f>
        <v/>
      </c>
    </row>
    <row r="61" spans="1:63" s="25" customFormat="1" ht="13.9" hidden="1">
      <c r="A61" s="69">
        <v>58</v>
      </c>
      <c r="B61" s="29"/>
      <c r="C61" s="35"/>
      <c r="D61" s="43"/>
      <c r="E61" s="43"/>
      <c r="F61" s="46"/>
      <c r="G61" s="46"/>
      <c r="H61" s="164"/>
      <c r="I61" s="264"/>
      <c r="J61" s="29"/>
      <c r="K61" s="70"/>
      <c r="L61" s="69"/>
      <c r="M61" s="265"/>
      <c r="N61" s="239" t="str">
        <f ca="1">IF(Tabla1[[#This Row],[Fecha de nac]]="","",IF(Tabla1[[#This Row],[Fecha Finalización]] &gt;=TODAY(), DATEDIF(Tabla1[[#This Row],[Fecha de nac]],TODAY(),"y"), ROUNDDOWN((Tabla1[[#This Row],[Fecha Finalización]] -Tabla1[[#This Row],[Fecha de nac]])/365,0)))</f>
        <v/>
      </c>
      <c r="O61" s="170"/>
      <c r="P61" s="35"/>
      <c r="Q61" s="68"/>
      <c r="R61" s="68"/>
      <c r="S61" s="68"/>
      <c r="T61" s="68"/>
      <c r="U61" s="244" t="str">
        <f>IF(F61="","",Tabla1[[#This Row],[Fecha Inicio grupo]]+3*7-7)</f>
        <v/>
      </c>
      <c r="V61" s="245" t="str">
        <f>IF(F61="","",EDATE(Tabla1[[#This Row],[Fecha Inicio grupo]],3))</f>
        <v/>
      </c>
      <c r="W61" s="30"/>
      <c r="X61" s="30"/>
      <c r="Y61" s="77"/>
      <c r="Z61" s="77"/>
      <c r="AA61" s="77"/>
      <c r="AB61" s="77"/>
      <c r="AC61" s="77"/>
      <c r="AD61" s="77"/>
      <c r="AE61" s="77"/>
      <c r="AF61" s="77"/>
      <c r="AG61" s="77"/>
      <c r="AH61" s="77"/>
      <c r="AI61" s="77"/>
      <c r="AJ61" s="77"/>
      <c r="AK61" s="77"/>
      <c r="AL61" s="77"/>
      <c r="AM61" s="77"/>
      <c r="AN61" s="77"/>
      <c r="AO61" s="145"/>
      <c r="AP61" s="247" t="str">
        <f>IF(F61="","",IFERROR(VLOOKUP(SUBSTITUTE(SUBSTITUTE(Tabla1[[#This Row],[Uso Sistemas]],"T","P"),"N","F"),Parámetros!$M$2:$N$17,2,0),"Completar hasta 3ra sem. para evaluar a Probacionista"))</f>
        <v/>
      </c>
      <c r="AQ61" s="40"/>
      <c r="AR61" s="201"/>
      <c r="AS61" s="40"/>
      <c r="AT61" s="29"/>
      <c r="AU61" s="56"/>
      <c r="AV61" s="56"/>
      <c r="AW61" s="56"/>
      <c r="AX61" s="249" t="str">
        <f>IF(V61="","",EOMONTH(EDATE(Tabla1[[#This Row],[Fecha Finalización]],2),0))</f>
        <v/>
      </c>
      <c r="AY61" s="40"/>
      <c r="AZ61" s="250" t="str">
        <f>IF(V61="","",EOMONTH(EDATE(Tabla1[[#This Row],[Fecha Finalización]],3),0))</f>
        <v/>
      </c>
      <c r="BA61" s="40"/>
      <c r="BB61" s="40"/>
      <c r="BC61" s="236"/>
      <c r="BD61" s="234" t="str">
        <f>IF(F61="","",Tabla1[[#This Row],[sem 01]]&amp;Tabla1[[#This Row],[sem 02]]&amp;Tabla1[[#This Row],[sem 03]])</f>
        <v/>
      </c>
      <c r="BE61" s="235" t="str">
        <f>IF(TRIM(F61)="","",$B$1&amp;"-"&amp;SUBSTITUTE(Tabla1[[#This Row],[Mes Inscrito]]," ","")&amp;"-"&amp;SUBSTITUTE(Tabla1[[#This Row],[Dia de clases Inscrito]]," ","")&amp;"-"&amp;SUBSTITUTE(Tabla1[[#This Row],[Horario Inscrito]]," ","")&amp;"-"&amp;Tabla1[[#This Row],[Fecha Inicio grupo]])</f>
        <v/>
      </c>
      <c r="BF61" s="252" t="str">
        <f>IF(F61="","",Tabla1[[#This Row],[Curso]])</f>
        <v/>
      </c>
      <c r="BG61" s="253" t="str">
        <f>+IF(TRIM(F61)="","",$B$1&amp;"-"&amp;TRIM(Tabla1[[#This Row],[Mes Inscrito]])&amp;"-"&amp;TRIM(Tabla1[[#This Row],[Dia de clases Inscrito]])&amp;"-"&amp;TRIM(Tabla1[[#This Row],[Horario Inscrito]])&amp;"-"&amp;TRIM(Tabla1[[#This Row],[Fecha Inicio grupo]])&amp;"-"&amp;TRIM(Tabla1[[#This Row],[Tipo Incrito]]))</f>
        <v/>
      </c>
      <c r="BH61" s="309" t="str">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 s="310" t="str">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 s="310"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 s="310" t="str">
        <f>IF(Tabla1[[#This Row],[Fecha Inicio grupo]]="","",IFERROR(VLOOKUP(Tabla1[[#This Row],[Mes de Alta como miembro]],Parámetros!$AM$2:$AN$16,2,0),"01/01/1900"))</f>
        <v/>
      </c>
    </row>
    <row r="62" spans="1:63" s="25" customFormat="1" ht="13.9" hidden="1">
      <c r="A62" s="69">
        <v>59</v>
      </c>
      <c r="B62" s="29"/>
      <c r="C62" s="35"/>
      <c r="D62" s="43"/>
      <c r="E62" s="43"/>
      <c r="F62" s="46"/>
      <c r="G62" s="46"/>
      <c r="H62" s="164"/>
      <c r="I62" s="43"/>
      <c r="J62" s="203"/>
      <c r="K62" s="70"/>
      <c r="L62" s="69"/>
      <c r="M62" s="47"/>
      <c r="N62" s="239" t="str">
        <f ca="1">IF(Tabla1[[#This Row],[Fecha de nac]]="","",IF(Tabla1[[#This Row],[Fecha Finalización]] &gt;=TODAY(), DATEDIF(Tabla1[[#This Row],[Fecha de nac]],TODAY(),"y"), ROUNDDOWN((Tabla1[[#This Row],[Fecha Finalización]] -Tabla1[[#This Row],[Fecha de nac]])/365,0)))</f>
        <v/>
      </c>
      <c r="O62" s="170"/>
      <c r="P62" s="35"/>
      <c r="Q62" s="68"/>
      <c r="R62" s="68"/>
      <c r="S62" s="68"/>
      <c r="T62" s="68"/>
      <c r="U62" s="244" t="str">
        <f>IF(F62="","",Tabla1[[#This Row],[Fecha Inicio grupo]]+3*7-7)</f>
        <v/>
      </c>
      <c r="V62" s="245" t="str">
        <f>IF(F62="","",EDATE(Tabla1[[#This Row],[Fecha Inicio grupo]],3))</f>
        <v/>
      </c>
      <c r="W62" s="30"/>
      <c r="X62" s="30"/>
      <c r="Y62" s="77"/>
      <c r="Z62" s="77"/>
      <c r="AA62" s="77"/>
      <c r="AB62" s="77"/>
      <c r="AC62" s="77"/>
      <c r="AD62" s="77"/>
      <c r="AE62" s="77"/>
      <c r="AF62" s="77"/>
      <c r="AG62" s="77"/>
      <c r="AH62" s="77"/>
      <c r="AI62" s="77"/>
      <c r="AJ62" s="77"/>
      <c r="AK62" s="77"/>
      <c r="AL62" s="77"/>
      <c r="AM62" s="77"/>
      <c r="AN62" s="77"/>
      <c r="AO62" s="145"/>
      <c r="AP62" s="247" t="str">
        <f>IF(F62="","",IFERROR(VLOOKUP(SUBSTITUTE(SUBSTITUTE(Tabla1[[#This Row],[Uso Sistemas]],"T","P"),"N","F"),Parámetros!$M$2:$N$17,2,0),"Completar hasta 3ra sem. para evaluar a Probacionista"))</f>
        <v/>
      </c>
      <c r="AQ62" s="40"/>
      <c r="AR62" s="201"/>
      <c r="AS62" s="40"/>
      <c r="AT62" s="29"/>
      <c r="AU62" s="56"/>
      <c r="AV62" s="210"/>
      <c r="AW62" s="56"/>
      <c r="AX62" s="249" t="str">
        <f>IF(V62="","",EOMONTH(EDATE(Tabla1[[#This Row],[Fecha Finalización]],2),0))</f>
        <v/>
      </c>
      <c r="AY62" s="40"/>
      <c r="AZ62" s="250" t="str">
        <f>IF(V62="","",EOMONTH(EDATE(Tabla1[[#This Row],[Fecha Finalización]],3),0))</f>
        <v/>
      </c>
      <c r="BA62" s="40"/>
      <c r="BB62" s="40"/>
      <c r="BC62" s="236"/>
      <c r="BD62" s="234" t="str">
        <f>IF(F62="","",Tabla1[[#This Row],[sem 01]]&amp;Tabla1[[#This Row],[sem 02]]&amp;Tabla1[[#This Row],[sem 03]])</f>
        <v/>
      </c>
      <c r="BE62" s="235" t="str">
        <f>IF(TRIM(F62)="","",$B$1&amp;"-"&amp;SUBSTITUTE(Tabla1[[#This Row],[Mes Inscrito]]," ","")&amp;"-"&amp;SUBSTITUTE(Tabla1[[#This Row],[Dia de clases Inscrito]]," ","")&amp;"-"&amp;SUBSTITUTE(Tabla1[[#This Row],[Horario Inscrito]]," ","")&amp;"-"&amp;Tabla1[[#This Row],[Fecha Inicio grupo]])</f>
        <v/>
      </c>
      <c r="BF62" s="252" t="str">
        <f>IF(F62="","",Tabla1[[#This Row],[Curso]])</f>
        <v/>
      </c>
      <c r="BG62" s="253" t="str">
        <f>+IF(TRIM(F62)="","",$B$1&amp;"-"&amp;TRIM(Tabla1[[#This Row],[Mes Inscrito]])&amp;"-"&amp;TRIM(Tabla1[[#This Row],[Dia de clases Inscrito]])&amp;"-"&amp;TRIM(Tabla1[[#This Row],[Horario Inscrito]])&amp;"-"&amp;TRIM(Tabla1[[#This Row],[Fecha Inicio grupo]])&amp;"-"&amp;TRIM(Tabla1[[#This Row],[Tipo Incrito]]))</f>
        <v/>
      </c>
      <c r="BH62" s="309" t="str">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 s="310" t="str">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 s="310"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 s="310" t="str">
        <f>IF(Tabla1[[#This Row],[Fecha Inicio grupo]]="","",IFERROR(VLOOKUP(Tabla1[[#This Row],[Mes de Alta como miembro]],Parámetros!$AM$2:$AN$16,2,0),"01/01/1900"))</f>
        <v/>
      </c>
    </row>
    <row r="63" spans="1:63" s="25" customFormat="1" ht="13.9" hidden="1">
      <c r="A63" s="69">
        <v>60</v>
      </c>
      <c r="B63" s="29"/>
      <c r="C63" s="35"/>
      <c r="D63" s="43"/>
      <c r="E63" s="43"/>
      <c r="F63" s="46"/>
      <c r="G63" s="46"/>
      <c r="H63" s="164"/>
      <c r="I63" s="43"/>
      <c r="J63" s="29"/>
      <c r="K63" s="70"/>
      <c r="L63" s="69"/>
      <c r="M63" s="47"/>
      <c r="N63" s="239" t="str">
        <f ca="1">IF(Tabla1[[#This Row],[Fecha de nac]]="","",IF(Tabla1[[#This Row],[Fecha Finalización]] &gt;=TODAY(), DATEDIF(Tabla1[[#This Row],[Fecha de nac]],TODAY(),"y"), ROUNDDOWN((Tabla1[[#This Row],[Fecha Finalización]] -Tabla1[[#This Row],[Fecha de nac]])/365,0)))</f>
        <v/>
      </c>
      <c r="O63" s="170"/>
      <c r="P63" s="35"/>
      <c r="Q63" s="68"/>
      <c r="R63" s="68"/>
      <c r="S63" s="68"/>
      <c r="T63" s="68"/>
      <c r="U63" s="244" t="str">
        <f>IF(F63="","",Tabla1[[#This Row],[Fecha Inicio grupo]]+3*7-7)</f>
        <v/>
      </c>
      <c r="V63" s="245" t="str">
        <f>IF(F63="","",EDATE(Tabla1[[#This Row],[Fecha Inicio grupo]],3))</f>
        <v/>
      </c>
      <c r="W63" s="30"/>
      <c r="X63" s="30"/>
      <c r="Y63" s="77"/>
      <c r="Z63" s="77"/>
      <c r="AA63" s="77"/>
      <c r="AB63" s="77"/>
      <c r="AC63" s="77"/>
      <c r="AD63" s="77"/>
      <c r="AE63" s="77"/>
      <c r="AF63" s="77"/>
      <c r="AG63" s="77"/>
      <c r="AH63" s="77"/>
      <c r="AI63" s="77"/>
      <c r="AJ63" s="77"/>
      <c r="AK63" s="77"/>
      <c r="AL63" s="77"/>
      <c r="AM63" s="77"/>
      <c r="AN63" s="77"/>
      <c r="AO63" s="145"/>
      <c r="AP63" s="247" t="str">
        <f>IF(F63="","",IFERROR(VLOOKUP(SUBSTITUTE(SUBSTITUTE(Tabla1[[#This Row],[Uso Sistemas]],"T","P"),"N","F"),Parámetros!$M$2:$N$17,2,0),"Completar hasta 3ra sem. para evaluar a Probacionista"))</f>
        <v/>
      </c>
      <c r="AQ63" s="40"/>
      <c r="AR63" s="201"/>
      <c r="AS63" s="40"/>
      <c r="AT63" s="29"/>
      <c r="AU63" s="56"/>
      <c r="AV63" s="56"/>
      <c r="AW63" s="56"/>
      <c r="AX63" s="249" t="str">
        <f>IF(V63="","",EOMONTH(EDATE(Tabla1[[#This Row],[Fecha Finalización]],2),0))</f>
        <v/>
      </c>
      <c r="AY63" s="40"/>
      <c r="AZ63" s="250" t="str">
        <f>IF(V63="","",EOMONTH(EDATE(Tabla1[[#This Row],[Fecha Finalización]],3),0))</f>
        <v/>
      </c>
      <c r="BA63" s="40"/>
      <c r="BB63" s="40"/>
      <c r="BC63" s="236"/>
      <c r="BD63" s="234" t="str">
        <f>IF(F63="","",Tabla1[[#This Row],[sem 01]]&amp;Tabla1[[#This Row],[sem 02]]&amp;Tabla1[[#This Row],[sem 03]])</f>
        <v/>
      </c>
      <c r="BE63" s="235" t="str">
        <f>IF(TRIM(F63)="","",$B$1&amp;"-"&amp;SUBSTITUTE(Tabla1[[#This Row],[Mes Inscrito]]," ","")&amp;"-"&amp;SUBSTITUTE(Tabla1[[#This Row],[Dia de clases Inscrito]]," ","")&amp;"-"&amp;SUBSTITUTE(Tabla1[[#This Row],[Horario Inscrito]]," ","")&amp;"-"&amp;Tabla1[[#This Row],[Fecha Inicio grupo]])</f>
        <v/>
      </c>
      <c r="BF63" s="252" t="str">
        <f>IF(F63="","",Tabla1[[#This Row],[Curso]])</f>
        <v/>
      </c>
      <c r="BG63" s="253" t="str">
        <f>+IF(TRIM(F63)="","",$B$1&amp;"-"&amp;TRIM(Tabla1[[#This Row],[Mes Inscrito]])&amp;"-"&amp;TRIM(Tabla1[[#This Row],[Dia de clases Inscrito]])&amp;"-"&amp;TRIM(Tabla1[[#This Row],[Horario Inscrito]])&amp;"-"&amp;TRIM(Tabla1[[#This Row],[Fecha Inicio grupo]])&amp;"-"&amp;TRIM(Tabla1[[#This Row],[Tipo Incrito]]))</f>
        <v/>
      </c>
      <c r="BH63" s="309" t="str">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 s="310" t="str">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 s="310"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 s="310" t="str">
        <f>IF(Tabla1[[#This Row],[Fecha Inicio grupo]]="","",IFERROR(VLOOKUP(Tabla1[[#This Row],[Mes de Alta como miembro]],Parámetros!$AM$2:$AN$16,2,0),"01/01/1900"))</f>
        <v/>
      </c>
    </row>
    <row r="64" spans="1:63" s="25" customFormat="1" ht="13.9" hidden="1">
      <c r="A64" s="69">
        <v>61</v>
      </c>
      <c r="B64" s="29"/>
      <c r="C64" s="35"/>
      <c r="D64" s="43"/>
      <c r="E64" s="43"/>
      <c r="F64" s="46"/>
      <c r="G64" s="46"/>
      <c r="H64" s="164"/>
      <c r="I64" s="43"/>
      <c r="J64" s="29"/>
      <c r="K64" s="70"/>
      <c r="L64" s="69"/>
      <c r="M64" s="47"/>
      <c r="N64" s="239" t="str">
        <f ca="1">IF(Tabla1[[#This Row],[Fecha de nac]]="","",IF(Tabla1[[#This Row],[Fecha Finalización]] &gt;=TODAY(), DATEDIF(Tabla1[[#This Row],[Fecha de nac]],TODAY(),"y"), ROUNDDOWN((Tabla1[[#This Row],[Fecha Finalización]] -Tabla1[[#This Row],[Fecha de nac]])/365,0)))</f>
        <v/>
      </c>
      <c r="O64" s="170"/>
      <c r="P64" s="35"/>
      <c r="Q64" s="68"/>
      <c r="R64" s="68"/>
      <c r="S64" s="68"/>
      <c r="T64" s="68"/>
      <c r="U64" s="244" t="str">
        <f>IF(F64="","",Tabla1[[#This Row],[Fecha Inicio grupo]]+3*7-7)</f>
        <v/>
      </c>
      <c r="V64" s="245" t="str">
        <f>IF(F64="","",EDATE(Tabla1[[#This Row],[Fecha Inicio grupo]],3))</f>
        <v/>
      </c>
      <c r="W64" s="30"/>
      <c r="X64" s="30"/>
      <c r="Y64" s="77"/>
      <c r="Z64" s="77"/>
      <c r="AA64" s="77"/>
      <c r="AB64" s="77"/>
      <c r="AC64" s="77"/>
      <c r="AD64" s="77"/>
      <c r="AE64" s="77"/>
      <c r="AF64" s="77"/>
      <c r="AG64" s="77"/>
      <c r="AH64" s="77"/>
      <c r="AI64" s="77"/>
      <c r="AJ64" s="77"/>
      <c r="AK64" s="77"/>
      <c r="AL64" s="77"/>
      <c r="AM64" s="77"/>
      <c r="AN64" s="77"/>
      <c r="AO64" s="145"/>
      <c r="AP64" s="247" t="str">
        <f>IF(F64="","",IFERROR(VLOOKUP(SUBSTITUTE(SUBSTITUTE(Tabla1[[#This Row],[Uso Sistemas]],"T","P"),"N","F"),Parámetros!$M$2:$N$17,2,0),"Completar hasta 3ra sem. para evaluar a Probacionista"))</f>
        <v/>
      </c>
      <c r="AQ64" s="40"/>
      <c r="AR64" s="201"/>
      <c r="AS64" s="40"/>
      <c r="AT64" s="29"/>
      <c r="AU64" s="56"/>
      <c r="AV64" s="56"/>
      <c r="AW64" s="56"/>
      <c r="AX64" s="249" t="str">
        <f>IF(V64="","",EOMONTH(EDATE(Tabla1[[#This Row],[Fecha Finalización]],2),0))</f>
        <v/>
      </c>
      <c r="AY64" s="40"/>
      <c r="AZ64" s="250" t="str">
        <f>IF(V64="","",EOMONTH(EDATE(Tabla1[[#This Row],[Fecha Finalización]],3),0))</f>
        <v/>
      </c>
      <c r="BA64" s="40"/>
      <c r="BB64" s="40"/>
      <c r="BC64" s="236"/>
      <c r="BD64" s="234" t="str">
        <f>IF(F64="","",Tabla1[[#This Row],[sem 01]]&amp;Tabla1[[#This Row],[sem 02]]&amp;Tabla1[[#This Row],[sem 03]])</f>
        <v/>
      </c>
      <c r="BE64" s="235" t="str">
        <f>IF(TRIM(F64)="","",$B$1&amp;"-"&amp;SUBSTITUTE(Tabla1[[#This Row],[Mes Inscrito]]," ","")&amp;"-"&amp;SUBSTITUTE(Tabla1[[#This Row],[Dia de clases Inscrito]]," ","")&amp;"-"&amp;SUBSTITUTE(Tabla1[[#This Row],[Horario Inscrito]]," ","")&amp;"-"&amp;Tabla1[[#This Row],[Fecha Inicio grupo]])</f>
        <v/>
      </c>
      <c r="BF64" s="252" t="str">
        <f>IF(F64="","",Tabla1[[#This Row],[Curso]])</f>
        <v/>
      </c>
      <c r="BG64" s="253" t="str">
        <f>+IF(TRIM(F64)="","",$B$1&amp;"-"&amp;TRIM(Tabla1[[#This Row],[Mes Inscrito]])&amp;"-"&amp;TRIM(Tabla1[[#This Row],[Dia de clases Inscrito]])&amp;"-"&amp;TRIM(Tabla1[[#This Row],[Horario Inscrito]])&amp;"-"&amp;TRIM(Tabla1[[#This Row],[Fecha Inicio grupo]])&amp;"-"&amp;TRIM(Tabla1[[#This Row],[Tipo Incrito]]))</f>
        <v/>
      </c>
      <c r="BH64" s="309" t="str">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 s="310" t="str">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 s="310"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 s="310" t="str">
        <f>IF(Tabla1[[#This Row],[Fecha Inicio grupo]]="","",IFERROR(VLOOKUP(Tabla1[[#This Row],[Mes de Alta como miembro]],Parámetros!$AM$2:$AN$16,2,0),"01/01/1900"))</f>
        <v/>
      </c>
    </row>
    <row r="65" spans="1:63" s="25" customFormat="1" ht="13.9" hidden="1">
      <c r="A65" s="69">
        <v>62</v>
      </c>
      <c r="B65" s="29"/>
      <c r="C65" s="35"/>
      <c r="D65" s="43"/>
      <c r="E65" s="43"/>
      <c r="F65" s="46"/>
      <c r="G65" s="46"/>
      <c r="H65" s="164"/>
      <c r="I65" s="43"/>
      <c r="J65" s="29"/>
      <c r="K65" s="70"/>
      <c r="L65" s="69"/>
      <c r="M65" s="47"/>
      <c r="N65" s="239" t="str">
        <f ca="1">IF(Tabla1[[#This Row],[Fecha de nac]]="","",IF(Tabla1[[#This Row],[Fecha Finalización]] &gt;=TODAY(), DATEDIF(Tabla1[[#This Row],[Fecha de nac]],TODAY(),"y"), ROUNDDOWN((Tabla1[[#This Row],[Fecha Finalización]] -Tabla1[[#This Row],[Fecha de nac]])/365,0)))</f>
        <v/>
      </c>
      <c r="O65" s="170"/>
      <c r="P65" s="35"/>
      <c r="Q65" s="68"/>
      <c r="R65" s="68"/>
      <c r="S65" s="68"/>
      <c r="T65" s="68"/>
      <c r="U65" s="244" t="str">
        <f>IF(F65="","",Tabla1[[#This Row],[Fecha Inicio grupo]]+3*7-7)</f>
        <v/>
      </c>
      <c r="V65" s="245" t="str">
        <f>IF(F65="","",EDATE(Tabla1[[#This Row],[Fecha Inicio grupo]],3))</f>
        <v/>
      </c>
      <c r="W65" s="30"/>
      <c r="X65" s="30"/>
      <c r="Y65" s="77"/>
      <c r="Z65" s="77"/>
      <c r="AA65" s="77"/>
      <c r="AB65" s="77"/>
      <c r="AC65" s="77"/>
      <c r="AD65" s="77"/>
      <c r="AE65" s="77"/>
      <c r="AF65" s="77"/>
      <c r="AG65" s="77"/>
      <c r="AH65" s="77"/>
      <c r="AI65" s="77"/>
      <c r="AJ65" s="77"/>
      <c r="AK65" s="77"/>
      <c r="AL65" s="77"/>
      <c r="AM65" s="77"/>
      <c r="AN65" s="77"/>
      <c r="AO65" s="145"/>
      <c r="AP65" s="247" t="str">
        <f>IF(F65="","",IFERROR(VLOOKUP(SUBSTITUTE(SUBSTITUTE(Tabla1[[#This Row],[Uso Sistemas]],"T","P"),"N","F"),Parámetros!$M$2:$N$17,2,0),"Completar hasta 3ra sem. para evaluar a Probacionista"))</f>
        <v/>
      </c>
      <c r="AQ65" s="40"/>
      <c r="AR65" s="201"/>
      <c r="AS65" s="40"/>
      <c r="AT65" s="29"/>
      <c r="AU65" s="56"/>
      <c r="AV65" s="56"/>
      <c r="AW65" s="56"/>
      <c r="AX65" s="249" t="str">
        <f>IF(V65="","",EOMONTH(EDATE(Tabla1[[#This Row],[Fecha Finalización]],2),0))</f>
        <v/>
      </c>
      <c r="AY65" s="40"/>
      <c r="AZ65" s="250" t="str">
        <f>IF(V65="","",EOMONTH(EDATE(Tabla1[[#This Row],[Fecha Finalización]],3),0))</f>
        <v/>
      </c>
      <c r="BA65" s="40"/>
      <c r="BB65" s="40"/>
      <c r="BC65" s="236"/>
      <c r="BD65" s="234" t="str">
        <f>IF(F65="","",Tabla1[[#This Row],[sem 01]]&amp;Tabla1[[#This Row],[sem 02]]&amp;Tabla1[[#This Row],[sem 03]])</f>
        <v/>
      </c>
      <c r="BE65" s="235" t="str">
        <f>IF(TRIM(F65)="","",$B$1&amp;"-"&amp;SUBSTITUTE(Tabla1[[#This Row],[Mes Inscrito]]," ","")&amp;"-"&amp;SUBSTITUTE(Tabla1[[#This Row],[Dia de clases Inscrito]]," ","")&amp;"-"&amp;SUBSTITUTE(Tabla1[[#This Row],[Horario Inscrito]]," ","")&amp;"-"&amp;Tabla1[[#This Row],[Fecha Inicio grupo]])</f>
        <v/>
      </c>
      <c r="BF65" s="252" t="str">
        <f>IF(F65="","",Tabla1[[#This Row],[Curso]])</f>
        <v/>
      </c>
      <c r="BG65" s="253" t="str">
        <f>+IF(TRIM(F65)="","",$B$1&amp;"-"&amp;TRIM(Tabla1[[#This Row],[Mes Inscrito]])&amp;"-"&amp;TRIM(Tabla1[[#This Row],[Dia de clases Inscrito]])&amp;"-"&amp;TRIM(Tabla1[[#This Row],[Horario Inscrito]])&amp;"-"&amp;TRIM(Tabla1[[#This Row],[Fecha Inicio grupo]])&amp;"-"&amp;TRIM(Tabla1[[#This Row],[Tipo Incrito]]))</f>
        <v/>
      </c>
      <c r="BH65" s="309" t="str">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 s="310" t="str">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 s="310"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 s="310" t="str">
        <f>IF(Tabla1[[#This Row],[Fecha Inicio grupo]]="","",IFERROR(VLOOKUP(Tabla1[[#This Row],[Mes de Alta como miembro]],Parámetros!$AM$2:$AN$16,2,0),"01/01/1900"))</f>
        <v/>
      </c>
    </row>
    <row r="66" spans="1:63" s="25" customFormat="1" ht="13.9" hidden="1">
      <c r="A66" s="69">
        <v>63</v>
      </c>
      <c r="B66" s="29"/>
      <c r="C66" s="35"/>
      <c r="D66" s="43"/>
      <c r="E66" s="43"/>
      <c r="F66" s="46"/>
      <c r="G66" s="46"/>
      <c r="H66" s="164"/>
      <c r="I66" s="43"/>
      <c r="J66" s="29"/>
      <c r="K66" s="70"/>
      <c r="L66" s="69"/>
      <c r="M66" s="47"/>
      <c r="N66" s="239" t="str">
        <f ca="1">IF(Tabla1[[#This Row],[Fecha de nac]]="","",IF(Tabla1[[#This Row],[Fecha Finalización]] &gt;=TODAY(), DATEDIF(Tabla1[[#This Row],[Fecha de nac]],TODAY(),"y"), ROUNDDOWN((Tabla1[[#This Row],[Fecha Finalización]] -Tabla1[[#This Row],[Fecha de nac]])/365,0)))</f>
        <v/>
      </c>
      <c r="O66" s="170"/>
      <c r="P66" s="35"/>
      <c r="Q66" s="68"/>
      <c r="R66" s="68"/>
      <c r="S66" s="68"/>
      <c r="T66" s="68"/>
      <c r="U66" s="244" t="str">
        <f>IF(F66="","",Tabla1[[#This Row],[Fecha Inicio grupo]]+3*7-7)</f>
        <v/>
      </c>
      <c r="V66" s="245" t="str">
        <f>IF(F66="","",EDATE(Tabla1[[#This Row],[Fecha Inicio grupo]],3))</f>
        <v/>
      </c>
      <c r="W66" s="30"/>
      <c r="X66" s="30"/>
      <c r="Y66" s="77"/>
      <c r="Z66" s="77"/>
      <c r="AA66" s="77"/>
      <c r="AB66" s="77"/>
      <c r="AC66" s="77"/>
      <c r="AD66" s="77"/>
      <c r="AE66" s="77"/>
      <c r="AF66" s="77"/>
      <c r="AG66" s="77"/>
      <c r="AH66" s="77"/>
      <c r="AI66" s="77"/>
      <c r="AJ66" s="77"/>
      <c r="AK66" s="77"/>
      <c r="AL66" s="77"/>
      <c r="AM66" s="77"/>
      <c r="AN66" s="77"/>
      <c r="AO66" s="145"/>
      <c r="AP66" s="247" t="str">
        <f>IF(F66="","",IFERROR(VLOOKUP(SUBSTITUTE(SUBSTITUTE(Tabla1[[#This Row],[Uso Sistemas]],"T","P"),"N","F"),Parámetros!$M$2:$N$17,2,0),"Completar hasta 3ra sem. para evaluar a Probacionista"))</f>
        <v/>
      </c>
      <c r="AQ66" s="40"/>
      <c r="AR66" s="201"/>
      <c r="AS66" s="40"/>
      <c r="AT66" s="29"/>
      <c r="AU66" s="56"/>
      <c r="AV66" s="56"/>
      <c r="AW66" s="56"/>
      <c r="AX66" s="249" t="str">
        <f>IF(V66="","",EOMONTH(EDATE(Tabla1[[#This Row],[Fecha Finalización]],2),0))</f>
        <v/>
      </c>
      <c r="AY66" s="40"/>
      <c r="AZ66" s="250" t="str">
        <f>IF(V66="","",EOMONTH(EDATE(Tabla1[[#This Row],[Fecha Finalización]],3),0))</f>
        <v/>
      </c>
      <c r="BA66" s="40"/>
      <c r="BB66" s="40"/>
      <c r="BC66" s="236"/>
      <c r="BD66" s="234" t="str">
        <f>IF(F66="","",Tabla1[[#This Row],[sem 01]]&amp;Tabla1[[#This Row],[sem 02]]&amp;Tabla1[[#This Row],[sem 03]])</f>
        <v/>
      </c>
      <c r="BE66" s="235" t="str">
        <f>IF(TRIM(F66)="","",$B$1&amp;"-"&amp;SUBSTITUTE(Tabla1[[#This Row],[Mes Inscrito]]," ","")&amp;"-"&amp;SUBSTITUTE(Tabla1[[#This Row],[Dia de clases Inscrito]]," ","")&amp;"-"&amp;SUBSTITUTE(Tabla1[[#This Row],[Horario Inscrito]]," ","")&amp;"-"&amp;Tabla1[[#This Row],[Fecha Inicio grupo]])</f>
        <v/>
      </c>
      <c r="BF66" s="252" t="str">
        <f>IF(F66="","",Tabla1[[#This Row],[Curso]])</f>
        <v/>
      </c>
      <c r="BG66" s="253" t="str">
        <f>+IF(TRIM(F66)="","",$B$1&amp;"-"&amp;TRIM(Tabla1[[#This Row],[Mes Inscrito]])&amp;"-"&amp;TRIM(Tabla1[[#This Row],[Dia de clases Inscrito]])&amp;"-"&amp;TRIM(Tabla1[[#This Row],[Horario Inscrito]])&amp;"-"&amp;TRIM(Tabla1[[#This Row],[Fecha Inicio grupo]])&amp;"-"&amp;TRIM(Tabla1[[#This Row],[Tipo Incrito]]))</f>
        <v/>
      </c>
      <c r="BH66" s="309" t="str">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 s="310" t="str">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 s="310"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 s="310" t="str">
        <f>IF(Tabla1[[#This Row],[Fecha Inicio grupo]]="","",IFERROR(VLOOKUP(Tabla1[[#This Row],[Mes de Alta como miembro]],Parámetros!$AM$2:$AN$16,2,0),"01/01/1900"))</f>
        <v/>
      </c>
    </row>
    <row r="67" spans="1:63" s="25" customFormat="1" ht="13.9" hidden="1">
      <c r="A67" s="69">
        <v>64</v>
      </c>
      <c r="B67" s="29"/>
      <c r="C67" s="35"/>
      <c r="D67" s="43"/>
      <c r="E67" s="43"/>
      <c r="F67" s="46"/>
      <c r="G67" s="46"/>
      <c r="H67" s="164"/>
      <c r="I67" s="43"/>
      <c r="J67" s="29"/>
      <c r="K67" s="70"/>
      <c r="L67" s="69"/>
      <c r="M67" s="47"/>
      <c r="N67" s="239" t="str">
        <f ca="1">IF(Tabla1[[#This Row],[Fecha de nac]]="","",IF(Tabla1[[#This Row],[Fecha Finalización]] &gt;=TODAY(), DATEDIF(Tabla1[[#This Row],[Fecha de nac]],TODAY(),"y"), ROUNDDOWN((Tabla1[[#This Row],[Fecha Finalización]] -Tabla1[[#This Row],[Fecha de nac]])/365,0)))</f>
        <v/>
      </c>
      <c r="O67" s="170"/>
      <c r="P67" s="35"/>
      <c r="Q67" s="68"/>
      <c r="R67" s="68"/>
      <c r="S67" s="68"/>
      <c r="T67" s="68"/>
      <c r="U67" s="244" t="str">
        <f>IF(F67="","",Tabla1[[#This Row],[Fecha Inicio grupo]]+3*7-7)</f>
        <v/>
      </c>
      <c r="V67" s="245" t="str">
        <f>IF(F67="","",EDATE(Tabla1[[#This Row],[Fecha Inicio grupo]],3))</f>
        <v/>
      </c>
      <c r="W67" s="30"/>
      <c r="X67" s="30"/>
      <c r="Y67" s="77"/>
      <c r="Z67" s="77"/>
      <c r="AA67" s="77"/>
      <c r="AB67" s="77"/>
      <c r="AC67" s="77"/>
      <c r="AD67" s="77"/>
      <c r="AE67" s="77"/>
      <c r="AF67" s="77"/>
      <c r="AG67" s="77"/>
      <c r="AH67" s="77"/>
      <c r="AI67" s="77"/>
      <c r="AJ67" s="77"/>
      <c r="AK67" s="77"/>
      <c r="AL67" s="77"/>
      <c r="AM67" s="77"/>
      <c r="AN67" s="77"/>
      <c r="AO67" s="145"/>
      <c r="AP67" s="247" t="str">
        <f>IF(F67="","",IFERROR(VLOOKUP(SUBSTITUTE(SUBSTITUTE(Tabla1[[#This Row],[Uso Sistemas]],"T","P"),"N","F"),Parámetros!$M$2:$N$17,2,0),"Completar hasta 3ra sem. para evaluar a Probacionista"))</f>
        <v/>
      </c>
      <c r="AQ67" s="40"/>
      <c r="AR67" s="201"/>
      <c r="AS67" s="40"/>
      <c r="AT67" s="29"/>
      <c r="AU67" s="56"/>
      <c r="AV67" s="56"/>
      <c r="AW67" s="56"/>
      <c r="AX67" s="249" t="str">
        <f>IF(V67="","",EOMONTH(EDATE(Tabla1[[#This Row],[Fecha Finalización]],2),0))</f>
        <v/>
      </c>
      <c r="AY67" s="40"/>
      <c r="AZ67" s="250" t="str">
        <f>IF(V67="","",EOMONTH(EDATE(Tabla1[[#This Row],[Fecha Finalización]],3),0))</f>
        <v/>
      </c>
      <c r="BA67" s="40"/>
      <c r="BB67" s="40"/>
      <c r="BC67" s="236"/>
      <c r="BD67" s="234" t="str">
        <f>IF(F67="","",Tabla1[[#This Row],[sem 01]]&amp;Tabla1[[#This Row],[sem 02]]&amp;Tabla1[[#This Row],[sem 03]])</f>
        <v/>
      </c>
      <c r="BE67" s="235" t="str">
        <f>IF(TRIM(F67)="","",$B$1&amp;"-"&amp;SUBSTITUTE(Tabla1[[#This Row],[Mes Inscrito]]," ","")&amp;"-"&amp;SUBSTITUTE(Tabla1[[#This Row],[Dia de clases Inscrito]]," ","")&amp;"-"&amp;SUBSTITUTE(Tabla1[[#This Row],[Horario Inscrito]]," ","")&amp;"-"&amp;Tabla1[[#This Row],[Fecha Inicio grupo]])</f>
        <v/>
      </c>
      <c r="BF67" s="252" t="str">
        <f>IF(F67="","",Tabla1[[#This Row],[Curso]])</f>
        <v/>
      </c>
      <c r="BG67" s="253" t="str">
        <f>+IF(TRIM(F67)="","",$B$1&amp;"-"&amp;TRIM(Tabla1[[#This Row],[Mes Inscrito]])&amp;"-"&amp;TRIM(Tabla1[[#This Row],[Dia de clases Inscrito]])&amp;"-"&amp;TRIM(Tabla1[[#This Row],[Horario Inscrito]])&amp;"-"&amp;TRIM(Tabla1[[#This Row],[Fecha Inicio grupo]])&amp;"-"&amp;TRIM(Tabla1[[#This Row],[Tipo Incrito]]))</f>
        <v/>
      </c>
      <c r="BH67" s="309" t="str">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 s="310" t="str">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 s="310"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 s="310" t="str">
        <f>IF(Tabla1[[#This Row],[Fecha Inicio grupo]]="","",IFERROR(VLOOKUP(Tabla1[[#This Row],[Mes de Alta como miembro]],Parámetros!$AM$2:$AN$16,2,0),"01/01/1900"))</f>
        <v/>
      </c>
    </row>
    <row r="68" spans="1:63" s="25" customFormat="1" ht="13.9" hidden="1">
      <c r="A68" s="69">
        <v>65</v>
      </c>
      <c r="B68" s="29"/>
      <c r="C68" s="35"/>
      <c r="D68" s="43"/>
      <c r="E68" s="43"/>
      <c r="F68" s="46"/>
      <c r="G68" s="46"/>
      <c r="H68" s="164"/>
      <c r="I68" s="43"/>
      <c r="J68" s="29"/>
      <c r="K68" s="70"/>
      <c r="L68" s="69"/>
      <c r="M68" s="47"/>
      <c r="N68" s="239" t="str">
        <f ca="1">IF(Tabla1[[#This Row],[Fecha de nac]]="","",IF(Tabla1[[#This Row],[Fecha Finalización]] &gt;=TODAY(), DATEDIF(Tabla1[[#This Row],[Fecha de nac]],TODAY(),"y"), ROUNDDOWN((Tabla1[[#This Row],[Fecha Finalización]] -Tabla1[[#This Row],[Fecha de nac]])/365,0)))</f>
        <v/>
      </c>
      <c r="O68" s="170"/>
      <c r="P68" s="35"/>
      <c r="Q68" s="68"/>
      <c r="R68" s="68"/>
      <c r="S68" s="68"/>
      <c r="T68" s="68"/>
      <c r="U68" s="244" t="str">
        <f>IF(F68="","",Tabla1[[#This Row],[Fecha Inicio grupo]]+3*7-7)</f>
        <v/>
      </c>
      <c r="V68" s="245" t="str">
        <f>IF(F68="","",EDATE(Tabla1[[#This Row],[Fecha Inicio grupo]],3))</f>
        <v/>
      </c>
      <c r="W68" s="30"/>
      <c r="X68" s="30"/>
      <c r="Y68" s="77"/>
      <c r="Z68" s="77"/>
      <c r="AA68" s="77"/>
      <c r="AB68" s="77"/>
      <c r="AC68" s="77"/>
      <c r="AD68" s="77"/>
      <c r="AE68" s="77"/>
      <c r="AF68" s="77"/>
      <c r="AG68" s="77"/>
      <c r="AH68" s="77"/>
      <c r="AI68" s="77"/>
      <c r="AJ68" s="77"/>
      <c r="AK68" s="77"/>
      <c r="AL68" s="77"/>
      <c r="AM68" s="77"/>
      <c r="AN68" s="77"/>
      <c r="AO68" s="145"/>
      <c r="AP68" s="247" t="str">
        <f>IF(F68="","",IFERROR(VLOOKUP(SUBSTITUTE(SUBSTITUTE(Tabla1[[#This Row],[Uso Sistemas]],"T","P"),"N","F"),Parámetros!$M$2:$N$17,2,0),"Completar hasta 3ra sem. para evaluar a Probacionista"))</f>
        <v/>
      </c>
      <c r="AQ68" s="40"/>
      <c r="AR68" s="201"/>
      <c r="AS68" s="40"/>
      <c r="AT68" s="29"/>
      <c r="AU68" s="56"/>
      <c r="AV68" s="56"/>
      <c r="AW68" s="56"/>
      <c r="AX68" s="249" t="str">
        <f>IF(V68="","",EOMONTH(EDATE(Tabla1[[#This Row],[Fecha Finalización]],2),0))</f>
        <v/>
      </c>
      <c r="AY68" s="40"/>
      <c r="AZ68" s="250" t="str">
        <f>IF(V68="","",EOMONTH(EDATE(Tabla1[[#This Row],[Fecha Finalización]],3),0))</f>
        <v/>
      </c>
      <c r="BA68" s="40"/>
      <c r="BB68" s="40"/>
      <c r="BC68" s="236"/>
      <c r="BD68" s="234" t="str">
        <f>IF(F68="","",Tabla1[[#This Row],[sem 01]]&amp;Tabla1[[#This Row],[sem 02]]&amp;Tabla1[[#This Row],[sem 03]])</f>
        <v/>
      </c>
      <c r="BE68" s="235" t="str">
        <f>IF(TRIM(F68)="","",$B$1&amp;"-"&amp;SUBSTITUTE(Tabla1[[#This Row],[Mes Inscrito]]," ","")&amp;"-"&amp;SUBSTITUTE(Tabla1[[#This Row],[Dia de clases Inscrito]]," ","")&amp;"-"&amp;SUBSTITUTE(Tabla1[[#This Row],[Horario Inscrito]]," ","")&amp;"-"&amp;Tabla1[[#This Row],[Fecha Inicio grupo]])</f>
        <v/>
      </c>
      <c r="BF68" s="252" t="str">
        <f>IF(F68="","",Tabla1[[#This Row],[Curso]])</f>
        <v/>
      </c>
      <c r="BG68" s="253" t="str">
        <f>+IF(TRIM(F68)="","",$B$1&amp;"-"&amp;TRIM(Tabla1[[#This Row],[Mes Inscrito]])&amp;"-"&amp;TRIM(Tabla1[[#This Row],[Dia de clases Inscrito]])&amp;"-"&amp;TRIM(Tabla1[[#This Row],[Horario Inscrito]])&amp;"-"&amp;TRIM(Tabla1[[#This Row],[Fecha Inicio grupo]])&amp;"-"&amp;TRIM(Tabla1[[#This Row],[Tipo Incrito]]))</f>
        <v/>
      </c>
      <c r="BH68" s="309" t="str">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 s="310" t="str">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 s="310"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 s="310" t="str">
        <f>IF(Tabla1[[#This Row],[Fecha Inicio grupo]]="","",IFERROR(VLOOKUP(Tabla1[[#This Row],[Mes de Alta como miembro]],Parámetros!$AM$2:$AN$16,2,0),"01/01/1900"))</f>
        <v/>
      </c>
    </row>
    <row r="69" spans="1:63" s="25" customFormat="1" ht="13.9" hidden="1">
      <c r="A69" s="69">
        <v>66</v>
      </c>
      <c r="B69" s="29"/>
      <c r="C69" s="35"/>
      <c r="D69" s="43"/>
      <c r="E69" s="43"/>
      <c r="F69" s="46"/>
      <c r="G69" s="46"/>
      <c r="H69" s="164"/>
      <c r="I69" s="43"/>
      <c r="J69" s="29"/>
      <c r="K69" s="70"/>
      <c r="L69" s="69"/>
      <c r="M69" s="47"/>
      <c r="N69" s="239" t="str">
        <f ca="1">IF(Tabla1[[#This Row],[Fecha de nac]]="","",IF(Tabla1[[#This Row],[Fecha Finalización]] &gt;=TODAY(), DATEDIF(Tabla1[[#This Row],[Fecha de nac]],TODAY(),"y"), ROUNDDOWN((Tabla1[[#This Row],[Fecha Finalización]] -Tabla1[[#This Row],[Fecha de nac]])/365,0)))</f>
        <v/>
      </c>
      <c r="O69" s="170"/>
      <c r="P69" s="35"/>
      <c r="Q69" s="68"/>
      <c r="R69" s="68"/>
      <c r="S69" s="68"/>
      <c r="T69" s="68"/>
      <c r="U69" s="244" t="str">
        <f>IF(F69="","",Tabla1[[#This Row],[Fecha Inicio grupo]]+3*7-7)</f>
        <v/>
      </c>
      <c r="V69" s="245" t="str">
        <f>IF(F69="","",EDATE(Tabla1[[#This Row],[Fecha Inicio grupo]],3))</f>
        <v/>
      </c>
      <c r="W69" s="30"/>
      <c r="X69" s="30"/>
      <c r="Y69" s="77"/>
      <c r="Z69" s="77"/>
      <c r="AA69" s="77"/>
      <c r="AB69" s="77"/>
      <c r="AC69" s="77"/>
      <c r="AD69" s="77"/>
      <c r="AE69" s="77"/>
      <c r="AF69" s="77"/>
      <c r="AG69" s="77"/>
      <c r="AH69" s="77"/>
      <c r="AI69" s="77"/>
      <c r="AJ69" s="77"/>
      <c r="AK69" s="77"/>
      <c r="AL69" s="77"/>
      <c r="AM69" s="77"/>
      <c r="AN69" s="77"/>
      <c r="AO69" s="145"/>
      <c r="AP69" s="247" t="str">
        <f>IF(F69="","",IFERROR(VLOOKUP(SUBSTITUTE(SUBSTITUTE(Tabla1[[#This Row],[Uso Sistemas]],"T","P"),"N","F"),Parámetros!$M$2:$N$17,2,0),"Completar hasta 3ra sem. para evaluar a Probacionista"))</f>
        <v/>
      </c>
      <c r="AQ69" s="40"/>
      <c r="AR69" s="201"/>
      <c r="AS69" s="40"/>
      <c r="AT69" s="29"/>
      <c r="AU69" s="56"/>
      <c r="AV69" s="56"/>
      <c r="AW69" s="56"/>
      <c r="AX69" s="249" t="str">
        <f>IF(V69="","",EOMONTH(EDATE(Tabla1[[#This Row],[Fecha Finalización]],2),0))</f>
        <v/>
      </c>
      <c r="AY69" s="40"/>
      <c r="AZ69" s="250" t="str">
        <f>IF(V69="","",EOMONTH(EDATE(Tabla1[[#This Row],[Fecha Finalización]],3),0))</f>
        <v/>
      </c>
      <c r="BA69" s="40"/>
      <c r="BB69" s="40"/>
      <c r="BC69" s="236"/>
      <c r="BD69" s="234" t="str">
        <f>IF(F69="","",Tabla1[[#This Row],[sem 01]]&amp;Tabla1[[#This Row],[sem 02]]&amp;Tabla1[[#This Row],[sem 03]])</f>
        <v/>
      </c>
      <c r="BE69" s="235" t="str">
        <f>IF(TRIM(F69)="","",$B$1&amp;"-"&amp;SUBSTITUTE(Tabla1[[#This Row],[Mes Inscrito]]," ","")&amp;"-"&amp;SUBSTITUTE(Tabla1[[#This Row],[Dia de clases Inscrito]]," ","")&amp;"-"&amp;SUBSTITUTE(Tabla1[[#This Row],[Horario Inscrito]]," ","")&amp;"-"&amp;Tabla1[[#This Row],[Fecha Inicio grupo]])</f>
        <v/>
      </c>
      <c r="BF69" s="252" t="str">
        <f>IF(F69="","",Tabla1[[#This Row],[Curso]])</f>
        <v/>
      </c>
      <c r="BG69" s="253" t="str">
        <f>+IF(TRIM(F69)="","",$B$1&amp;"-"&amp;TRIM(Tabla1[[#This Row],[Mes Inscrito]])&amp;"-"&amp;TRIM(Tabla1[[#This Row],[Dia de clases Inscrito]])&amp;"-"&amp;TRIM(Tabla1[[#This Row],[Horario Inscrito]])&amp;"-"&amp;TRIM(Tabla1[[#This Row],[Fecha Inicio grupo]])&amp;"-"&amp;TRIM(Tabla1[[#This Row],[Tipo Incrito]]))</f>
        <v/>
      </c>
      <c r="BH69" s="309" t="str">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 s="310" t="str">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 s="310"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 s="310" t="str">
        <f>IF(Tabla1[[#This Row],[Fecha Inicio grupo]]="","",IFERROR(VLOOKUP(Tabla1[[#This Row],[Mes de Alta como miembro]],Parámetros!$AM$2:$AN$16,2,0),"01/01/1900"))</f>
        <v/>
      </c>
    </row>
    <row r="70" spans="1:63" s="25" customFormat="1" ht="13.9" hidden="1">
      <c r="A70" s="69">
        <v>67</v>
      </c>
      <c r="B70" s="29"/>
      <c r="C70" s="35"/>
      <c r="D70" s="43"/>
      <c r="E70" s="43"/>
      <c r="F70" s="46"/>
      <c r="G70" s="46"/>
      <c r="H70" s="164"/>
      <c r="I70" s="43"/>
      <c r="J70" s="29"/>
      <c r="K70" s="70"/>
      <c r="L70" s="69"/>
      <c r="M70" s="47"/>
      <c r="N70" s="239" t="str">
        <f ca="1">IF(Tabla1[[#This Row],[Fecha de nac]]="","",IF(Tabla1[[#This Row],[Fecha Finalización]] &gt;=TODAY(), DATEDIF(Tabla1[[#This Row],[Fecha de nac]],TODAY(),"y"), ROUNDDOWN((Tabla1[[#This Row],[Fecha Finalización]] -Tabla1[[#This Row],[Fecha de nac]])/365,0)))</f>
        <v/>
      </c>
      <c r="O70" s="170"/>
      <c r="P70" s="35"/>
      <c r="Q70" s="68"/>
      <c r="R70" s="68"/>
      <c r="S70" s="68"/>
      <c r="T70" s="68"/>
      <c r="U70" s="244" t="str">
        <f>IF(F70="","",Tabla1[[#This Row],[Fecha Inicio grupo]]+3*7-7)</f>
        <v/>
      </c>
      <c r="V70" s="245" t="str">
        <f>IF(F70="","",EDATE(Tabla1[[#This Row],[Fecha Inicio grupo]],3))</f>
        <v/>
      </c>
      <c r="W70" s="30"/>
      <c r="X70" s="30"/>
      <c r="Y70" s="77"/>
      <c r="Z70" s="77"/>
      <c r="AA70" s="77"/>
      <c r="AB70" s="77"/>
      <c r="AC70" s="77"/>
      <c r="AD70" s="77"/>
      <c r="AE70" s="77"/>
      <c r="AF70" s="77"/>
      <c r="AG70" s="77"/>
      <c r="AH70" s="77"/>
      <c r="AI70" s="77"/>
      <c r="AJ70" s="77"/>
      <c r="AK70" s="77"/>
      <c r="AL70" s="77"/>
      <c r="AM70" s="77"/>
      <c r="AN70" s="77"/>
      <c r="AO70" s="145"/>
      <c r="AP70" s="247" t="str">
        <f>IF(F70="","",IFERROR(VLOOKUP(SUBSTITUTE(SUBSTITUTE(Tabla1[[#This Row],[Uso Sistemas]],"T","P"),"N","F"),Parámetros!$M$2:$N$17,2,0),"Completar hasta 3ra sem. para evaluar a Probacionista"))</f>
        <v/>
      </c>
      <c r="AQ70" s="40"/>
      <c r="AR70" s="201"/>
      <c r="AS70" s="40"/>
      <c r="AT70" s="29"/>
      <c r="AU70" s="56"/>
      <c r="AV70" s="56"/>
      <c r="AW70" s="56"/>
      <c r="AX70" s="249" t="str">
        <f>IF(V70="","",EOMONTH(EDATE(Tabla1[[#This Row],[Fecha Finalización]],2),0))</f>
        <v/>
      </c>
      <c r="AY70" s="40"/>
      <c r="AZ70" s="250" t="str">
        <f>IF(V70="","",EOMONTH(EDATE(Tabla1[[#This Row],[Fecha Finalización]],3),0))</f>
        <v/>
      </c>
      <c r="BA70" s="40"/>
      <c r="BB70" s="40"/>
      <c r="BC70" s="236"/>
      <c r="BD70" s="234" t="str">
        <f>IF(F70="","",Tabla1[[#This Row],[sem 01]]&amp;Tabla1[[#This Row],[sem 02]]&amp;Tabla1[[#This Row],[sem 03]])</f>
        <v/>
      </c>
      <c r="BE70" s="235" t="str">
        <f>IF(TRIM(F70)="","",$B$1&amp;"-"&amp;SUBSTITUTE(Tabla1[[#This Row],[Mes Inscrito]]," ","")&amp;"-"&amp;SUBSTITUTE(Tabla1[[#This Row],[Dia de clases Inscrito]]," ","")&amp;"-"&amp;SUBSTITUTE(Tabla1[[#This Row],[Horario Inscrito]]," ","")&amp;"-"&amp;Tabla1[[#This Row],[Fecha Inicio grupo]])</f>
        <v/>
      </c>
      <c r="BF70" s="252" t="str">
        <f>IF(F70="","",Tabla1[[#This Row],[Curso]])</f>
        <v/>
      </c>
      <c r="BG70" s="253" t="str">
        <f>+IF(TRIM(F70)="","",$B$1&amp;"-"&amp;TRIM(Tabla1[[#This Row],[Mes Inscrito]])&amp;"-"&amp;TRIM(Tabla1[[#This Row],[Dia de clases Inscrito]])&amp;"-"&amp;TRIM(Tabla1[[#This Row],[Horario Inscrito]])&amp;"-"&amp;TRIM(Tabla1[[#This Row],[Fecha Inicio grupo]])&amp;"-"&amp;TRIM(Tabla1[[#This Row],[Tipo Incrito]]))</f>
        <v/>
      </c>
      <c r="BH70" s="309" t="str">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 s="310" t="str">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 s="310"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 s="310" t="str">
        <f>IF(Tabla1[[#This Row],[Fecha Inicio grupo]]="","",IFERROR(VLOOKUP(Tabla1[[#This Row],[Mes de Alta como miembro]],Parámetros!$AM$2:$AN$16,2,0),"01/01/1900"))</f>
        <v/>
      </c>
    </row>
    <row r="71" spans="1:63" s="25" customFormat="1" ht="13.9" hidden="1">
      <c r="A71" s="69">
        <v>68</v>
      </c>
      <c r="B71" s="29"/>
      <c r="C71" s="35"/>
      <c r="D71" s="43"/>
      <c r="E71" s="43"/>
      <c r="F71" s="46"/>
      <c r="G71" s="46"/>
      <c r="H71" s="164"/>
      <c r="I71" s="43"/>
      <c r="J71" s="29"/>
      <c r="K71" s="70"/>
      <c r="L71" s="69"/>
      <c r="M71" s="47"/>
      <c r="N71" s="239" t="str">
        <f ca="1">IF(Tabla1[[#This Row],[Fecha de nac]]="","",IF(Tabla1[[#This Row],[Fecha Finalización]] &gt;=TODAY(), DATEDIF(Tabla1[[#This Row],[Fecha de nac]],TODAY(),"y"), ROUNDDOWN((Tabla1[[#This Row],[Fecha Finalización]] -Tabla1[[#This Row],[Fecha de nac]])/365,0)))</f>
        <v/>
      </c>
      <c r="O71" s="170"/>
      <c r="P71" s="35"/>
      <c r="Q71" s="68"/>
      <c r="R71" s="68"/>
      <c r="S71" s="68"/>
      <c r="T71" s="68"/>
      <c r="U71" s="244" t="str">
        <f>IF(F71="","",Tabla1[[#This Row],[Fecha Inicio grupo]]+3*7-7)</f>
        <v/>
      </c>
      <c r="V71" s="245" t="str">
        <f>IF(F71="","",EDATE(Tabla1[[#This Row],[Fecha Inicio grupo]],3))</f>
        <v/>
      </c>
      <c r="W71" s="30"/>
      <c r="X71" s="30"/>
      <c r="Y71" s="77"/>
      <c r="Z71" s="77"/>
      <c r="AA71" s="77"/>
      <c r="AB71" s="77"/>
      <c r="AC71" s="77"/>
      <c r="AD71" s="77"/>
      <c r="AE71" s="77"/>
      <c r="AF71" s="77"/>
      <c r="AG71" s="77"/>
      <c r="AH71" s="77"/>
      <c r="AI71" s="77"/>
      <c r="AJ71" s="77"/>
      <c r="AK71" s="77"/>
      <c r="AL71" s="77"/>
      <c r="AM71" s="77"/>
      <c r="AN71" s="77"/>
      <c r="AO71" s="145"/>
      <c r="AP71" s="247" t="str">
        <f>IF(F71="","",IFERROR(VLOOKUP(SUBSTITUTE(SUBSTITUTE(Tabla1[[#This Row],[Uso Sistemas]],"T","P"),"N","F"),Parámetros!$M$2:$N$17,2,0),"Completar hasta 3ra sem. para evaluar a Probacionista"))</f>
        <v/>
      </c>
      <c r="AQ71" s="40"/>
      <c r="AR71" s="201"/>
      <c r="AS71" s="40"/>
      <c r="AT71" s="29"/>
      <c r="AU71" s="56"/>
      <c r="AV71" s="56"/>
      <c r="AW71" s="56"/>
      <c r="AX71" s="249" t="str">
        <f>IF(V71="","",EOMONTH(EDATE(Tabla1[[#This Row],[Fecha Finalización]],2),0))</f>
        <v/>
      </c>
      <c r="AY71" s="40"/>
      <c r="AZ71" s="250" t="str">
        <f>IF(V71="","",EOMONTH(EDATE(Tabla1[[#This Row],[Fecha Finalización]],3),0))</f>
        <v/>
      </c>
      <c r="BA71" s="40"/>
      <c r="BB71" s="40"/>
      <c r="BC71" s="236"/>
      <c r="BD71" s="234" t="str">
        <f>IF(F71="","",Tabla1[[#This Row],[sem 01]]&amp;Tabla1[[#This Row],[sem 02]]&amp;Tabla1[[#This Row],[sem 03]])</f>
        <v/>
      </c>
      <c r="BE71" s="235" t="str">
        <f>IF(TRIM(F71)="","",$B$1&amp;"-"&amp;SUBSTITUTE(Tabla1[[#This Row],[Mes Inscrito]]," ","")&amp;"-"&amp;SUBSTITUTE(Tabla1[[#This Row],[Dia de clases Inscrito]]," ","")&amp;"-"&amp;SUBSTITUTE(Tabla1[[#This Row],[Horario Inscrito]]," ","")&amp;"-"&amp;Tabla1[[#This Row],[Fecha Inicio grupo]])</f>
        <v/>
      </c>
      <c r="BF71" s="252" t="str">
        <f>IF(F71="","",Tabla1[[#This Row],[Curso]])</f>
        <v/>
      </c>
      <c r="BG71" s="253" t="str">
        <f>+IF(TRIM(F71)="","",$B$1&amp;"-"&amp;TRIM(Tabla1[[#This Row],[Mes Inscrito]])&amp;"-"&amp;TRIM(Tabla1[[#This Row],[Dia de clases Inscrito]])&amp;"-"&amp;TRIM(Tabla1[[#This Row],[Horario Inscrito]])&amp;"-"&amp;TRIM(Tabla1[[#This Row],[Fecha Inicio grupo]])&amp;"-"&amp;TRIM(Tabla1[[#This Row],[Tipo Incrito]]))</f>
        <v/>
      </c>
      <c r="BH71" s="309" t="str">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 s="310" t="str">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 s="310"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 s="310" t="str">
        <f>IF(Tabla1[[#This Row],[Fecha Inicio grupo]]="","",IFERROR(VLOOKUP(Tabla1[[#This Row],[Mes de Alta como miembro]],Parámetros!$AM$2:$AN$16,2,0),"01/01/1900"))</f>
        <v/>
      </c>
    </row>
    <row r="72" spans="1:63" s="25" customFormat="1" ht="13.9" hidden="1">
      <c r="A72" s="69">
        <v>69</v>
      </c>
      <c r="B72" s="29"/>
      <c r="C72" s="35"/>
      <c r="D72" s="43"/>
      <c r="E72" s="43"/>
      <c r="F72" s="46"/>
      <c r="G72" s="46"/>
      <c r="H72" s="164"/>
      <c r="I72" s="43"/>
      <c r="J72" s="29"/>
      <c r="K72" s="70"/>
      <c r="L72" s="69"/>
      <c r="M72" s="47"/>
      <c r="N72" s="239" t="str">
        <f ca="1">IF(Tabla1[[#This Row],[Fecha de nac]]="","",IF(Tabla1[[#This Row],[Fecha Finalización]] &gt;=TODAY(), DATEDIF(Tabla1[[#This Row],[Fecha de nac]],TODAY(),"y"), ROUNDDOWN((Tabla1[[#This Row],[Fecha Finalización]] -Tabla1[[#This Row],[Fecha de nac]])/365,0)))</f>
        <v/>
      </c>
      <c r="O72" s="170"/>
      <c r="P72" s="35"/>
      <c r="Q72" s="68"/>
      <c r="R72" s="68"/>
      <c r="S72" s="68"/>
      <c r="T72" s="68"/>
      <c r="U72" s="244" t="str">
        <f>IF(F72="","",Tabla1[[#This Row],[Fecha Inicio grupo]]+3*7-7)</f>
        <v/>
      </c>
      <c r="V72" s="245" t="str">
        <f>IF(F72="","",EDATE(Tabla1[[#This Row],[Fecha Inicio grupo]],3))</f>
        <v/>
      </c>
      <c r="W72" s="30"/>
      <c r="X72" s="30"/>
      <c r="Y72" s="77"/>
      <c r="Z72" s="77"/>
      <c r="AA72" s="77"/>
      <c r="AB72" s="77"/>
      <c r="AC72" s="77"/>
      <c r="AD72" s="77"/>
      <c r="AE72" s="77"/>
      <c r="AF72" s="77"/>
      <c r="AG72" s="77"/>
      <c r="AH72" s="77"/>
      <c r="AI72" s="77"/>
      <c r="AJ72" s="77"/>
      <c r="AK72" s="77"/>
      <c r="AL72" s="77"/>
      <c r="AM72" s="77"/>
      <c r="AN72" s="77"/>
      <c r="AO72" s="145"/>
      <c r="AP72" s="247" t="str">
        <f>IF(F72="","",IFERROR(VLOOKUP(SUBSTITUTE(SUBSTITUTE(Tabla1[[#This Row],[Uso Sistemas]],"T","P"),"N","F"),Parámetros!$M$2:$N$17,2,0),"Completar hasta 3ra sem. para evaluar a Probacionista"))</f>
        <v/>
      </c>
      <c r="AQ72" s="40"/>
      <c r="AR72" s="201"/>
      <c r="AS72" s="40"/>
      <c r="AT72" s="29"/>
      <c r="AU72" s="56"/>
      <c r="AV72" s="56"/>
      <c r="AW72" s="56"/>
      <c r="AX72" s="249" t="str">
        <f>IF(V72="","",EOMONTH(EDATE(Tabla1[[#This Row],[Fecha Finalización]],2),0))</f>
        <v/>
      </c>
      <c r="AY72" s="40"/>
      <c r="AZ72" s="250" t="str">
        <f>IF(V72="","",EOMONTH(EDATE(Tabla1[[#This Row],[Fecha Finalización]],3),0))</f>
        <v/>
      </c>
      <c r="BA72" s="40"/>
      <c r="BB72" s="40"/>
      <c r="BC72" s="236"/>
      <c r="BD72" s="234" t="str">
        <f>IF(F72="","",Tabla1[[#This Row],[sem 01]]&amp;Tabla1[[#This Row],[sem 02]]&amp;Tabla1[[#This Row],[sem 03]])</f>
        <v/>
      </c>
      <c r="BE72" s="235" t="str">
        <f>IF(TRIM(F72)="","",$B$1&amp;"-"&amp;SUBSTITUTE(Tabla1[[#This Row],[Mes Inscrito]]," ","")&amp;"-"&amp;SUBSTITUTE(Tabla1[[#This Row],[Dia de clases Inscrito]]," ","")&amp;"-"&amp;SUBSTITUTE(Tabla1[[#This Row],[Horario Inscrito]]," ","")&amp;"-"&amp;Tabla1[[#This Row],[Fecha Inicio grupo]])</f>
        <v/>
      </c>
      <c r="BF72" s="252" t="str">
        <f>IF(F72="","",Tabla1[[#This Row],[Curso]])</f>
        <v/>
      </c>
      <c r="BG72" s="253" t="str">
        <f>+IF(TRIM(F72)="","",$B$1&amp;"-"&amp;TRIM(Tabla1[[#This Row],[Mes Inscrito]])&amp;"-"&amp;TRIM(Tabla1[[#This Row],[Dia de clases Inscrito]])&amp;"-"&amp;TRIM(Tabla1[[#This Row],[Horario Inscrito]])&amp;"-"&amp;TRIM(Tabla1[[#This Row],[Fecha Inicio grupo]])&amp;"-"&amp;TRIM(Tabla1[[#This Row],[Tipo Incrito]]))</f>
        <v/>
      </c>
      <c r="BH72" s="309" t="str">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 s="310" t="str">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 s="310"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 s="310" t="str">
        <f>IF(Tabla1[[#This Row],[Fecha Inicio grupo]]="","",IFERROR(VLOOKUP(Tabla1[[#This Row],[Mes de Alta como miembro]],Parámetros!$AM$2:$AN$16,2,0),"01/01/1900"))</f>
        <v/>
      </c>
    </row>
    <row r="73" spans="1:63" s="25" customFormat="1" ht="13.9" hidden="1">
      <c r="A73" s="69">
        <v>70</v>
      </c>
      <c r="B73" s="29"/>
      <c r="C73" s="35"/>
      <c r="D73" s="43"/>
      <c r="E73" s="65"/>
      <c r="F73" s="46"/>
      <c r="G73" s="46"/>
      <c r="H73" s="164"/>
      <c r="I73" s="43"/>
      <c r="J73" s="29"/>
      <c r="K73" s="70"/>
      <c r="L73" s="69"/>
      <c r="M73" s="47"/>
      <c r="N73" s="239" t="str">
        <f ca="1">IF(Tabla1[[#This Row],[Fecha de nac]]="","",IF(Tabla1[[#This Row],[Fecha Finalización]] &gt;=TODAY(), DATEDIF(Tabla1[[#This Row],[Fecha de nac]],TODAY(),"y"), ROUNDDOWN((Tabla1[[#This Row],[Fecha Finalización]] -Tabla1[[#This Row],[Fecha de nac]])/365,0)))</f>
        <v/>
      </c>
      <c r="O73" s="170"/>
      <c r="P73" s="35"/>
      <c r="Q73" s="68"/>
      <c r="R73" s="68"/>
      <c r="S73" s="68"/>
      <c r="T73" s="68"/>
      <c r="U73" s="244" t="str">
        <f>IF(F73="","",Tabla1[[#This Row],[Fecha Inicio grupo]]+3*7-7)</f>
        <v/>
      </c>
      <c r="V73" s="245" t="str">
        <f>IF(F73="","",EDATE(Tabla1[[#This Row],[Fecha Inicio grupo]],3))</f>
        <v/>
      </c>
      <c r="W73" s="30"/>
      <c r="X73" s="30"/>
      <c r="Y73" s="77"/>
      <c r="Z73" s="77"/>
      <c r="AA73" s="77"/>
      <c r="AB73" s="77"/>
      <c r="AC73" s="77"/>
      <c r="AD73" s="77"/>
      <c r="AE73" s="77"/>
      <c r="AF73" s="77"/>
      <c r="AG73" s="77"/>
      <c r="AH73" s="77"/>
      <c r="AI73" s="77"/>
      <c r="AJ73" s="77"/>
      <c r="AK73" s="77"/>
      <c r="AL73" s="77"/>
      <c r="AM73" s="77"/>
      <c r="AN73" s="77"/>
      <c r="AO73" s="145"/>
      <c r="AP73" s="247" t="str">
        <f>IF(F73="","",IFERROR(VLOOKUP(SUBSTITUTE(SUBSTITUTE(Tabla1[[#This Row],[Uso Sistemas]],"T","P"),"N","F"),Parámetros!$M$2:$N$17,2,0),"Completar hasta 3ra sem. para evaluar a Probacionista"))</f>
        <v/>
      </c>
      <c r="AQ73" s="40"/>
      <c r="AR73" s="201"/>
      <c r="AS73" s="40"/>
      <c r="AT73" s="29"/>
      <c r="AU73" s="56"/>
      <c r="AV73" s="56"/>
      <c r="AW73" s="56"/>
      <c r="AX73" s="249" t="str">
        <f>IF(V73="","",EOMONTH(EDATE(Tabla1[[#This Row],[Fecha Finalización]],2),0))</f>
        <v/>
      </c>
      <c r="AY73" s="40"/>
      <c r="AZ73" s="250" t="str">
        <f>IF(V73="","",EOMONTH(EDATE(Tabla1[[#This Row],[Fecha Finalización]],3),0))</f>
        <v/>
      </c>
      <c r="BA73" s="40"/>
      <c r="BB73" s="40"/>
      <c r="BC73" s="236"/>
      <c r="BD73" s="234" t="str">
        <f>IF(F73="","",Tabla1[[#This Row],[sem 01]]&amp;Tabla1[[#This Row],[sem 02]]&amp;Tabla1[[#This Row],[sem 03]])</f>
        <v/>
      </c>
      <c r="BE73" s="235" t="str">
        <f>IF(TRIM(F73)="","",$B$1&amp;"-"&amp;SUBSTITUTE(Tabla1[[#This Row],[Mes Inscrito]]," ","")&amp;"-"&amp;SUBSTITUTE(Tabla1[[#This Row],[Dia de clases Inscrito]]," ","")&amp;"-"&amp;SUBSTITUTE(Tabla1[[#This Row],[Horario Inscrito]]," ","")&amp;"-"&amp;Tabla1[[#This Row],[Fecha Inicio grupo]])</f>
        <v/>
      </c>
      <c r="BF73" s="252" t="str">
        <f>IF(F73="","",Tabla1[[#This Row],[Curso]])</f>
        <v/>
      </c>
      <c r="BG73" s="253" t="str">
        <f>+IF(TRIM(F73)="","",$B$1&amp;"-"&amp;TRIM(Tabla1[[#This Row],[Mes Inscrito]])&amp;"-"&amp;TRIM(Tabla1[[#This Row],[Dia de clases Inscrito]])&amp;"-"&amp;TRIM(Tabla1[[#This Row],[Horario Inscrito]])&amp;"-"&amp;TRIM(Tabla1[[#This Row],[Fecha Inicio grupo]])&amp;"-"&amp;TRIM(Tabla1[[#This Row],[Tipo Incrito]]))</f>
        <v/>
      </c>
      <c r="BH73" s="309" t="str">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 s="310" t="str">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 s="310"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 s="310" t="str">
        <f>IF(Tabla1[[#This Row],[Fecha Inicio grupo]]="","",IFERROR(VLOOKUP(Tabla1[[#This Row],[Mes de Alta como miembro]],Parámetros!$AM$2:$AN$16,2,0),"01/01/1900"))</f>
        <v/>
      </c>
    </row>
    <row r="74" spans="1:63" s="25" customFormat="1" ht="13.9" hidden="1">
      <c r="A74" s="69">
        <v>71</v>
      </c>
      <c r="B74" s="29"/>
      <c r="C74" s="35"/>
      <c r="D74" s="65"/>
      <c r="E74" s="43"/>
      <c r="F74" s="46"/>
      <c r="G74" s="46"/>
      <c r="H74" s="43"/>
      <c r="I74" s="43"/>
      <c r="J74" s="266"/>
      <c r="K74" s="69"/>
      <c r="L74" s="69"/>
      <c r="M74" s="47"/>
      <c r="N74" s="239" t="str">
        <f ca="1">IF(Tabla1[[#This Row],[Fecha de nac]]="","",IF(Tabla1[[#This Row],[Fecha Finalización]] &gt;=TODAY(), DATEDIF(Tabla1[[#This Row],[Fecha de nac]],TODAY(),"y"), ROUNDDOWN((Tabla1[[#This Row],[Fecha Finalización]] -Tabla1[[#This Row],[Fecha de nac]])/365,0)))</f>
        <v/>
      </c>
      <c r="O74" s="170"/>
      <c r="P74" s="35"/>
      <c r="Q74" s="68"/>
      <c r="R74" s="68"/>
      <c r="S74" s="68"/>
      <c r="T74" s="68"/>
      <c r="U74" s="244" t="str">
        <f>IF(F74="","",Tabla1[[#This Row],[Fecha Inicio grupo]]+3*7-7)</f>
        <v/>
      </c>
      <c r="V74" s="245" t="str">
        <f>IF(F74="","",EDATE(Tabla1[[#This Row],[Fecha Inicio grupo]],3))</f>
        <v/>
      </c>
      <c r="W74" s="30"/>
      <c r="X74" s="30"/>
      <c r="Y74" s="77"/>
      <c r="Z74" s="77"/>
      <c r="AA74" s="77"/>
      <c r="AB74" s="77"/>
      <c r="AC74" s="77"/>
      <c r="AD74" s="77"/>
      <c r="AE74" s="77"/>
      <c r="AF74" s="77"/>
      <c r="AG74" s="77"/>
      <c r="AH74" s="77"/>
      <c r="AI74" s="77"/>
      <c r="AJ74" s="77"/>
      <c r="AK74" s="77"/>
      <c r="AL74" s="77"/>
      <c r="AM74" s="77"/>
      <c r="AN74" s="77"/>
      <c r="AO74" s="145"/>
      <c r="AP74" s="247" t="str">
        <f>IF(F74="","",IFERROR(VLOOKUP(SUBSTITUTE(SUBSTITUTE(Tabla1[[#This Row],[Uso Sistemas]],"T","P"),"N","F"),Parámetros!$M$2:$N$17,2,0),"Completar hasta 3ra sem. para evaluar a Probacionista"))</f>
        <v/>
      </c>
      <c r="AQ74" s="40"/>
      <c r="AR74" s="201"/>
      <c r="AS74" s="40"/>
      <c r="AT74" s="29"/>
      <c r="AU74" s="56"/>
      <c r="AV74" s="56"/>
      <c r="AW74" s="56"/>
      <c r="AX74" s="249" t="str">
        <f>IF(V74="","",EOMONTH(EDATE(Tabla1[[#This Row],[Fecha Finalización]],2),0))</f>
        <v/>
      </c>
      <c r="AY74" s="40"/>
      <c r="AZ74" s="250" t="str">
        <f>IF(V74="","",EOMONTH(EDATE(Tabla1[[#This Row],[Fecha Finalización]],3),0))</f>
        <v/>
      </c>
      <c r="BA74" s="40"/>
      <c r="BB74" s="40"/>
      <c r="BC74" s="236"/>
      <c r="BD74" s="234" t="str">
        <f>IF(F74="","",Tabla1[[#This Row],[sem 01]]&amp;Tabla1[[#This Row],[sem 02]]&amp;Tabla1[[#This Row],[sem 03]])</f>
        <v/>
      </c>
      <c r="BE74" s="235" t="str">
        <f>IF(TRIM(F74)="","",$B$1&amp;"-"&amp;SUBSTITUTE(Tabla1[[#This Row],[Mes Inscrito]]," ","")&amp;"-"&amp;SUBSTITUTE(Tabla1[[#This Row],[Dia de clases Inscrito]]," ","")&amp;"-"&amp;SUBSTITUTE(Tabla1[[#This Row],[Horario Inscrito]]," ","")&amp;"-"&amp;Tabla1[[#This Row],[Fecha Inicio grupo]])</f>
        <v/>
      </c>
      <c r="BF74" s="252" t="str">
        <f>IF(F74="","",Tabla1[[#This Row],[Curso]])</f>
        <v/>
      </c>
      <c r="BG74" s="253" t="str">
        <f>+IF(TRIM(F74)="","",$B$1&amp;"-"&amp;TRIM(Tabla1[[#This Row],[Mes Inscrito]])&amp;"-"&amp;TRIM(Tabla1[[#This Row],[Dia de clases Inscrito]])&amp;"-"&amp;TRIM(Tabla1[[#This Row],[Horario Inscrito]])&amp;"-"&amp;TRIM(Tabla1[[#This Row],[Fecha Inicio grupo]])&amp;"-"&amp;TRIM(Tabla1[[#This Row],[Tipo Incrito]]))</f>
        <v/>
      </c>
      <c r="BH74" s="309" t="str">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 s="310" t="str">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 s="310"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 s="310" t="str">
        <f>IF(Tabla1[[#This Row],[Fecha Inicio grupo]]="","",IFERROR(VLOOKUP(Tabla1[[#This Row],[Mes de Alta como miembro]],Parámetros!$AM$2:$AN$16,2,0),"01/01/1900"))</f>
        <v/>
      </c>
    </row>
    <row r="75" spans="1:63" s="25" customFormat="1" ht="13.9" hidden="1">
      <c r="A75" s="69">
        <v>72</v>
      </c>
      <c r="B75" s="29"/>
      <c r="C75" s="35"/>
      <c r="D75" s="65"/>
      <c r="E75" s="43"/>
      <c r="F75" s="46"/>
      <c r="G75" s="46"/>
      <c r="H75" s="43"/>
      <c r="I75" s="43"/>
      <c r="J75" s="29"/>
      <c r="K75" s="69"/>
      <c r="L75" s="69"/>
      <c r="M75" s="47"/>
      <c r="N75" s="239" t="str">
        <f ca="1">IF(Tabla1[[#This Row],[Fecha de nac]]="","",IF(Tabla1[[#This Row],[Fecha Finalización]] &gt;=TODAY(), DATEDIF(Tabla1[[#This Row],[Fecha de nac]],TODAY(),"y"), ROUNDDOWN((Tabla1[[#This Row],[Fecha Finalización]] -Tabla1[[#This Row],[Fecha de nac]])/365,0)))</f>
        <v/>
      </c>
      <c r="O75" s="170"/>
      <c r="P75" s="35"/>
      <c r="Q75" s="68"/>
      <c r="R75" s="35"/>
      <c r="S75" s="65"/>
      <c r="T75" s="43"/>
      <c r="U75" s="244" t="str">
        <f>IF(F75="","",Tabla1[[#This Row],[Fecha Inicio grupo]]+3*7-7)</f>
        <v/>
      </c>
      <c r="V75" s="245" t="str">
        <f>IF(F75="","",EDATE(Tabla1[[#This Row],[Fecha Inicio grupo]],3))</f>
        <v/>
      </c>
      <c r="W75" s="30"/>
      <c r="X75" s="30"/>
      <c r="Y75" s="77"/>
      <c r="Z75" s="77"/>
      <c r="AA75" s="77"/>
      <c r="AB75" s="77"/>
      <c r="AC75" s="77"/>
      <c r="AD75" s="77"/>
      <c r="AE75" s="77"/>
      <c r="AF75" s="77"/>
      <c r="AG75" s="77"/>
      <c r="AH75" s="77"/>
      <c r="AI75" s="77"/>
      <c r="AJ75" s="77"/>
      <c r="AK75" s="77"/>
      <c r="AL75" s="77"/>
      <c r="AM75" s="77"/>
      <c r="AN75" s="77"/>
      <c r="AO75" s="145"/>
      <c r="AP75" s="247" t="str">
        <f>IF(F75="","",IFERROR(VLOOKUP(SUBSTITUTE(SUBSTITUTE(Tabla1[[#This Row],[Uso Sistemas]],"T","P"),"N","F"),Parámetros!$M$2:$N$17,2,0),"Completar hasta 3ra sem. para evaluar a Probacionista"))</f>
        <v/>
      </c>
      <c r="AQ75" s="40"/>
      <c r="AR75" s="201"/>
      <c r="AS75" s="40"/>
      <c r="AT75" s="29"/>
      <c r="AU75" s="56"/>
      <c r="AV75" s="56"/>
      <c r="AW75" s="56"/>
      <c r="AX75" s="249" t="str">
        <f>IF(V75="","",EOMONTH(EDATE(Tabla1[[#This Row],[Fecha Finalización]],2),0))</f>
        <v/>
      </c>
      <c r="AY75" s="40"/>
      <c r="AZ75" s="250" t="str">
        <f>IF(V75="","",EOMONTH(EDATE(Tabla1[[#This Row],[Fecha Finalización]],3),0))</f>
        <v/>
      </c>
      <c r="BA75" s="40"/>
      <c r="BB75" s="40"/>
      <c r="BC75" s="236"/>
      <c r="BD75" s="234" t="str">
        <f>IF(F75="","",Tabla1[[#This Row],[sem 01]]&amp;Tabla1[[#This Row],[sem 02]]&amp;Tabla1[[#This Row],[sem 03]])</f>
        <v/>
      </c>
      <c r="BE75" s="235" t="str">
        <f>IF(TRIM(F75)="","",$B$1&amp;"-"&amp;SUBSTITUTE(Tabla1[[#This Row],[Mes Inscrito]]," ","")&amp;"-"&amp;SUBSTITUTE(Tabla1[[#This Row],[Dia de clases Inscrito]]," ","")&amp;"-"&amp;SUBSTITUTE(Tabla1[[#This Row],[Horario Inscrito]]," ","")&amp;"-"&amp;Tabla1[[#This Row],[Fecha Inicio grupo]])</f>
        <v/>
      </c>
      <c r="BF75" s="252" t="str">
        <f>IF(F75="","",Tabla1[[#This Row],[Curso]])</f>
        <v/>
      </c>
      <c r="BG75" s="253" t="str">
        <f>+IF(TRIM(F75)="","",$B$1&amp;"-"&amp;TRIM(Tabla1[[#This Row],[Mes Inscrito]])&amp;"-"&amp;TRIM(Tabla1[[#This Row],[Dia de clases Inscrito]])&amp;"-"&amp;TRIM(Tabla1[[#This Row],[Horario Inscrito]])&amp;"-"&amp;TRIM(Tabla1[[#This Row],[Fecha Inicio grupo]])&amp;"-"&amp;TRIM(Tabla1[[#This Row],[Tipo Incrito]]))</f>
        <v/>
      </c>
      <c r="BH75" s="309" t="str">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 s="310" t="str">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 s="310"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 s="310" t="str">
        <f>IF(Tabla1[[#This Row],[Fecha Inicio grupo]]="","",IFERROR(VLOOKUP(Tabla1[[#This Row],[Mes de Alta como miembro]],Parámetros!$AM$2:$AN$16,2,0),"01/01/1900"))</f>
        <v/>
      </c>
    </row>
    <row r="76" spans="1:63" s="25" customFormat="1" ht="13.9" hidden="1">
      <c r="A76" s="69">
        <v>73</v>
      </c>
      <c r="B76" s="29"/>
      <c r="C76" s="35"/>
      <c r="D76" s="65"/>
      <c r="E76" s="43"/>
      <c r="F76" s="46"/>
      <c r="G76" s="46"/>
      <c r="H76" s="43"/>
      <c r="I76" s="43"/>
      <c r="J76" s="29"/>
      <c r="K76" s="70"/>
      <c r="L76" s="69"/>
      <c r="M76" s="47"/>
      <c r="N76" s="239" t="str">
        <f ca="1">IF(Tabla1[[#This Row],[Fecha de nac]]="","",IF(Tabla1[[#This Row],[Fecha Finalización]] &gt;=TODAY(), DATEDIF(Tabla1[[#This Row],[Fecha de nac]],TODAY(),"y"), ROUNDDOWN((Tabla1[[#This Row],[Fecha Finalización]] -Tabla1[[#This Row],[Fecha de nac]])/365,0)))</f>
        <v/>
      </c>
      <c r="O76" s="170"/>
      <c r="P76" s="35"/>
      <c r="Q76" s="68"/>
      <c r="R76" s="68"/>
      <c r="S76" s="68"/>
      <c r="T76" s="68"/>
      <c r="U76" s="244" t="str">
        <f>IF(F76="","",Tabla1[[#This Row],[Fecha Inicio grupo]]+3*7-7)</f>
        <v/>
      </c>
      <c r="V76" s="245" t="str">
        <f>IF(F76="","",EDATE(Tabla1[[#This Row],[Fecha Inicio grupo]],3))</f>
        <v/>
      </c>
      <c r="W76" s="30"/>
      <c r="X76" s="30"/>
      <c r="Y76" s="77"/>
      <c r="Z76" s="77"/>
      <c r="AA76" s="77"/>
      <c r="AB76" s="77"/>
      <c r="AC76" s="77"/>
      <c r="AD76" s="77"/>
      <c r="AE76" s="77"/>
      <c r="AF76" s="77"/>
      <c r="AG76" s="77"/>
      <c r="AH76" s="77"/>
      <c r="AI76" s="77"/>
      <c r="AJ76" s="77"/>
      <c r="AK76" s="77"/>
      <c r="AL76" s="77"/>
      <c r="AM76" s="77"/>
      <c r="AN76" s="77"/>
      <c r="AO76" s="145"/>
      <c r="AP76" s="247" t="str">
        <f>IF(F76="","",IFERROR(VLOOKUP(SUBSTITUTE(SUBSTITUTE(Tabla1[[#This Row],[Uso Sistemas]],"T","P"),"N","F"),Parámetros!$M$2:$N$17,2,0),"Completar hasta 3ra sem. para evaluar a Probacionista"))</f>
        <v/>
      </c>
      <c r="AQ76" s="40"/>
      <c r="AR76" s="201"/>
      <c r="AS76" s="40"/>
      <c r="AT76" s="29"/>
      <c r="AU76" s="56"/>
      <c r="AV76" s="56"/>
      <c r="AW76" s="56"/>
      <c r="AX76" s="249" t="str">
        <f>IF(V76="","",EOMONTH(EDATE(Tabla1[[#This Row],[Fecha Finalización]],2),0))</f>
        <v/>
      </c>
      <c r="AY76" s="40"/>
      <c r="AZ76" s="250" t="str">
        <f>IF(V76="","",EOMONTH(EDATE(Tabla1[[#This Row],[Fecha Finalización]],3),0))</f>
        <v/>
      </c>
      <c r="BA76" s="40"/>
      <c r="BB76" s="40"/>
      <c r="BC76" s="236"/>
      <c r="BD76" s="234" t="str">
        <f>IF(F76="","",Tabla1[[#This Row],[sem 01]]&amp;Tabla1[[#This Row],[sem 02]]&amp;Tabla1[[#This Row],[sem 03]])</f>
        <v/>
      </c>
      <c r="BE76" s="235" t="str">
        <f>IF(TRIM(F76)="","",$B$1&amp;"-"&amp;SUBSTITUTE(Tabla1[[#This Row],[Mes Inscrito]]," ","")&amp;"-"&amp;SUBSTITUTE(Tabla1[[#This Row],[Dia de clases Inscrito]]," ","")&amp;"-"&amp;SUBSTITUTE(Tabla1[[#This Row],[Horario Inscrito]]," ","")&amp;"-"&amp;Tabla1[[#This Row],[Fecha Inicio grupo]])</f>
        <v/>
      </c>
      <c r="BF76" s="252" t="str">
        <f>IF(F76="","",Tabla1[[#This Row],[Curso]])</f>
        <v/>
      </c>
      <c r="BG76" s="253" t="str">
        <f>+IF(TRIM(F76)="","",$B$1&amp;"-"&amp;TRIM(Tabla1[[#This Row],[Mes Inscrito]])&amp;"-"&amp;TRIM(Tabla1[[#This Row],[Dia de clases Inscrito]])&amp;"-"&amp;TRIM(Tabla1[[#This Row],[Horario Inscrito]])&amp;"-"&amp;TRIM(Tabla1[[#This Row],[Fecha Inicio grupo]])&amp;"-"&amp;TRIM(Tabla1[[#This Row],[Tipo Incrito]]))</f>
        <v/>
      </c>
      <c r="BH76" s="309" t="str">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 s="310" t="str">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 s="310"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 s="310" t="str">
        <f>IF(Tabla1[[#This Row],[Fecha Inicio grupo]]="","",IFERROR(VLOOKUP(Tabla1[[#This Row],[Mes de Alta como miembro]],Parámetros!$AM$2:$AN$16,2,0),"01/01/1900"))</f>
        <v/>
      </c>
    </row>
    <row r="77" spans="1:63" s="25" customFormat="1" ht="13.9" hidden="1">
      <c r="A77" s="69">
        <v>74</v>
      </c>
      <c r="B77" s="29"/>
      <c r="C77" s="35"/>
      <c r="D77" s="65"/>
      <c r="E77" s="43"/>
      <c r="F77" s="46"/>
      <c r="G77" s="46"/>
      <c r="H77" s="43"/>
      <c r="I77" s="43"/>
      <c r="J77" s="29"/>
      <c r="K77" s="69"/>
      <c r="L77" s="69"/>
      <c r="M77" s="47"/>
      <c r="N77" s="239" t="str">
        <f ca="1">IF(Tabla1[[#This Row],[Fecha de nac]]="","",IF(Tabla1[[#This Row],[Fecha Finalización]] &gt;=TODAY(), DATEDIF(Tabla1[[#This Row],[Fecha de nac]],TODAY(),"y"), ROUNDDOWN((Tabla1[[#This Row],[Fecha Finalización]] -Tabla1[[#This Row],[Fecha de nac]])/365,0)))</f>
        <v/>
      </c>
      <c r="O77" s="170"/>
      <c r="P77" s="35"/>
      <c r="Q77" s="68"/>
      <c r="R77" s="68"/>
      <c r="S77" s="68"/>
      <c r="T77" s="68"/>
      <c r="U77" s="244" t="str">
        <f>IF(F77="","",Tabla1[[#This Row],[Fecha Inicio grupo]]+3*7-7)</f>
        <v/>
      </c>
      <c r="V77" s="245" t="str">
        <f>IF(F77="","",EDATE(Tabla1[[#This Row],[Fecha Inicio grupo]],3))</f>
        <v/>
      </c>
      <c r="W77" s="30"/>
      <c r="X77" s="30"/>
      <c r="Y77" s="77"/>
      <c r="Z77" s="77"/>
      <c r="AA77" s="77"/>
      <c r="AB77" s="77"/>
      <c r="AC77" s="77"/>
      <c r="AD77" s="77"/>
      <c r="AE77" s="77"/>
      <c r="AF77" s="77"/>
      <c r="AG77" s="77"/>
      <c r="AH77" s="77"/>
      <c r="AI77" s="77"/>
      <c r="AJ77" s="77"/>
      <c r="AK77" s="77"/>
      <c r="AL77" s="77"/>
      <c r="AM77" s="77"/>
      <c r="AN77" s="77"/>
      <c r="AO77" s="145"/>
      <c r="AP77" s="247" t="str">
        <f>IF(F77="","",IFERROR(VLOOKUP(SUBSTITUTE(SUBSTITUTE(Tabla1[[#This Row],[Uso Sistemas]],"T","P"),"N","F"),Parámetros!$M$2:$N$17,2,0),"Completar hasta 3ra sem. para evaluar a Probacionista"))</f>
        <v/>
      </c>
      <c r="AQ77" s="40"/>
      <c r="AR77" s="201"/>
      <c r="AS77" s="40"/>
      <c r="AT77" s="29"/>
      <c r="AU77" s="56"/>
      <c r="AV77" s="56"/>
      <c r="AW77" s="56"/>
      <c r="AX77" s="249" t="str">
        <f>IF(V77="","",EOMONTH(EDATE(Tabla1[[#This Row],[Fecha Finalización]],2),0))</f>
        <v/>
      </c>
      <c r="AY77" s="40"/>
      <c r="AZ77" s="250" t="str">
        <f>IF(V77="","",EOMONTH(EDATE(Tabla1[[#This Row],[Fecha Finalización]],3),0))</f>
        <v/>
      </c>
      <c r="BA77" s="40"/>
      <c r="BB77" s="40"/>
      <c r="BC77" s="236"/>
      <c r="BD77" s="234" t="str">
        <f>IF(F77="","",Tabla1[[#This Row],[sem 01]]&amp;Tabla1[[#This Row],[sem 02]]&amp;Tabla1[[#This Row],[sem 03]])</f>
        <v/>
      </c>
      <c r="BE77" s="235" t="str">
        <f>IF(TRIM(F77)="","",$B$1&amp;"-"&amp;SUBSTITUTE(Tabla1[[#This Row],[Mes Inscrito]]," ","")&amp;"-"&amp;SUBSTITUTE(Tabla1[[#This Row],[Dia de clases Inscrito]]," ","")&amp;"-"&amp;SUBSTITUTE(Tabla1[[#This Row],[Horario Inscrito]]," ","")&amp;"-"&amp;Tabla1[[#This Row],[Fecha Inicio grupo]])</f>
        <v/>
      </c>
      <c r="BF77" s="252" t="str">
        <f>IF(F77="","",Tabla1[[#This Row],[Curso]])</f>
        <v/>
      </c>
      <c r="BG77" s="253" t="str">
        <f>+IF(TRIM(F77)="","",$B$1&amp;"-"&amp;TRIM(Tabla1[[#This Row],[Mes Inscrito]])&amp;"-"&amp;TRIM(Tabla1[[#This Row],[Dia de clases Inscrito]])&amp;"-"&amp;TRIM(Tabla1[[#This Row],[Horario Inscrito]])&amp;"-"&amp;TRIM(Tabla1[[#This Row],[Fecha Inicio grupo]])&amp;"-"&amp;TRIM(Tabla1[[#This Row],[Tipo Incrito]]))</f>
        <v/>
      </c>
      <c r="BH77" s="309" t="str">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 s="310" t="str">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 s="310"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 s="310" t="str">
        <f>IF(Tabla1[[#This Row],[Fecha Inicio grupo]]="","",IFERROR(VLOOKUP(Tabla1[[#This Row],[Mes de Alta como miembro]],Parámetros!$AM$2:$AN$16,2,0),"01/01/1900"))</f>
        <v/>
      </c>
    </row>
    <row r="78" spans="1:63" s="25" customFormat="1" ht="13.9" hidden="1">
      <c r="A78" s="69">
        <v>75</v>
      </c>
      <c r="B78" s="29"/>
      <c r="C78" s="35"/>
      <c r="D78" s="65"/>
      <c r="E78" s="43"/>
      <c r="F78" s="46"/>
      <c r="G78" s="46"/>
      <c r="H78" s="43"/>
      <c r="I78" s="43"/>
      <c r="J78" s="29"/>
      <c r="K78" s="69"/>
      <c r="L78" s="69"/>
      <c r="M78" s="47"/>
      <c r="N78" s="239" t="str">
        <f ca="1">IF(Tabla1[[#This Row],[Fecha de nac]]="","",IF(Tabla1[[#This Row],[Fecha Finalización]] &gt;=TODAY(), DATEDIF(Tabla1[[#This Row],[Fecha de nac]],TODAY(),"y"), ROUNDDOWN((Tabla1[[#This Row],[Fecha Finalización]] -Tabla1[[#This Row],[Fecha de nac]])/365,0)))</f>
        <v/>
      </c>
      <c r="O78" s="170"/>
      <c r="P78" s="35"/>
      <c r="Q78" s="68"/>
      <c r="R78" s="68"/>
      <c r="S78" s="68"/>
      <c r="T78" s="68"/>
      <c r="U78" s="244" t="str">
        <f>IF(F78="","",Tabla1[[#This Row],[Fecha Inicio grupo]]+3*7-7)</f>
        <v/>
      </c>
      <c r="V78" s="245" t="str">
        <f>IF(F78="","",EDATE(Tabla1[[#This Row],[Fecha Inicio grupo]],3))</f>
        <v/>
      </c>
      <c r="W78" s="30"/>
      <c r="X78" s="30"/>
      <c r="Y78" s="77"/>
      <c r="Z78" s="77"/>
      <c r="AA78" s="77"/>
      <c r="AB78" s="77"/>
      <c r="AC78" s="77"/>
      <c r="AD78" s="77"/>
      <c r="AE78" s="77"/>
      <c r="AF78" s="77"/>
      <c r="AG78" s="77"/>
      <c r="AH78" s="77"/>
      <c r="AI78" s="77"/>
      <c r="AJ78" s="77"/>
      <c r="AK78" s="77"/>
      <c r="AL78" s="77"/>
      <c r="AM78" s="77"/>
      <c r="AN78" s="77"/>
      <c r="AO78" s="145"/>
      <c r="AP78" s="247" t="str">
        <f>IF(F78="","",IFERROR(VLOOKUP(SUBSTITUTE(SUBSTITUTE(Tabla1[[#This Row],[Uso Sistemas]],"T","P"),"N","F"),Parámetros!$M$2:$N$17,2,0),"Completar hasta 3ra sem. para evaluar a Probacionista"))</f>
        <v/>
      </c>
      <c r="AQ78" s="40"/>
      <c r="AR78" s="201"/>
      <c r="AS78" s="40"/>
      <c r="AT78" s="29"/>
      <c r="AU78" s="56"/>
      <c r="AV78" s="56"/>
      <c r="AW78" s="56"/>
      <c r="AX78" s="249" t="str">
        <f>IF(V78="","",EOMONTH(EDATE(Tabla1[[#This Row],[Fecha Finalización]],2),0))</f>
        <v/>
      </c>
      <c r="AY78" s="40"/>
      <c r="AZ78" s="250" t="str">
        <f>IF(V78="","",EOMONTH(EDATE(Tabla1[[#This Row],[Fecha Finalización]],3),0))</f>
        <v/>
      </c>
      <c r="BA78" s="40"/>
      <c r="BB78" s="40"/>
      <c r="BC78" s="236"/>
      <c r="BD78" s="234" t="str">
        <f>IF(F78="","",Tabla1[[#This Row],[sem 01]]&amp;Tabla1[[#This Row],[sem 02]]&amp;Tabla1[[#This Row],[sem 03]])</f>
        <v/>
      </c>
      <c r="BE78" s="235" t="str">
        <f>IF(TRIM(F78)="","",$B$1&amp;"-"&amp;SUBSTITUTE(Tabla1[[#This Row],[Mes Inscrito]]," ","")&amp;"-"&amp;SUBSTITUTE(Tabla1[[#This Row],[Dia de clases Inscrito]]," ","")&amp;"-"&amp;SUBSTITUTE(Tabla1[[#This Row],[Horario Inscrito]]," ","")&amp;"-"&amp;Tabla1[[#This Row],[Fecha Inicio grupo]])</f>
        <v/>
      </c>
      <c r="BF78" s="252" t="str">
        <f>IF(F78="","",Tabla1[[#This Row],[Curso]])</f>
        <v/>
      </c>
      <c r="BG78" s="253" t="str">
        <f>+IF(TRIM(F78)="","",$B$1&amp;"-"&amp;TRIM(Tabla1[[#This Row],[Mes Inscrito]])&amp;"-"&amp;TRIM(Tabla1[[#This Row],[Dia de clases Inscrito]])&amp;"-"&amp;TRIM(Tabla1[[#This Row],[Horario Inscrito]])&amp;"-"&amp;TRIM(Tabla1[[#This Row],[Fecha Inicio grupo]])&amp;"-"&amp;TRIM(Tabla1[[#This Row],[Tipo Incrito]]))</f>
        <v/>
      </c>
      <c r="BH78" s="309" t="str">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 s="310" t="str">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 s="310"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 s="310" t="str">
        <f>IF(Tabla1[[#This Row],[Fecha Inicio grupo]]="","",IFERROR(VLOOKUP(Tabla1[[#This Row],[Mes de Alta como miembro]],Parámetros!$AM$2:$AN$16,2,0),"01/01/1900"))</f>
        <v/>
      </c>
    </row>
    <row r="79" spans="1:63" s="25" customFormat="1" ht="13.9" hidden="1">
      <c r="A79" s="69">
        <v>76</v>
      </c>
      <c r="B79" s="29"/>
      <c r="C79" s="35"/>
      <c r="D79" s="65"/>
      <c r="E79" s="43"/>
      <c r="F79" s="46"/>
      <c r="G79" s="46"/>
      <c r="H79" s="43"/>
      <c r="I79" s="43"/>
      <c r="J79" s="29"/>
      <c r="K79" s="69"/>
      <c r="L79" s="69"/>
      <c r="M79" s="47"/>
      <c r="N79" s="239" t="str">
        <f ca="1">IF(Tabla1[[#This Row],[Fecha de nac]]="","",IF(Tabla1[[#This Row],[Fecha Finalización]] &gt;=TODAY(), DATEDIF(Tabla1[[#This Row],[Fecha de nac]],TODAY(),"y"), ROUNDDOWN((Tabla1[[#This Row],[Fecha Finalización]] -Tabla1[[#This Row],[Fecha de nac]])/365,0)))</f>
        <v/>
      </c>
      <c r="O79" s="170"/>
      <c r="P79" s="35"/>
      <c r="Q79" s="68"/>
      <c r="R79" s="68"/>
      <c r="S79" s="68"/>
      <c r="T79" s="68"/>
      <c r="U79" s="244" t="str">
        <f>IF(F79="","",Tabla1[[#This Row],[Fecha Inicio grupo]]+3*7-7)</f>
        <v/>
      </c>
      <c r="V79" s="245" t="str">
        <f>IF(F79="","",EDATE(Tabla1[[#This Row],[Fecha Inicio grupo]],3))</f>
        <v/>
      </c>
      <c r="W79" s="30"/>
      <c r="X79" s="30"/>
      <c r="Y79" s="77"/>
      <c r="Z79" s="77"/>
      <c r="AA79" s="77"/>
      <c r="AB79" s="77"/>
      <c r="AC79" s="77"/>
      <c r="AD79" s="77"/>
      <c r="AE79" s="77"/>
      <c r="AF79" s="77"/>
      <c r="AG79" s="77"/>
      <c r="AH79" s="77"/>
      <c r="AI79" s="77"/>
      <c r="AJ79" s="77"/>
      <c r="AK79" s="77"/>
      <c r="AL79" s="77"/>
      <c r="AM79" s="77"/>
      <c r="AN79" s="77"/>
      <c r="AO79" s="145"/>
      <c r="AP79" s="247" t="str">
        <f>IF(F79="","",IFERROR(VLOOKUP(SUBSTITUTE(SUBSTITUTE(Tabla1[[#This Row],[Uso Sistemas]],"T","P"),"N","F"),Parámetros!$M$2:$N$17,2,0),"Completar hasta 3ra sem. para evaluar a Probacionista"))</f>
        <v/>
      </c>
      <c r="AQ79" s="40"/>
      <c r="AR79" s="201"/>
      <c r="AS79" s="40"/>
      <c r="AT79" s="29"/>
      <c r="AU79" s="56"/>
      <c r="AV79" s="56"/>
      <c r="AW79" s="56"/>
      <c r="AX79" s="249" t="str">
        <f>IF(V79="","",EOMONTH(EDATE(Tabla1[[#This Row],[Fecha Finalización]],2),0))</f>
        <v/>
      </c>
      <c r="AY79" s="40"/>
      <c r="AZ79" s="250" t="str">
        <f>IF(V79="","",EOMONTH(EDATE(Tabla1[[#This Row],[Fecha Finalización]],3),0))</f>
        <v/>
      </c>
      <c r="BA79" s="40"/>
      <c r="BB79" s="40"/>
      <c r="BC79" s="236"/>
      <c r="BD79" s="234" t="str">
        <f>IF(F79="","",Tabla1[[#This Row],[sem 01]]&amp;Tabla1[[#This Row],[sem 02]]&amp;Tabla1[[#This Row],[sem 03]])</f>
        <v/>
      </c>
      <c r="BE79" s="235" t="str">
        <f>IF(TRIM(F79)="","",$B$1&amp;"-"&amp;SUBSTITUTE(Tabla1[[#This Row],[Mes Inscrito]]," ","")&amp;"-"&amp;SUBSTITUTE(Tabla1[[#This Row],[Dia de clases Inscrito]]," ","")&amp;"-"&amp;SUBSTITUTE(Tabla1[[#This Row],[Horario Inscrito]]," ","")&amp;"-"&amp;Tabla1[[#This Row],[Fecha Inicio grupo]])</f>
        <v/>
      </c>
      <c r="BF79" s="252" t="str">
        <f>IF(F79="","",Tabla1[[#This Row],[Curso]])</f>
        <v/>
      </c>
      <c r="BG79" s="253" t="str">
        <f>+IF(TRIM(F79)="","",$B$1&amp;"-"&amp;TRIM(Tabla1[[#This Row],[Mes Inscrito]])&amp;"-"&amp;TRIM(Tabla1[[#This Row],[Dia de clases Inscrito]])&amp;"-"&amp;TRIM(Tabla1[[#This Row],[Horario Inscrito]])&amp;"-"&amp;TRIM(Tabla1[[#This Row],[Fecha Inicio grupo]])&amp;"-"&amp;TRIM(Tabla1[[#This Row],[Tipo Incrito]]))</f>
        <v/>
      </c>
      <c r="BH79" s="309" t="str">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 s="310" t="str">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 s="310"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 s="310" t="str">
        <f>IF(Tabla1[[#This Row],[Fecha Inicio grupo]]="","",IFERROR(VLOOKUP(Tabla1[[#This Row],[Mes de Alta como miembro]],Parámetros!$AM$2:$AN$16,2,0),"01/01/1900"))</f>
        <v/>
      </c>
    </row>
    <row r="80" spans="1:63" s="25" customFormat="1" ht="13.9" hidden="1">
      <c r="A80" s="69">
        <v>77</v>
      </c>
      <c r="B80" s="29"/>
      <c r="C80" s="35"/>
      <c r="D80" s="65"/>
      <c r="E80" s="43"/>
      <c r="F80" s="46"/>
      <c r="G80" s="46"/>
      <c r="H80" s="43"/>
      <c r="I80" s="43"/>
      <c r="J80" s="29"/>
      <c r="K80" s="69"/>
      <c r="L80" s="69"/>
      <c r="M80" s="47"/>
      <c r="N80" s="239" t="str">
        <f ca="1">IF(Tabla1[[#This Row],[Fecha de nac]]="","",IF(Tabla1[[#This Row],[Fecha Finalización]] &gt;=TODAY(), DATEDIF(Tabla1[[#This Row],[Fecha de nac]],TODAY(),"y"), ROUNDDOWN((Tabla1[[#This Row],[Fecha Finalización]] -Tabla1[[#This Row],[Fecha de nac]])/365,0)))</f>
        <v/>
      </c>
      <c r="O80" s="170"/>
      <c r="P80" s="35"/>
      <c r="Q80" s="68"/>
      <c r="R80" s="68"/>
      <c r="S80" s="68"/>
      <c r="T80" s="68"/>
      <c r="U80" s="244" t="str">
        <f>IF(F80="","",Tabla1[[#This Row],[Fecha Inicio grupo]]+3*7-7)</f>
        <v/>
      </c>
      <c r="V80" s="245" t="str">
        <f>IF(F80="","",EDATE(Tabla1[[#This Row],[Fecha Inicio grupo]],3))</f>
        <v/>
      </c>
      <c r="W80" s="30"/>
      <c r="X80" s="30"/>
      <c r="Y80" s="77"/>
      <c r="Z80" s="77"/>
      <c r="AA80" s="77"/>
      <c r="AB80" s="77"/>
      <c r="AC80" s="77"/>
      <c r="AD80" s="77"/>
      <c r="AE80" s="77"/>
      <c r="AF80" s="77"/>
      <c r="AG80" s="77"/>
      <c r="AH80" s="77"/>
      <c r="AI80" s="77"/>
      <c r="AJ80" s="77"/>
      <c r="AK80" s="77"/>
      <c r="AL80" s="77"/>
      <c r="AM80" s="77"/>
      <c r="AN80" s="77"/>
      <c r="AO80" s="145"/>
      <c r="AP80" s="247" t="str">
        <f>IF(F80="","",IFERROR(VLOOKUP(SUBSTITUTE(SUBSTITUTE(Tabla1[[#This Row],[Uso Sistemas]],"T","P"),"N","F"),Parámetros!$M$2:$N$17,2,0),"Completar hasta 3ra sem. para evaluar a Probacionista"))</f>
        <v/>
      </c>
      <c r="AQ80" s="40"/>
      <c r="AR80" s="201"/>
      <c r="AS80" s="40"/>
      <c r="AT80" s="29"/>
      <c r="AU80" s="56"/>
      <c r="AV80" s="56"/>
      <c r="AW80" s="56"/>
      <c r="AX80" s="249" t="str">
        <f>IF(V80="","",EOMONTH(EDATE(Tabla1[[#This Row],[Fecha Finalización]],2),0))</f>
        <v/>
      </c>
      <c r="AY80" s="40"/>
      <c r="AZ80" s="250" t="str">
        <f>IF(V80="","",EOMONTH(EDATE(Tabla1[[#This Row],[Fecha Finalización]],3),0))</f>
        <v/>
      </c>
      <c r="BA80" s="40"/>
      <c r="BB80" s="40"/>
      <c r="BC80" s="236"/>
      <c r="BD80" s="234" t="str">
        <f>IF(F80="","",Tabla1[[#This Row],[sem 01]]&amp;Tabla1[[#This Row],[sem 02]]&amp;Tabla1[[#This Row],[sem 03]])</f>
        <v/>
      </c>
      <c r="BE80" s="235" t="str">
        <f>IF(TRIM(F80)="","",$B$1&amp;"-"&amp;SUBSTITUTE(Tabla1[[#This Row],[Mes Inscrito]]," ","")&amp;"-"&amp;SUBSTITUTE(Tabla1[[#This Row],[Dia de clases Inscrito]]," ","")&amp;"-"&amp;SUBSTITUTE(Tabla1[[#This Row],[Horario Inscrito]]," ","")&amp;"-"&amp;Tabla1[[#This Row],[Fecha Inicio grupo]])</f>
        <v/>
      </c>
      <c r="BF80" s="252" t="str">
        <f>IF(F80="","",Tabla1[[#This Row],[Curso]])</f>
        <v/>
      </c>
      <c r="BG80" s="253" t="str">
        <f>+IF(TRIM(F80)="","",$B$1&amp;"-"&amp;TRIM(Tabla1[[#This Row],[Mes Inscrito]])&amp;"-"&amp;TRIM(Tabla1[[#This Row],[Dia de clases Inscrito]])&amp;"-"&amp;TRIM(Tabla1[[#This Row],[Horario Inscrito]])&amp;"-"&amp;TRIM(Tabla1[[#This Row],[Fecha Inicio grupo]])&amp;"-"&amp;TRIM(Tabla1[[#This Row],[Tipo Incrito]]))</f>
        <v/>
      </c>
      <c r="BH80" s="309" t="str">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 s="310" t="str">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 s="310"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 s="310" t="str">
        <f>IF(Tabla1[[#This Row],[Fecha Inicio grupo]]="","",IFERROR(VLOOKUP(Tabla1[[#This Row],[Mes de Alta como miembro]],Parámetros!$AM$2:$AN$16,2,0),"01/01/1900"))</f>
        <v/>
      </c>
    </row>
    <row r="81" spans="1:63" s="25" customFormat="1" ht="13.9" hidden="1">
      <c r="A81" s="69">
        <v>78</v>
      </c>
      <c r="B81" s="29"/>
      <c r="C81" s="35"/>
      <c r="D81" s="65"/>
      <c r="E81" s="43"/>
      <c r="F81" s="46"/>
      <c r="G81" s="46"/>
      <c r="H81" s="43"/>
      <c r="I81" s="43"/>
      <c r="J81" s="266"/>
      <c r="K81" s="69"/>
      <c r="L81" s="69"/>
      <c r="M81" s="47"/>
      <c r="N81" s="239" t="str">
        <f ca="1">IF(Tabla1[[#This Row],[Fecha de nac]]="","",IF(Tabla1[[#This Row],[Fecha Finalización]] &gt;=TODAY(), DATEDIF(Tabla1[[#This Row],[Fecha de nac]],TODAY(),"y"), ROUNDDOWN((Tabla1[[#This Row],[Fecha Finalización]] -Tabla1[[#This Row],[Fecha de nac]])/365,0)))</f>
        <v/>
      </c>
      <c r="O81" s="170"/>
      <c r="P81" s="35"/>
      <c r="Q81" s="68"/>
      <c r="R81" s="35"/>
      <c r="S81" s="65"/>
      <c r="T81" s="43"/>
      <c r="U81" s="244" t="str">
        <f>IF(F81="","",Tabla1[[#This Row],[Fecha Inicio grupo]]+3*7-7)</f>
        <v/>
      </c>
      <c r="V81" s="245" t="str">
        <f>IF(F81="","",EDATE(Tabla1[[#This Row],[Fecha Inicio grupo]],3))</f>
        <v/>
      </c>
      <c r="W81" s="30"/>
      <c r="X81" s="30"/>
      <c r="Y81" s="77"/>
      <c r="Z81" s="77"/>
      <c r="AA81" s="77"/>
      <c r="AB81" s="77"/>
      <c r="AC81" s="77"/>
      <c r="AD81" s="77"/>
      <c r="AE81" s="77"/>
      <c r="AF81" s="77"/>
      <c r="AG81" s="77"/>
      <c r="AH81" s="77"/>
      <c r="AI81" s="77"/>
      <c r="AJ81" s="77"/>
      <c r="AK81" s="77"/>
      <c r="AL81" s="77"/>
      <c r="AM81" s="77"/>
      <c r="AN81" s="77"/>
      <c r="AO81" s="145"/>
      <c r="AP81" s="247" t="str">
        <f>IF(F81="","",IFERROR(VLOOKUP(SUBSTITUTE(SUBSTITUTE(Tabla1[[#This Row],[Uso Sistemas]],"T","P"),"N","F"),Parámetros!$M$2:$N$17,2,0),"Completar hasta 3ra sem. para evaluar a Probacionista"))</f>
        <v/>
      </c>
      <c r="AQ81" s="40"/>
      <c r="AR81" s="201"/>
      <c r="AS81" s="40"/>
      <c r="AT81" s="29"/>
      <c r="AU81" s="56"/>
      <c r="AV81" s="56"/>
      <c r="AW81" s="56"/>
      <c r="AX81" s="249" t="str">
        <f>IF(V81="","",EOMONTH(EDATE(Tabla1[[#This Row],[Fecha Finalización]],2),0))</f>
        <v/>
      </c>
      <c r="AY81" s="40"/>
      <c r="AZ81" s="250" t="str">
        <f>IF(V81="","",EOMONTH(EDATE(Tabla1[[#This Row],[Fecha Finalización]],3),0))</f>
        <v/>
      </c>
      <c r="BA81" s="40"/>
      <c r="BB81" s="40"/>
      <c r="BC81" s="236"/>
      <c r="BD81" s="234" t="str">
        <f>IF(F81="","",Tabla1[[#This Row],[sem 01]]&amp;Tabla1[[#This Row],[sem 02]]&amp;Tabla1[[#This Row],[sem 03]])</f>
        <v/>
      </c>
      <c r="BE81" s="235" t="str">
        <f>IF(TRIM(F81)="","",$B$1&amp;"-"&amp;SUBSTITUTE(Tabla1[[#This Row],[Mes Inscrito]]," ","")&amp;"-"&amp;SUBSTITUTE(Tabla1[[#This Row],[Dia de clases Inscrito]]," ","")&amp;"-"&amp;SUBSTITUTE(Tabla1[[#This Row],[Horario Inscrito]]," ","")&amp;"-"&amp;Tabla1[[#This Row],[Fecha Inicio grupo]])</f>
        <v/>
      </c>
      <c r="BF81" s="252" t="str">
        <f>IF(F81="","",Tabla1[[#This Row],[Curso]])</f>
        <v/>
      </c>
      <c r="BG81" s="253" t="str">
        <f>+IF(TRIM(F81)="","",$B$1&amp;"-"&amp;TRIM(Tabla1[[#This Row],[Mes Inscrito]])&amp;"-"&amp;TRIM(Tabla1[[#This Row],[Dia de clases Inscrito]])&amp;"-"&amp;TRIM(Tabla1[[#This Row],[Horario Inscrito]])&amp;"-"&amp;TRIM(Tabla1[[#This Row],[Fecha Inicio grupo]])&amp;"-"&amp;TRIM(Tabla1[[#This Row],[Tipo Incrito]]))</f>
        <v/>
      </c>
      <c r="BH81" s="309" t="str">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 s="310" t="str">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 s="310"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 s="310" t="str">
        <f>IF(Tabla1[[#This Row],[Fecha Inicio grupo]]="","",IFERROR(VLOOKUP(Tabla1[[#This Row],[Mes de Alta como miembro]],Parámetros!$AM$2:$AN$16,2,0),"01/01/1900"))</f>
        <v/>
      </c>
    </row>
    <row r="82" spans="1:63" s="25" customFormat="1" ht="13.9" hidden="1">
      <c r="A82" s="69">
        <v>79</v>
      </c>
      <c r="B82" s="29"/>
      <c r="C82" s="35"/>
      <c r="D82" s="65"/>
      <c r="E82" s="43"/>
      <c r="F82" s="46"/>
      <c r="G82" s="46"/>
      <c r="H82" s="43"/>
      <c r="I82" s="43"/>
      <c r="J82" s="29"/>
      <c r="K82" s="69"/>
      <c r="L82" s="69"/>
      <c r="M82" s="47"/>
      <c r="N82" s="239" t="str">
        <f ca="1">IF(Tabla1[[#This Row],[Fecha de nac]]="","",IF(Tabla1[[#This Row],[Fecha Finalización]] &gt;=TODAY(), DATEDIF(Tabla1[[#This Row],[Fecha de nac]],TODAY(),"y"), ROUNDDOWN((Tabla1[[#This Row],[Fecha Finalización]] -Tabla1[[#This Row],[Fecha de nac]])/365,0)))</f>
        <v/>
      </c>
      <c r="O82" s="170"/>
      <c r="P82" s="35"/>
      <c r="Q82" s="68"/>
      <c r="R82" s="35"/>
      <c r="S82" s="65"/>
      <c r="T82" s="43"/>
      <c r="U82" s="244" t="str">
        <f>IF(F82="","",Tabla1[[#This Row],[Fecha Inicio grupo]]+3*7-7)</f>
        <v/>
      </c>
      <c r="V82" s="245" t="str">
        <f>IF(F82="","",EDATE(Tabla1[[#This Row],[Fecha Inicio grupo]],3))</f>
        <v/>
      </c>
      <c r="W82" s="30"/>
      <c r="X82" s="30"/>
      <c r="Y82" s="77"/>
      <c r="Z82" s="77"/>
      <c r="AA82" s="77"/>
      <c r="AB82" s="77"/>
      <c r="AC82" s="77"/>
      <c r="AD82" s="77"/>
      <c r="AE82" s="77"/>
      <c r="AF82" s="77"/>
      <c r="AG82" s="77"/>
      <c r="AH82" s="77"/>
      <c r="AI82" s="77"/>
      <c r="AJ82" s="77"/>
      <c r="AK82" s="77"/>
      <c r="AL82" s="77"/>
      <c r="AM82" s="77"/>
      <c r="AN82" s="77"/>
      <c r="AO82" s="145"/>
      <c r="AP82" s="247" t="str">
        <f>IF(F82="","",IFERROR(VLOOKUP(SUBSTITUTE(SUBSTITUTE(Tabla1[[#This Row],[Uso Sistemas]],"T","P"),"N","F"),Parámetros!$M$2:$N$17,2,0),"Completar hasta 3ra sem. para evaluar a Probacionista"))</f>
        <v/>
      </c>
      <c r="AQ82" s="40"/>
      <c r="AR82" s="201"/>
      <c r="AS82" s="40"/>
      <c r="AT82" s="29"/>
      <c r="AU82" s="56"/>
      <c r="AV82" s="56"/>
      <c r="AW82" s="56"/>
      <c r="AX82" s="249" t="str">
        <f>IF(V82="","",EOMONTH(EDATE(Tabla1[[#This Row],[Fecha Finalización]],2),0))</f>
        <v/>
      </c>
      <c r="AY82" s="40"/>
      <c r="AZ82" s="250" t="str">
        <f>IF(V82="","",EOMONTH(EDATE(Tabla1[[#This Row],[Fecha Finalización]],3),0))</f>
        <v/>
      </c>
      <c r="BA82" s="40"/>
      <c r="BB82" s="40"/>
      <c r="BC82" s="236"/>
      <c r="BD82" s="234" t="str">
        <f>IF(F82="","",Tabla1[[#This Row],[sem 01]]&amp;Tabla1[[#This Row],[sem 02]]&amp;Tabla1[[#This Row],[sem 03]])</f>
        <v/>
      </c>
      <c r="BE82" s="235" t="str">
        <f>IF(TRIM(F82)="","",$B$1&amp;"-"&amp;SUBSTITUTE(Tabla1[[#This Row],[Mes Inscrito]]," ","")&amp;"-"&amp;SUBSTITUTE(Tabla1[[#This Row],[Dia de clases Inscrito]]," ","")&amp;"-"&amp;SUBSTITUTE(Tabla1[[#This Row],[Horario Inscrito]]," ","")&amp;"-"&amp;Tabla1[[#This Row],[Fecha Inicio grupo]])</f>
        <v/>
      </c>
      <c r="BF82" s="252" t="str">
        <f>IF(F82="","",Tabla1[[#This Row],[Curso]])</f>
        <v/>
      </c>
      <c r="BG82" s="253" t="str">
        <f>+IF(TRIM(F82)="","",$B$1&amp;"-"&amp;TRIM(Tabla1[[#This Row],[Mes Inscrito]])&amp;"-"&amp;TRIM(Tabla1[[#This Row],[Dia de clases Inscrito]])&amp;"-"&amp;TRIM(Tabla1[[#This Row],[Horario Inscrito]])&amp;"-"&amp;TRIM(Tabla1[[#This Row],[Fecha Inicio grupo]])&amp;"-"&amp;TRIM(Tabla1[[#This Row],[Tipo Incrito]]))</f>
        <v/>
      </c>
      <c r="BH82" s="309" t="str">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 s="310" t="str">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 s="310"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 s="310" t="str">
        <f>IF(Tabla1[[#This Row],[Fecha Inicio grupo]]="","",IFERROR(VLOOKUP(Tabla1[[#This Row],[Mes de Alta como miembro]],Parámetros!$AM$2:$AN$16,2,0),"01/01/1900"))</f>
        <v/>
      </c>
    </row>
    <row r="83" spans="1:63" s="25" customFormat="1" ht="13.9" hidden="1">
      <c r="A83" s="69">
        <v>80</v>
      </c>
      <c r="B83" s="29"/>
      <c r="C83" s="35"/>
      <c r="D83" s="43"/>
      <c r="E83" s="65"/>
      <c r="F83" s="46"/>
      <c r="G83" s="46"/>
      <c r="H83" s="164"/>
      <c r="I83" s="43"/>
      <c r="J83" s="29"/>
      <c r="K83" s="70"/>
      <c r="L83" s="69"/>
      <c r="M83" s="47"/>
      <c r="N83" s="239" t="str">
        <f ca="1">IF(Tabla1[[#This Row],[Fecha de nac]]="","",IF(Tabla1[[#This Row],[Fecha Finalización]] &gt;=TODAY(), DATEDIF(Tabla1[[#This Row],[Fecha de nac]],TODAY(),"y"), ROUNDDOWN((Tabla1[[#This Row],[Fecha Finalización]] -Tabla1[[#This Row],[Fecha de nac]])/365,0)))</f>
        <v/>
      </c>
      <c r="O83" s="170"/>
      <c r="P83" s="35"/>
      <c r="Q83" s="68"/>
      <c r="R83" s="68"/>
      <c r="S83" s="68"/>
      <c r="T83" s="68"/>
      <c r="U83" s="244" t="str">
        <f>IF(F83="","",Tabla1[[#This Row],[Fecha Inicio grupo]]+3*7-7)</f>
        <v/>
      </c>
      <c r="V83" s="245" t="str">
        <f>IF(F83="","",EDATE(Tabla1[[#This Row],[Fecha Inicio grupo]],3))</f>
        <v/>
      </c>
      <c r="W83" s="30"/>
      <c r="X83" s="30"/>
      <c r="Y83" s="77"/>
      <c r="Z83" s="77"/>
      <c r="AA83" s="77"/>
      <c r="AB83" s="77"/>
      <c r="AC83" s="77"/>
      <c r="AD83" s="77"/>
      <c r="AE83" s="77"/>
      <c r="AF83" s="77"/>
      <c r="AG83" s="77"/>
      <c r="AH83" s="77"/>
      <c r="AI83" s="77"/>
      <c r="AJ83" s="77"/>
      <c r="AK83" s="77"/>
      <c r="AL83" s="77"/>
      <c r="AM83" s="77"/>
      <c r="AN83" s="77"/>
      <c r="AO83" s="145"/>
      <c r="AP83" s="247" t="str">
        <f>IF(F83="","",IFERROR(VLOOKUP(SUBSTITUTE(SUBSTITUTE(Tabla1[[#This Row],[Uso Sistemas]],"T","P"),"N","F"),Parámetros!$M$2:$N$17,2,0),"Completar hasta 3ra sem. para evaluar a Probacionista"))</f>
        <v/>
      </c>
      <c r="AQ83" s="40"/>
      <c r="AR83" s="201"/>
      <c r="AS83" s="40"/>
      <c r="AT83" s="29"/>
      <c r="AU83" s="56"/>
      <c r="AV83" s="56"/>
      <c r="AW83" s="56"/>
      <c r="AX83" s="249" t="str">
        <f>IF(V83="","",EOMONTH(EDATE(Tabla1[[#This Row],[Fecha Finalización]],2),0))</f>
        <v/>
      </c>
      <c r="AY83" s="40"/>
      <c r="AZ83" s="250" t="str">
        <f>IF(V83="","",EOMONTH(EDATE(Tabla1[[#This Row],[Fecha Finalización]],3),0))</f>
        <v/>
      </c>
      <c r="BA83" s="40"/>
      <c r="BB83" s="40"/>
      <c r="BC83" s="236"/>
      <c r="BD83" s="234" t="str">
        <f>IF(F83="","",Tabla1[[#This Row],[sem 01]]&amp;Tabla1[[#This Row],[sem 02]]&amp;Tabla1[[#This Row],[sem 03]])</f>
        <v/>
      </c>
      <c r="BE83" s="235" t="str">
        <f>IF(TRIM(F83)="","",$B$1&amp;"-"&amp;SUBSTITUTE(Tabla1[[#This Row],[Mes Inscrito]]," ","")&amp;"-"&amp;SUBSTITUTE(Tabla1[[#This Row],[Dia de clases Inscrito]]," ","")&amp;"-"&amp;SUBSTITUTE(Tabla1[[#This Row],[Horario Inscrito]]," ","")&amp;"-"&amp;Tabla1[[#This Row],[Fecha Inicio grupo]])</f>
        <v/>
      </c>
      <c r="BF83" s="252" t="str">
        <f>IF(F83="","",Tabla1[[#This Row],[Curso]])</f>
        <v/>
      </c>
      <c r="BG83" s="253" t="str">
        <f>+IF(TRIM(F83)="","",$B$1&amp;"-"&amp;TRIM(Tabla1[[#This Row],[Mes Inscrito]])&amp;"-"&amp;TRIM(Tabla1[[#This Row],[Dia de clases Inscrito]])&amp;"-"&amp;TRIM(Tabla1[[#This Row],[Horario Inscrito]])&amp;"-"&amp;TRIM(Tabla1[[#This Row],[Fecha Inicio grupo]])&amp;"-"&amp;TRIM(Tabla1[[#This Row],[Tipo Incrito]]))</f>
        <v/>
      </c>
      <c r="BH83" s="309" t="str">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 s="310" t="str">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 s="310"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 s="310" t="str">
        <f>IF(Tabla1[[#This Row],[Fecha Inicio grupo]]="","",IFERROR(VLOOKUP(Tabla1[[#This Row],[Mes de Alta como miembro]],Parámetros!$AM$2:$AN$16,2,0),"01/01/1900"))</f>
        <v/>
      </c>
    </row>
    <row r="84" spans="1:63" s="25" customFormat="1" ht="13.9" hidden="1">
      <c r="A84" s="69">
        <v>81</v>
      </c>
      <c r="B84" s="29"/>
      <c r="C84" s="35"/>
      <c r="D84" s="43"/>
      <c r="E84" s="65"/>
      <c r="F84" s="46"/>
      <c r="G84" s="46"/>
      <c r="H84" s="164"/>
      <c r="I84" s="43"/>
      <c r="J84" s="29"/>
      <c r="K84" s="70"/>
      <c r="L84" s="69"/>
      <c r="M84" s="47"/>
      <c r="N84" s="239" t="str">
        <f ca="1">IF(Tabla1[[#This Row],[Fecha de nac]]="","",IF(Tabla1[[#This Row],[Fecha Finalización]] &gt;=TODAY(), DATEDIF(Tabla1[[#This Row],[Fecha de nac]],TODAY(),"y"), ROUNDDOWN((Tabla1[[#This Row],[Fecha Finalización]] -Tabla1[[#This Row],[Fecha de nac]])/365,0)))</f>
        <v/>
      </c>
      <c r="O84" s="170"/>
      <c r="P84" s="35"/>
      <c r="Q84" s="68"/>
      <c r="R84" s="68"/>
      <c r="S84" s="68"/>
      <c r="T84" s="68"/>
      <c r="U84" s="244" t="str">
        <f>IF(F84="","",Tabla1[[#This Row],[Fecha Inicio grupo]]+3*7-7)</f>
        <v/>
      </c>
      <c r="V84" s="245" t="str">
        <f>IF(F84="","",EDATE(Tabla1[[#This Row],[Fecha Inicio grupo]],3))</f>
        <v/>
      </c>
      <c r="W84" s="30"/>
      <c r="X84" s="30"/>
      <c r="Y84" s="77"/>
      <c r="Z84" s="77"/>
      <c r="AA84" s="77"/>
      <c r="AB84" s="77"/>
      <c r="AC84" s="77"/>
      <c r="AD84" s="77"/>
      <c r="AE84" s="77"/>
      <c r="AF84" s="77"/>
      <c r="AG84" s="77"/>
      <c r="AH84" s="77"/>
      <c r="AI84" s="77"/>
      <c r="AJ84" s="77"/>
      <c r="AK84" s="77"/>
      <c r="AL84" s="77"/>
      <c r="AM84" s="77"/>
      <c r="AN84" s="77"/>
      <c r="AO84" s="145"/>
      <c r="AP84" s="247" t="str">
        <f>IF(F84="","",IFERROR(VLOOKUP(SUBSTITUTE(SUBSTITUTE(Tabla1[[#This Row],[Uso Sistemas]],"T","P"),"N","F"),Parámetros!$M$2:$N$17,2,0),"Completar hasta 3ra sem. para evaluar a Probacionista"))</f>
        <v/>
      </c>
      <c r="AQ84" s="40"/>
      <c r="AR84" s="201"/>
      <c r="AS84" s="40"/>
      <c r="AT84" s="29"/>
      <c r="AU84" s="56"/>
      <c r="AV84" s="56"/>
      <c r="AW84" s="56"/>
      <c r="AX84" s="249" t="str">
        <f>IF(V84="","",EOMONTH(EDATE(Tabla1[[#This Row],[Fecha Finalización]],2),0))</f>
        <v/>
      </c>
      <c r="AY84" s="40"/>
      <c r="AZ84" s="250" t="str">
        <f>IF(V84="","",EOMONTH(EDATE(Tabla1[[#This Row],[Fecha Finalización]],3),0))</f>
        <v/>
      </c>
      <c r="BA84" s="40"/>
      <c r="BB84" s="40"/>
      <c r="BC84" s="236"/>
      <c r="BD84" s="234" t="str">
        <f>IF(F84="","",Tabla1[[#This Row],[sem 01]]&amp;Tabla1[[#This Row],[sem 02]]&amp;Tabla1[[#This Row],[sem 03]])</f>
        <v/>
      </c>
      <c r="BE84" s="235" t="str">
        <f>IF(TRIM(F84)="","",$B$1&amp;"-"&amp;SUBSTITUTE(Tabla1[[#This Row],[Mes Inscrito]]," ","")&amp;"-"&amp;SUBSTITUTE(Tabla1[[#This Row],[Dia de clases Inscrito]]," ","")&amp;"-"&amp;SUBSTITUTE(Tabla1[[#This Row],[Horario Inscrito]]," ","")&amp;"-"&amp;Tabla1[[#This Row],[Fecha Inicio grupo]])</f>
        <v/>
      </c>
      <c r="BF84" s="252" t="str">
        <f>IF(F84="","",Tabla1[[#This Row],[Curso]])</f>
        <v/>
      </c>
      <c r="BG84" s="253" t="str">
        <f>+IF(TRIM(F84)="","",$B$1&amp;"-"&amp;TRIM(Tabla1[[#This Row],[Mes Inscrito]])&amp;"-"&amp;TRIM(Tabla1[[#This Row],[Dia de clases Inscrito]])&amp;"-"&amp;TRIM(Tabla1[[#This Row],[Horario Inscrito]])&amp;"-"&amp;TRIM(Tabla1[[#This Row],[Fecha Inicio grupo]])&amp;"-"&amp;TRIM(Tabla1[[#This Row],[Tipo Incrito]]))</f>
        <v/>
      </c>
      <c r="BH84" s="309" t="str">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 s="310" t="str">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 s="310"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 s="310" t="str">
        <f>IF(Tabla1[[#This Row],[Fecha Inicio grupo]]="","",IFERROR(VLOOKUP(Tabla1[[#This Row],[Mes de Alta como miembro]],Parámetros!$AM$2:$AN$16,2,0),"01/01/1900"))</f>
        <v/>
      </c>
    </row>
    <row r="85" spans="1:63" s="25" customFormat="1" ht="13.9" hidden="1">
      <c r="A85" s="69">
        <v>82</v>
      </c>
      <c r="B85" s="29"/>
      <c r="C85" s="35"/>
      <c r="D85" s="43"/>
      <c r="E85" s="65"/>
      <c r="F85" s="46"/>
      <c r="G85" s="46"/>
      <c r="H85" s="164"/>
      <c r="I85" s="43"/>
      <c r="J85" s="29"/>
      <c r="K85" s="70"/>
      <c r="L85" s="69"/>
      <c r="M85" s="47"/>
      <c r="N85" s="239" t="str">
        <f ca="1">IF(Tabla1[[#This Row],[Fecha de nac]]="","",IF(Tabla1[[#This Row],[Fecha Finalización]] &gt;=TODAY(), DATEDIF(Tabla1[[#This Row],[Fecha de nac]],TODAY(),"y"), ROUNDDOWN((Tabla1[[#This Row],[Fecha Finalización]] -Tabla1[[#This Row],[Fecha de nac]])/365,0)))</f>
        <v/>
      </c>
      <c r="O85" s="170"/>
      <c r="P85" s="35"/>
      <c r="Q85" s="68"/>
      <c r="R85" s="68"/>
      <c r="S85" s="68"/>
      <c r="T85" s="68"/>
      <c r="U85" s="244" t="str">
        <f>IF(F85="","",Tabla1[[#This Row],[Fecha Inicio grupo]]+3*7-7)</f>
        <v/>
      </c>
      <c r="V85" s="245" t="str">
        <f>IF(F85="","",EDATE(Tabla1[[#This Row],[Fecha Inicio grupo]],3))</f>
        <v/>
      </c>
      <c r="W85" s="30"/>
      <c r="X85" s="30"/>
      <c r="Y85" s="77"/>
      <c r="Z85" s="77"/>
      <c r="AA85" s="77"/>
      <c r="AB85" s="77"/>
      <c r="AC85" s="77"/>
      <c r="AD85" s="77"/>
      <c r="AE85" s="77"/>
      <c r="AF85" s="77"/>
      <c r="AG85" s="77"/>
      <c r="AH85" s="77"/>
      <c r="AI85" s="77"/>
      <c r="AJ85" s="77"/>
      <c r="AK85" s="77"/>
      <c r="AL85" s="77"/>
      <c r="AM85" s="77"/>
      <c r="AN85" s="77"/>
      <c r="AO85" s="145"/>
      <c r="AP85" s="247" t="str">
        <f>IF(F85="","",IFERROR(VLOOKUP(SUBSTITUTE(SUBSTITUTE(Tabla1[[#This Row],[Uso Sistemas]],"T","P"),"N","F"),Parámetros!$M$2:$N$17,2,0),"Completar hasta 3ra sem. para evaluar a Probacionista"))</f>
        <v/>
      </c>
      <c r="AQ85" s="40"/>
      <c r="AR85" s="201"/>
      <c r="AS85" s="40"/>
      <c r="AT85" s="29"/>
      <c r="AU85" s="56"/>
      <c r="AV85" s="56"/>
      <c r="AW85" s="56"/>
      <c r="AX85" s="249" t="str">
        <f>IF(V85="","",EOMONTH(EDATE(Tabla1[[#This Row],[Fecha Finalización]],2),0))</f>
        <v/>
      </c>
      <c r="AY85" s="40"/>
      <c r="AZ85" s="250" t="str">
        <f>IF(V85="","",EOMONTH(EDATE(Tabla1[[#This Row],[Fecha Finalización]],3),0))</f>
        <v/>
      </c>
      <c r="BA85" s="40"/>
      <c r="BB85" s="40"/>
      <c r="BC85" s="236"/>
      <c r="BD85" s="234" t="str">
        <f>IF(F85="","",Tabla1[[#This Row],[sem 01]]&amp;Tabla1[[#This Row],[sem 02]]&amp;Tabla1[[#This Row],[sem 03]])</f>
        <v/>
      </c>
      <c r="BE85" s="235" t="str">
        <f>IF(TRIM(F85)="","",$B$1&amp;"-"&amp;SUBSTITUTE(Tabla1[[#This Row],[Mes Inscrito]]," ","")&amp;"-"&amp;SUBSTITUTE(Tabla1[[#This Row],[Dia de clases Inscrito]]," ","")&amp;"-"&amp;SUBSTITUTE(Tabla1[[#This Row],[Horario Inscrito]]," ","")&amp;"-"&amp;Tabla1[[#This Row],[Fecha Inicio grupo]])</f>
        <v/>
      </c>
      <c r="BF85" s="252" t="str">
        <f>IF(F85="","",Tabla1[[#This Row],[Curso]])</f>
        <v/>
      </c>
      <c r="BG85" s="253" t="str">
        <f>+IF(TRIM(F85)="","",$B$1&amp;"-"&amp;TRIM(Tabla1[[#This Row],[Mes Inscrito]])&amp;"-"&amp;TRIM(Tabla1[[#This Row],[Dia de clases Inscrito]])&amp;"-"&amp;TRIM(Tabla1[[#This Row],[Horario Inscrito]])&amp;"-"&amp;TRIM(Tabla1[[#This Row],[Fecha Inicio grupo]])&amp;"-"&amp;TRIM(Tabla1[[#This Row],[Tipo Incrito]]))</f>
        <v/>
      </c>
      <c r="BH85" s="309" t="str">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 s="310" t="str">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 s="310"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 s="310" t="str">
        <f>IF(Tabla1[[#This Row],[Fecha Inicio grupo]]="","",IFERROR(VLOOKUP(Tabla1[[#This Row],[Mes de Alta como miembro]],Parámetros!$AM$2:$AN$16,2,0),"01/01/1900"))</f>
        <v/>
      </c>
    </row>
    <row r="86" spans="1:63" s="25" customFormat="1" ht="13.9" hidden="1">
      <c r="A86" s="69">
        <v>83</v>
      </c>
      <c r="B86" s="29"/>
      <c r="C86" s="35"/>
      <c r="D86" s="43"/>
      <c r="E86" s="65"/>
      <c r="F86" s="46"/>
      <c r="G86" s="46"/>
      <c r="H86" s="164"/>
      <c r="I86" s="43"/>
      <c r="J86" s="29"/>
      <c r="K86" s="70"/>
      <c r="L86" s="69"/>
      <c r="M86" s="47"/>
      <c r="N86" s="239" t="str">
        <f ca="1">IF(Tabla1[[#This Row],[Fecha de nac]]="","",IF(Tabla1[[#This Row],[Fecha Finalización]] &gt;=TODAY(), DATEDIF(Tabla1[[#This Row],[Fecha de nac]],TODAY(),"y"), ROUNDDOWN((Tabla1[[#This Row],[Fecha Finalización]] -Tabla1[[#This Row],[Fecha de nac]])/365,0)))</f>
        <v/>
      </c>
      <c r="O86" s="170"/>
      <c r="P86" s="35"/>
      <c r="Q86" s="68"/>
      <c r="R86" s="68"/>
      <c r="S86" s="68"/>
      <c r="T86" s="68"/>
      <c r="U86" s="244" t="str">
        <f>IF(F86="","",Tabla1[[#This Row],[Fecha Inicio grupo]]+3*7-7)</f>
        <v/>
      </c>
      <c r="V86" s="245" t="str">
        <f>IF(F86="","",EDATE(Tabla1[[#This Row],[Fecha Inicio grupo]],3))</f>
        <v/>
      </c>
      <c r="W86" s="30"/>
      <c r="X86" s="30"/>
      <c r="Y86" s="77"/>
      <c r="Z86" s="77"/>
      <c r="AA86" s="77"/>
      <c r="AB86" s="77"/>
      <c r="AC86" s="77"/>
      <c r="AD86" s="77"/>
      <c r="AE86" s="77"/>
      <c r="AF86" s="77"/>
      <c r="AG86" s="77"/>
      <c r="AH86" s="77"/>
      <c r="AI86" s="77"/>
      <c r="AJ86" s="77"/>
      <c r="AK86" s="77"/>
      <c r="AL86" s="77"/>
      <c r="AM86" s="77"/>
      <c r="AN86" s="77"/>
      <c r="AO86" s="145"/>
      <c r="AP86" s="247" t="str">
        <f>IF(F86="","",IFERROR(VLOOKUP(SUBSTITUTE(SUBSTITUTE(Tabla1[[#This Row],[Uso Sistemas]],"T","P"),"N","F"),Parámetros!$M$2:$N$17,2,0),"Completar hasta 3ra sem. para evaluar a Probacionista"))</f>
        <v/>
      </c>
      <c r="AQ86" s="40"/>
      <c r="AR86" s="201"/>
      <c r="AS86" s="40"/>
      <c r="AT86" s="29"/>
      <c r="AU86" s="56"/>
      <c r="AV86" s="56"/>
      <c r="AW86" s="56"/>
      <c r="AX86" s="249" t="str">
        <f>IF(V86="","",EOMONTH(EDATE(Tabla1[[#This Row],[Fecha Finalización]],2),0))</f>
        <v/>
      </c>
      <c r="AY86" s="40"/>
      <c r="AZ86" s="250" t="str">
        <f>IF(V86="","",EOMONTH(EDATE(Tabla1[[#This Row],[Fecha Finalización]],3),0))</f>
        <v/>
      </c>
      <c r="BA86" s="40"/>
      <c r="BB86" s="40"/>
      <c r="BC86" s="236"/>
      <c r="BD86" s="234" t="str">
        <f>IF(F86="","",Tabla1[[#This Row],[sem 01]]&amp;Tabla1[[#This Row],[sem 02]]&amp;Tabla1[[#This Row],[sem 03]])</f>
        <v/>
      </c>
      <c r="BE86" s="235" t="str">
        <f>IF(TRIM(F86)="","",$B$1&amp;"-"&amp;SUBSTITUTE(Tabla1[[#This Row],[Mes Inscrito]]," ","")&amp;"-"&amp;SUBSTITUTE(Tabla1[[#This Row],[Dia de clases Inscrito]]," ","")&amp;"-"&amp;SUBSTITUTE(Tabla1[[#This Row],[Horario Inscrito]]," ","")&amp;"-"&amp;Tabla1[[#This Row],[Fecha Inicio grupo]])</f>
        <v/>
      </c>
      <c r="BF86" s="252" t="str">
        <f>IF(F86="","",Tabla1[[#This Row],[Curso]])</f>
        <v/>
      </c>
      <c r="BG86" s="253" t="str">
        <f>+IF(TRIM(F86)="","",$B$1&amp;"-"&amp;TRIM(Tabla1[[#This Row],[Mes Inscrito]])&amp;"-"&amp;TRIM(Tabla1[[#This Row],[Dia de clases Inscrito]])&amp;"-"&amp;TRIM(Tabla1[[#This Row],[Horario Inscrito]])&amp;"-"&amp;TRIM(Tabla1[[#This Row],[Fecha Inicio grupo]])&amp;"-"&amp;TRIM(Tabla1[[#This Row],[Tipo Incrito]]))</f>
        <v/>
      </c>
      <c r="BH86" s="309" t="str">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 s="310" t="str">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 s="310"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 s="310" t="str">
        <f>IF(Tabla1[[#This Row],[Fecha Inicio grupo]]="","",IFERROR(VLOOKUP(Tabla1[[#This Row],[Mes de Alta como miembro]],Parámetros!$AM$2:$AN$16,2,0),"01/01/1900"))</f>
        <v/>
      </c>
    </row>
    <row r="87" spans="1:63" s="25" customFormat="1" ht="13.9" hidden="1">
      <c r="A87" s="69">
        <v>84</v>
      </c>
      <c r="B87" s="29"/>
      <c r="C87" s="35"/>
      <c r="D87" s="43"/>
      <c r="E87" s="65"/>
      <c r="F87" s="46"/>
      <c r="G87" s="46"/>
      <c r="H87" s="164"/>
      <c r="I87" s="43"/>
      <c r="J87" s="29"/>
      <c r="K87" s="70"/>
      <c r="L87" s="69"/>
      <c r="M87" s="47"/>
      <c r="N87" s="239" t="str">
        <f ca="1">IF(Tabla1[[#This Row],[Fecha de nac]]="","",IF(Tabla1[[#This Row],[Fecha Finalización]] &gt;=TODAY(), DATEDIF(Tabla1[[#This Row],[Fecha de nac]],TODAY(),"y"), ROUNDDOWN((Tabla1[[#This Row],[Fecha Finalización]] -Tabla1[[#This Row],[Fecha de nac]])/365,0)))</f>
        <v/>
      </c>
      <c r="O87" s="170"/>
      <c r="P87" s="35"/>
      <c r="Q87" s="68"/>
      <c r="R87" s="68"/>
      <c r="S87" s="68"/>
      <c r="T87" s="68"/>
      <c r="U87" s="244" t="str">
        <f>IF(F87="","",Tabla1[[#This Row],[Fecha Inicio grupo]]+3*7-7)</f>
        <v/>
      </c>
      <c r="V87" s="245" t="str">
        <f>IF(F87="","",EDATE(Tabla1[[#This Row],[Fecha Inicio grupo]],3))</f>
        <v/>
      </c>
      <c r="W87" s="30"/>
      <c r="X87" s="30"/>
      <c r="Y87" s="77"/>
      <c r="Z87" s="77"/>
      <c r="AA87" s="77"/>
      <c r="AB87" s="77"/>
      <c r="AC87" s="77"/>
      <c r="AD87" s="77"/>
      <c r="AE87" s="77"/>
      <c r="AF87" s="77"/>
      <c r="AG87" s="77"/>
      <c r="AH87" s="77"/>
      <c r="AI87" s="77"/>
      <c r="AJ87" s="77"/>
      <c r="AK87" s="77"/>
      <c r="AL87" s="77"/>
      <c r="AM87" s="77"/>
      <c r="AN87" s="77"/>
      <c r="AO87" s="145"/>
      <c r="AP87" s="247" t="str">
        <f>IF(F87="","",IFERROR(VLOOKUP(SUBSTITUTE(SUBSTITUTE(Tabla1[[#This Row],[Uso Sistemas]],"T","P"),"N","F"),Parámetros!$M$2:$N$17,2,0),"Completar hasta 3ra sem. para evaluar a Probacionista"))</f>
        <v/>
      </c>
      <c r="AQ87" s="40"/>
      <c r="AR87" s="201"/>
      <c r="AS87" s="40"/>
      <c r="AT87" s="29"/>
      <c r="AU87" s="56"/>
      <c r="AV87" s="56"/>
      <c r="AW87" s="56"/>
      <c r="AX87" s="249" t="str">
        <f>IF(V87="","",EOMONTH(EDATE(Tabla1[[#This Row],[Fecha Finalización]],2),0))</f>
        <v/>
      </c>
      <c r="AY87" s="40"/>
      <c r="AZ87" s="250" t="str">
        <f>IF(V87="","",EOMONTH(EDATE(Tabla1[[#This Row],[Fecha Finalización]],3),0))</f>
        <v/>
      </c>
      <c r="BA87" s="40"/>
      <c r="BB87" s="40"/>
      <c r="BC87" s="236"/>
      <c r="BD87" s="234" t="str">
        <f>IF(F87="","",Tabla1[[#This Row],[sem 01]]&amp;Tabla1[[#This Row],[sem 02]]&amp;Tabla1[[#This Row],[sem 03]])</f>
        <v/>
      </c>
      <c r="BE87" s="235" t="str">
        <f>IF(TRIM(F87)="","",$B$1&amp;"-"&amp;SUBSTITUTE(Tabla1[[#This Row],[Mes Inscrito]]," ","")&amp;"-"&amp;SUBSTITUTE(Tabla1[[#This Row],[Dia de clases Inscrito]]," ","")&amp;"-"&amp;SUBSTITUTE(Tabla1[[#This Row],[Horario Inscrito]]," ","")&amp;"-"&amp;Tabla1[[#This Row],[Fecha Inicio grupo]])</f>
        <v/>
      </c>
      <c r="BF87" s="252" t="str">
        <f>IF(F87="","",Tabla1[[#This Row],[Curso]])</f>
        <v/>
      </c>
      <c r="BG87" s="253" t="str">
        <f>+IF(TRIM(F87)="","",$B$1&amp;"-"&amp;TRIM(Tabla1[[#This Row],[Mes Inscrito]])&amp;"-"&amp;TRIM(Tabla1[[#This Row],[Dia de clases Inscrito]])&amp;"-"&amp;TRIM(Tabla1[[#This Row],[Horario Inscrito]])&amp;"-"&amp;TRIM(Tabla1[[#This Row],[Fecha Inicio grupo]])&amp;"-"&amp;TRIM(Tabla1[[#This Row],[Tipo Incrito]]))</f>
        <v/>
      </c>
      <c r="BH87" s="309" t="str">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 s="310" t="str">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 s="310"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 s="310" t="str">
        <f>IF(Tabla1[[#This Row],[Fecha Inicio grupo]]="","",IFERROR(VLOOKUP(Tabla1[[#This Row],[Mes de Alta como miembro]],Parámetros!$AM$2:$AN$16,2,0),"01/01/1900"))</f>
        <v/>
      </c>
    </row>
    <row r="88" spans="1:63" s="25" customFormat="1" ht="13.9" hidden="1">
      <c r="A88" s="69">
        <v>85</v>
      </c>
      <c r="B88" s="29"/>
      <c r="C88" s="35"/>
      <c r="D88" s="43"/>
      <c r="E88" s="65"/>
      <c r="F88" s="46"/>
      <c r="G88" s="46"/>
      <c r="H88" s="164"/>
      <c r="I88" s="43"/>
      <c r="J88" s="29"/>
      <c r="K88" s="70"/>
      <c r="L88" s="69"/>
      <c r="M88" s="47"/>
      <c r="N88" s="239" t="str">
        <f ca="1">IF(Tabla1[[#This Row],[Fecha de nac]]="","",IF(Tabla1[[#This Row],[Fecha Finalización]] &gt;=TODAY(), DATEDIF(Tabla1[[#This Row],[Fecha de nac]],TODAY(),"y"), ROUNDDOWN((Tabla1[[#This Row],[Fecha Finalización]] -Tabla1[[#This Row],[Fecha de nac]])/365,0)))</f>
        <v/>
      </c>
      <c r="O88" s="170"/>
      <c r="P88" s="35"/>
      <c r="Q88" s="68"/>
      <c r="R88" s="68"/>
      <c r="S88" s="68"/>
      <c r="T88" s="68"/>
      <c r="U88" s="244" t="str">
        <f>IF(F88="","",Tabla1[[#This Row],[Fecha Inicio grupo]]+3*7-7)</f>
        <v/>
      </c>
      <c r="V88" s="245" t="str">
        <f>IF(F88="","",EDATE(Tabla1[[#This Row],[Fecha Inicio grupo]],3))</f>
        <v/>
      </c>
      <c r="W88" s="30"/>
      <c r="X88" s="30"/>
      <c r="Y88" s="77"/>
      <c r="Z88" s="77"/>
      <c r="AA88" s="77"/>
      <c r="AB88" s="77"/>
      <c r="AC88" s="77"/>
      <c r="AD88" s="77"/>
      <c r="AE88" s="77"/>
      <c r="AF88" s="77"/>
      <c r="AG88" s="77"/>
      <c r="AH88" s="77"/>
      <c r="AI88" s="77"/>
      <c r="AJ88" s="77"/>
      <c r="AK88" s="77"/>
      <c r="AL88" s="77"/>
      <c r="AM88" s="77"/>
      <c r="AN88" s="77"/>
      <c r="AO88" s="145"/>
      <c r="AP88" s="247" t="str">
        <f>IF(F88="","",IFERROR(VLOOKUP(SUBSTITUTE(SUBSTITUTE(Tabla1[[#This Row],[Uso Sistemas]],"T","P"),"N","F"),Parámetros!$M$2:$N$17,2,0),"Completar hasta 3ra sem. para evaluar a Probacionista"))</f>
        <v/>
      </c>
      <c r="AQ88" s="40"/>
      <c r="AR88" s="201"/>
      <c r="AS88" s="40"/>
      <c r="AT88" s="29"/>
      <c r="AU88" s="56"/>
      <c r="AV88" s="56"/>
      <c r="AW88" s="56"/>
      <c r="AX88" s="249" t="str">
        <f>IF(V88="","",EOMONTH(EDATE(Tabla1[[#This Row],[Fecha Finalización]],2),0))</f>
        <v/>
      </c>
      <c r="AY88" s="40"/>
      <c r="AZ88" s="250" t="str">
        <f>IF(V88="","",EOMONTH(EDATE(Tabla1[[#This Row],[Fecha Finalización]],3),0))</f>
        <v/>
      </c>
      <c r="BA88" s="40"/>
      <c r="BB88" s="40"/>
      <c r="BC88" s="236"/>
      <c r="BD88" s="234" t="str">
        <f>IF(F88="","",Tabla1[[#This Row],[sem 01]]&amp;Tabla1[[#This Row],[sem 02]]&amp;Tabla1[[#This Row],[sem 03]])</f>
        <v/>
      </c>
      <c r="BE88" s="235" t="str">
        <f>IF(TRIM(F88)="","",$B$1&amp;"-"&amp;SUBSTITUTE(Tabla1[[#This Row],[Mes Inscrito]]," ","")&amp;"-"&amp;SUBSTITUTE(Tabla1[[#This Row],[Dia de clases Inscrito]]," ","")&amp;"-"&amp;SUBSTITUTE(Tabla1[[#This Row],[Horario Inscrito]]," ","")&amp;"-"&amp;Tabla1[[#This Row],[Fecha Inicio grupo]])</f>
        <v/>
      </c>
      <c r="BF88" s="252" t="str">
        <f>IF(F88="","",Tabla1[[#This Row],[Curso]])</f>
        <v/>
      </c>
      <c r="BG88" s="253" t="str">
        <f>+IF(TRIM(F88)="","",$B$1&amp;"-"&amp;TRIM(Tabla1[[#This Row],[Mes Inscrito]])&amp;"-"&amp;TRIM(Tabla1[[#This Row],[Dia de clases Inscrito]])&amp;"-"&amp;TRIM(Tabla1[[#This Row],[Horario Inscrito]])&amp;"-"&amp;TRIM(Tabla1[[#This Row],[Fecha Inicio grupo]])&amp;"-"&amp;TRIM(Tabla1[[#This Row],[Tipo Incrito]]))</f>
        <v/>
      </c>
      <c r="BH88" s="309" t="str">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 s="310" t="str">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 s="310"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 s="310" t="str">
        <f>IF(Tabla1[[#This Row],[Fecha Inicio grupo]]="","",IFERROR(VLOOKUP(Tabla1[[#This Row],[Mes de Alta como miembro]],Parámetros!$AM$2:$AN$16,2,0),"01/01/1900"))</f>
        <v/>
      </c>
    </row>
    <row r="89" spans="1:63" s="25" customFormat="1" ht="13.9" hidden="1">
      <c r="A89" s="69">
        <v>86</v>
      </c>
      <c r="B89" s="29"/>
      <c r="C89" s="35"/>
      <c r="D89" s="43"/>
      <c r="E89" s="65"/>
      <c r="F89" s="46"/>
      <c r="G89" s="46"/>
      <c r="H89" s="164"/>
      <c r="I89" s="43"/>
      <c r="J89" s="29"/>
      <c r="K89" s="70"/>
      <c r="L89" s="69"/>
      <c r="M89" s="47"/>
      <c r="N89" s="239" t="str">
        <f ca="1">IF(Tabla1[[#This Row],[Fecha de nac]]="","",IF(Tabla1[[#This Row],[Fecha Finalización]] &gt;=TODAY(), DATEDIF(Tabla1[[#This Row],[Fecha de nac]],TODAY(),"y"), ROUNDDOWN((Tabla1[[#This Row],[Fecha Finalización]] -Tabla1[[#This Row],[Fecha de nac]])/365,0)))</f>
        <v/>
      </c>
      <c r="O89" s="170"/>
      <c r="P89" s="35"/>
      <c r="Q89" s="68"/>
      <c r="R89" s="68"/>
      <c r="S89" s="68"/>
      <c r="T89" s="68"/>
      <c r="U89" s="244" t="str">
        <f>IF(F89="","",Tabla1[[#This Row],[Fecha Inicio grupo]]+3*7-7)</f>
        <v/>
      </c>
      <c r="V89" s="245" t="str">
        <f>IF(F89="","",EDATE(Tabla1[[#This Row],[Fecha Inicio grupo]],3))</f>
        <v/>
      </c>
      <c r="W89" s="30"/>
      <c r="X89" s="30"/>
      <c r="Y89" s="77"/>
      <c r="Z89" s="77"/>
      <c r="AA89" s="77"/>
      <c r="AB89" s="77"/>
      <c r="AC89" s="77"/>
      <c r="AD89" s="77"/>
      <c r="AE89" s="77"/>
      <c r="AF89" s="77"/>
      <c r="AG89" s="77"/>
      <c r="AH89" s="77"/>
      <c r="AI89" s="77"/>
      <c r="AJ89" s="77"/>
      <c r="AK89" s="77"/>
      <c r="AL89" s="77"/>
      <c r="AM89" s="77"/>
      <c r="AN89" s="77"/>
      <c r="AO89" s="145"/>
      <c r="AP89" s="247" t="str">
        <f>IF(F89="","",IFERROR(VLOOKUP(SUBSTITUTE(SUBSTITUTE(Tabla1[[#This Row],[Uso Sistemas]],"T","P"),"N","F"),Parámetros!$M$2:$N$17,2,0),"Completar hasta 3ra sem. para evaluar a Probacionista"))</f>
        <v/>
      </c>
      <c r="AQ89" s="40"/>
      <c r="AR89" s="201"/>
      <c r="AS89" s="40"/>
      <c r="AT89" s="29"/>
      <c r="AU89" s="56"/>
      <c r="AV89" s="56"/>
      <c r="AW89" s="56"/>
      <c r="AX89" s="249" t="str">
        <f>IF(V89="","",EOMONTH(EDATE(Tabla1[[#This Row],[Fecha Finalización]],2),0))</f>
        <v/>
      </c>
      <c r="AY89" s="40"/>
      <c r="AZ89" s="250" t="str">
        <f>IF(V89="","",EOMONTH(EDATE(Tabla1[[#This Row],[Fecha Finalización]],3),0))</f>
        <v/>
      </c>
      <c r="BA89" s="40"/>
      <c r="BB89" s="40"/>
      <c r="BC89" s="236"/>
      <c r="BD89" s="234" t="str">
        <f>IF(F89="","",Tabla1[[#This Row],[sem 01]]&amp;Tabla1[[#This Row],[sem 02]]&amp;Tabla1[[#This Row],[sem 03]])</f>
        <v/>
      </c>
      <c r="BE89" s="235" t="str">
        <f>IF(TRIM(F89)="","",$B$1&amp;"-"&amp;SUBSTITUTE(Tabla1[[#This Row],[Mes Inscrito]]," ","")&amp;"-"&amp;SUBSTITUTE(Tabla1[[#This Row],[Dia de clases Inscrito]]," ","")&amp;"-"&amp;SUBSTITUTE(Tabla1[[#This Row],[Horario Inscrito]]," ","")&amp;"-"&amp;Tabla1[[#This Row],[Fecha Inicio grupo]])</f>
        <v/>
      </c>
      <c r="BF89" s="252" t="str">
        <f>IF(F89="","",Tabla1[[#This Row],[Curso]])</f>
        <v/>
      </c>
      <c r="BG89" s="253" t="str">
        <f>+IF(TRIM(F89)="","",$B$1&amp;"-"&amp;TRIM(Tabla1[[#This Row],[Mes Inscrito]])&amp;"-"&amp;TRIM(Tabla1[[#This Row],[Dia de clases Inscrito]])&amp;"-"&amp;TRIM(Tabla1[[#This Row],[Horario Inscrito]])&amp;"-"&amp;TRIM(Tabla1[[#This Row],[Fecha Inicio grupo]])&amp;"-"&amp;TRIM(Tabla1[[#This Row],[Tipo Incrito]]))</f>
        <v/>
      </c>
      <c r="BH89" s="309" t="str">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 s="310" t="str">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 s="310"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 s="310" t="str">
        <f>IF(Tabla1[[#This Row],[Fecha Inicio grupo]]="","",IFERROR(VLOOKUP(Tabla1[[#This Row],[Mes de Alta como miembro]],Parámetros!$AM$2:$AN$16,2,0),"01/01/1900"))</f>
        <v/>
      </c>
    </row>
    <row r="90" spans="1:63" s="25" customFormat="1" ht="13.9" hidden="1">
      <c r="A90" s="69">
        <v>87</v>
      </c>
      <c r="B90" s="29"/>
      <c r="C90" s="35"/>
      <c r="D90" s="43"/>
      <c r="E90" s="65"/>
      <c r="F90" s="46"/>
      <c r="G90" s="46"/>
      <c r="H90" s="164"/>
      <c r="I90" s="43"/>
      <c r="J90" s="29"/>
      <c r="K90" s="70"/>
      <c r="L90" s="69"/>
      <c r="M90" s="47"/>
      <c r="N90" s="239" t="str">
        <f ca="1">IF(Tabla1[[#This Row],[Fecha de nac]]="","",IF(Tabla1[[#This Row],[Fecha Finalización]] &gt;=TODAY(), DATEDIF(Tabla1[[#This Row],[Fecha de nac]],TODAY(),"y"), ROUNDDOWN((Tabla1[[#This Row],[Fecha Finalización]] -Tabla1[[#This Row],[Fecha de nac]])/365,0)))</f>
        <v/>
      </c>
      <c r="O90" s="170"/>
      <c r="P90" s="35"/>
      <c r="Q90" s="68"/>
      <c r="R90" s="68"/>
      <c r="S90" s="68"/>
      <c r="T90" s="68"/>
      <c r="U90" s="244" t="str">
        <f>IF(F90="","",Tabla1[[#This Row],[Fecha Inicio grupo]]+3*7-7)</f>
        <v/>
      </c>
      <c r="V90" s="245" t="str">
        <f>IF(F90="","",EDATE(Tabla1[[#This Row],[Fecha Inicio grupo]],3))</f>
        <v/>
      </c>
      <c r="W90" s="30"/>
      <c r="X90" s="30"/>
      <c r="Y90" s="77"/>
      <c r="Z90" s="77"/>
      <c r="AA90" s="77"/>
      <c r="AB90" s="77"/>
      <c r="AC90" s="77"/>
      <c r="AD90" s="77"/>
      <c r="AE90" s="77"/>
      <c r="AF90" s="77"/>
      <c r="AG90" s="77"/>
      <c r="AH90" s="77"/>
      <c r="AI90" s="77"/>
      <c r="AJ90" s="77"/>
      <c r="AK90" s="77"/>
      <c r="AL90" s="77"/>
      <c r="AM90" s="77"/>
      <c r="AN90" s="77"/>
      <c r="AO90" s="145"/>
      <c r="AP90" s="247" t="str">
        <f>IF(F90="","",IFERROR(VLOOKUP(SUBSTITUTE(SUBSTITUTE(Tabla1[[#This Row],[Uso Sistemas]],"T","P"),"N","F"),Parámetros!$M$2:$N$17,2,0),"Completar hasta 3ra sem. para evaluar a Probacionista"))</f>
        <v/>
      </c>
      <c r="AQ90" s="40"/>
      <c r="AR90" s="201"/>
      <c r="AS90" s="40"/>
      <c r="AT90" s="29"/>
      <c r="AU90" s="56"/>
      <c r="AV90" s="56"/>
      <c r="AW90" s="56"/>
      <c r="AX90" s="249" t="str">
        <f>IF(V90="","",EOMONTH(EDATE(Tabla1[[#This Row],[Fecha Finalización]],2),0))</f>
        <v/>
      </c>
      <c r="AY90" s="40"/>
      <c r="AZ90" s="250" t="str">
        <f>IF(V90="","",EOMONTH(EDATE(Tabla1[[#This Row],[Fecha Finalización]],3),0))</f>
        <v/>
      </c>
      <c r="BA90" s="40"/>
      <c r="BB90" s="40"/>
      <c r="BC90" s="236"/>
      <c r="BD90" s="234" t="str">
        <f>IF(F90="","",Tabla1[[#This Row],[sem 01]]&amp;Tabla1[[#This Row],[sem 02]]&amp;Tabla1[[#This Row],[sem 03]])</f>
        <v/>
      </c>
      <c r="BE90" s="235" t="str">
        <f>IF(TRIM(F90)="","",$B$1&amp;"-"&amp;SUBSTITUTE(Tabla1[[#This Row],[Mes Inscrito]]," ","")&amp;"-"&amp;SUBSTITUTE(Tabla1[[#This Row],[Dia de clases Inscrito]]," ","")&amp;"-"&amp;SUBSTITUTE(Tabla1[[#This Row],[Horario Inscrito]]," ","")&amp;"-"&amp;Tabla1[[#This Row],[Fecha Inicio grupo]])</f>
        <v/>
      </c>
      <c r="BF90" s="252" t="str">
        <f>IF(F90="","",Tabla1[[#This Row],[Curso]])</f>
        <v/>
      </c>
      <c r="BG90" s="253" t="str">
        <f>+IF(TRIM(F90)="","",$B$1&amp;"-"&amp;TRIM(Tabla1[[#This Row],[Mes Inscrito]])&amp;"-"&amp;TRIM(Tabla1[[#This Row],[Dia de clases Inscrito]])&amp;"-"&amp;TRIM(Tabla1[[#This Row],[Horario Inscrito]])&amp;"-"&amp;TRIM(Tabla1[[#This Row],[Fecha Inicio grupo]])&amp;"-"&amp;TRIM(Tabla1[[#This Row],[Tipo Incrito]]))</f>
        <v/>
      </c>
      <c r="BH90" s="309" t="str">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 s="310" t="str">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 s="310"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 s="310" t="str">
        <f>IF(Tabla1[[#This Row],[Fecha Inicio grupo]]="","",IFERROR(VLOOKUP(Tabla1[[#This Row],[Mes de Alta como miembro]],Parámetros!$AM$2:$AN$16,2,0),"01/01/1900"))</f>
        <v/>
      </c>
    </row>
    <row r="91" spans="1:63" s="25" customFormat="1" ht="13.9" hidden="1">
      <c r="A91" s="69">
        <v>88</v>
      </c>
      <c r="B91" s="29"/>
      <c r="C91" s="35"/>
      <c r="D91" s="43"/>
      <c r="E91" s="65"/>
      <c r="F91" s="46"/>
      <c r="G91" s="46"/>
      <c r="H91" s="164"/>
      <c r="I91" s="43"/>
      <c r="J91" s="29"/>
      <c r="K91" s="70"/>
      <c r="L91" s="69"/>
      <c r="M91" s="47"/>
      <c r="N91" s="239" t="str">
        <f ca="1">IF(Tabla1[[#This Row],[Fecha de nac]]="","",IF(Tabla1[[#This Row],[Fecha Finalización]] &gt;=TODAY(), DATEDIF(Tabla1[[#This Row],[Fecha de nac]],TODAY(),"y"), ROUNDDOWN((Tabla1[[#This Row],[Fecha Finalización]] -Tabla1[[#This Row],[Fecha de nac]])/365,0)))</f>
        <v/>
      </c>
      <c r="O91" s="170"/>
      <c r="P91" s="35"/>
      <c r="Q91" s="68"/>
      <c r="R91" s="68"/>
      <c r="S91" s="68"/>
      <c r="T91" s="68"/>
      <c r="U91" s="244" t="str">
        <f>IF(F91="","",Tabla1[[#This Row],[Fecha Inicio grupo]]+3*7-7)</f>
        <v/>
      </c>
      <c r="V91" s="245" t="str">
        <f>IF(F91="","",EDATE(Tabla1[[#This Row],[Fecha Inicio grupo]],3))</f>
        <v/>
      </c>
      <c r="W91" s="30"/>
      <c r="X91" s="30"/>
      <c r="Y91" s="77"/>
      <c r="Z91" s="77"/>
      <c r="AA91" s="77"/>
      <c r="AB91" s="77"/>
      <c r="AC91" s="77"/>
      <c r="AD91" s="77"/>
      <c r="AE91" s="77"/>
      <c r="AF91" s="77"/>
      <c r="AG91" s="77"/>
      <c r="AH91" s="77"/>
      <c r="AI91" s="77"/>
      <c r="AJ91" s="77"/>
      <c r="AK91" s="77"/>
      <c r="AL91" s="77"/>
      <c r="AM91" s="77"/>
      <c r="AN91" s="77"/>
      <c r="AO91" s="145"/>
      <c r="AP91" s="247" t="str">
        <f>IF(F91="","",IFERROR(VLOOKUP(SUBSTITUTE(SUBSTITUTE(Tabla1[[#This Row],[Uso Sistemas]],"T","P"),"N","F"),Parámetros!$M$2:$N$17,2,0),"Completar hasta 3ra sem. para evaluar a Probacionista"))</f>
        <v/>
      </c>
      <c r="AQ91" s="40"/>
      <c r="AR91" s="201"/>
      <c r="AS91" s="40"/>
      <c r="AT91" s="29"/>
      <c r="AU91" s="56"/>
      <c r="AV91" s="56"/>
      <c r="AW91" s="56"/>
      <c r="AX91" s="249" t="str">
        <f>IF(V91="","",EOMONTH(EDATE(Tabla1[[#This Row],[Fecha Finalización]],2),0))</f>
        <v/>
      </c>
      <c r="AY91" s="40"/>
      <c r="AZ91" s="250" t="str">
        <f>IF(V91="","",EOMONTH(EDATE(Tabla1[[#This Row],[Fecha Finalización]],3),0))</f>
        <v/>
      </c>
      <c r="BA91" s="40"/>
      <c r="BB91" s="40"/>
      <c r="BC91" s="236"/>
      <c r="BD91" s="234" t="str">
        <f>IF(F91="","",Tabla1[[#This Row],[sem 01]]&amp;Tabla1[[#This Row],[sem 02]]&amp;Tabla1[[#This Row],[sem 03]])</f>
        <v/>
      </c>
      <c r="BE91" s="235" t="str">
        <f>IF(TRIM(F91)="","",$B$1&amp;"-"&amp;SUBSTITUTE(Tabla1[[#This Row],[Mes Inscrito]]," ","")&amp;"-"&amp;SUBSTITUTE(Tabla1[[#This Row],[Dia de clases Inscrito]]," ","")&amp;"-"&amp;SUBSTITUTE(Tabla1[[#This Row],[Horario Inscrito]]," ","")&amp;"-"&amp;Tabla1[[#This Row],[Fecha Inicio grupo]])</f>
        <v/>
      </c>
      <c r="BF91" s="252" t="str">
        <f>IF(F91="","",Tabla1[[#This Row],[Curso]])</f>
        <v/>
      </c>
      <c r="BG91" s="253" t="str">
        <f>+IF(TRIM(F91)="","",$B$1&amp;"-"&amp;TRIM(Tabla1[[#This Row],[Mes Inscrito]])&amp;"-"&amp;TRIM(Tabla1[[#This Row],[Dia de clases Inscrito]])&amp;"-"&amp;TRIM(Tabla1[[#This Row],[Horario Inscrito]])&amp;"-"&amp;TRIM(Tabla1[[#This Row],[Fecha Inicio grupo]])&amp;"-"&amp;TRIM(Tabla1[[#This Row],[Tipo Incrito]]))</f>
        <v/>
      </c>
      <c r="BH91" s="309"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10"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10"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10" t="str">
        <f>IF(Tabla1[[#This Row],[Fecha Inicio grupo]]="","",IFERROR(VLOOKUP(Tabla1[[#This Row],[Mes de Alta como miembro]],Parámetros!$AM$2:$AN$16,2,0),"01/01/1900"))</f>
        <v/>
      </c>
    </row>
    <row r="92" spans="1:63" s="25" customFormat="1" ht="13.9" hidden="1">
      <c r="A92" s="69">
        <v>89</v>
      </c>
      <c r="B92" s="29"/>
      <c r="C92" s="35"/>
      <c r="D92" s="43"/>
      <c r="E92" s="65"/>
      <c r="F92" s="46"/>
      <c r="G92" s="46"/>
      <c r="H92" s="164"/>
      <c r="I92" s="43"/>
      <c r="J92" s="29"/>
      <c r="K92" s="70"/>
      <c r="L92" s="69"/>
      <c r="M92" s="47"/>
      <c r="N92" s="239" t="str">
        <f ca="1">IF(Tabla1[[#This Row],[Fecha de nac]]="","",IF(Tabla1[[#This Row],[Fecha Finalización]] &gt;=TODAY(), DATEDIF(Tabla1[[#This Row],[Fecha de nac]],TODAY(),"y"), ROUNDDOWN((Tabla1[[#This Row],[Fecha Finalización]] -Tabla1[[#This Row],[Fecha de nac]])/365,0)))</f>
        <v/>
      </c>
      <c r="O92" s="170"/>
      <c r="P92" s="35"/>
      <c r="Q92" s="68"/>
      <c r="R92" s="68"/>
      <c r="S92" s="68"/>
      <c r="T92" s="68"/>
      <c r="U92" s="244" t="str">
        <f>IF(F92="","",Tabla1[[#This Row],[Fecha Inicio grupo]]+3*7-7)</f>
        <v/>
      </c>
      <c r="V92" s="245" t="str">
        <f>IF(F92="","",EDATE(Tabla1[[#This Row],[Fecha Inicio grupo]],3))</f>
        <v/>
      </c>
      <c r="W92" s="30"/>
      <c r="X92" s="30"/>
      <c r="Y92" s="77"/>
      <c r="Z92" s="77"/>
      <c r="AA92" s="77"/>
      <c r="AB92" s="77"/>
      <c r="AC92" s="77"/>
      <c r="AD92" s="77"/>
      <c r="AE92" s="77"/>
      <c r="AF92" s="77"/>
      <c r="AG92" s="77"/>
      <c r="AH92" s="77"/>
      <c r="AI92" s="77"/>
      <c r="AJ92" s="77"/>
      <c r="AK92" s="77"/>
      <c r="AL92" s="77"/>
      <c r="AM92" s="77"/>
      <c r="AN92" s="77"/>
      <c r="AO92" s="145"/>
      <c r="AP92" s="247" t="str">
        <f>IF(F92="","",IFERROR(VLOOKUP(SUBSTITUTE(SUBSTITUTE(Tabla1[[#This Row],[Uso Sistemas]],"T","P"),"N","F"),Parámetros!$M$2:$N$17,2,0),"Completar hasta 3ra sem. para evaluar a Probacionista"))</f>
        <v/>
      </c>
      <c r="AQ92" s="40"/>
      <c r="AR92" s="201"/>
      <c r="AS92" s="40"/>
      <c r="AT92" s="29"/>
      <c r="AU92" s="56"/>
      <c r="AV92" s="56"/>
      <c r="AW92" s="56"/>
      <c r="AX92" s="249" t="str">
        <f>IF(V92="","",EOMONTH(EDATE(Tabla1[[#This Row],[Fecha Finalización]],2),0))</f>
        <v/>
      </c>
      <c r="AY92" s="40"/>
      <c r="AZ92" s="250" t="str">
        <f>IF(V92="","",EOMONTH(EDATE(Tabla1[[#This Row],[Fecha Finalización]],3),0))</f>
        <v/>
      </c>
      <c r="BA92" s="40"/>
      <c r="BB92" s="40"/>
      <c r="BC92" s="236"/>
      <c r="BD92" s="234" t="str">
        <f>IF(F92="","",Tabla1[[#This Row],[sem 01]]&amp;Tabla1[[#This Row],[sem 02]]&amp;Tabla1[[#This Row],[sem 03]])</f>
        <v/>
      </c>
      <c r="BE92" s="235" t="str">
        <f>IF(TRIM(F92)="","",$B$1&amp;"-"&amp;SUBSTITUTE(Tabla1[[#This Row],[Mes Inscrito]]," ","")&amp;"-"&amp;SUBSTITUTE(Tabla1[[#This Row],[Dia de clases Inscrito]]," ","")&amp;"-"&amp;SUBSTITUTE(Tabla1[[#This Row],[Horario Inscrito]]," ","")&amp;"-"&amp;Tabla1[[#This Row],[Fecha Inicio grupo]])</f>
        <v/>
      </c>
      <c r="BF92" s="252" t="str">
        <f>IF(F92="","",Tabla1[[#This Row],[Curso]])</f>
        <v/>
      </c>
      <c r="BG92" s="253" t="str">
        <f>+IF(TRIM(F92)="","",$B$1&amp;"-"&amp;TRIM(Tabla1[[#This Row],[Mes Inscrito]])&amp;"-"&amp;TRIM(Tabla1[[#This Row],[Dia de clases Inscrito]])&amp;"-"&amp;TRIM(Tabla1[[#This Row],[Horario Inscrito]])&amp;"-"&amp;TRIM(Tabla1[[#This Row],[Fecha Inicio grupo]])&amp;"-"&amp;TRIM(Tabla1[[#This Row],[Tipo Incrito]]))</f>
        <v/>
      </c>
      <c r="BH92" s="309"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10"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10"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10" t="str">
        <f>IF(Tabla1[[#This Row],[Fecha Inicio grupo]]="","",IFERROR(VLOOKUP(Tabla1[[#This Row],[Mes de Alta como miembro]],Parámetros!$AM$2:$AN$16,2,0),"01/01/1900"))</f>
        <v/>
      </c>
    </row>
    <row r="93" spans="1:63" s="25" customFormat="1" ht="13.9" hidden="1">
      <c r="A93" s="69">
        <v>90</v>
      </c>
      <c r="B93" s="29"/>
      <c r="C93" s="35"/>
      <c r="D93" s="43"/>
      <c r="E93" s="65"/>
      <c r="F93" s="46"/>
      <c r="G93" s="46"/>
      <c r="H93" s="164"/>
      <c r="I93" s="43"/>
      <c r="J93" s="29"/>
      <c r="K93" s="70"/>
      <c r="L93" s="69"/>
      <c r="M93" s="47"/>
      <c r="N93" s="239" t="str">
        <f ca="1">IF(Tabla1[[#This Row],[Fecha de nac]]="","",IF(Tabla1[[#This Row],[Fecha Finalización]] &gt;=TODAY(), DATEDIF(Tabla1[[#This Row],[Fecha de nac]],TODAY(),"y"), ROUNDDOWN((Tabla1[[#This Row],[Fecha Finalización]] -Tabla1[[#This Row],[Fecha de nac]])/365,0)))</f>
        <v/>
      </c>
      <c r="O93" s="170"/>
      <c r="P93" s="35"/>
      <c r="Q93" s="68"/>
      <c r="R93" s="68"/>
      <c r="S93" s="68"/>
      <c r="T93" s="68"/>
      <c r="U93" s="244" t="str">
        <f>IF(F93="","",Tabla1[[#This Row],[Fecha Inicio grupo]]+3*7-7)</f>
        <v/>
      </c>
      <c r="V93" s="245" t="str">
        <f>IF(F93="","",EDATE(Tabla1[[#This Row],[Fecha Inicio grupo]],3))</f>
        <v/>
      </c>
      <c r="W93" s="30"/>
      <c r="X93" s="30"/>
      <c r="Y93" s="77"/>
      <c r="Z93" s="77"/>
      <c r="AA93" s="77"/>
      <c r="AB93" s="77"/>
      <c r="AC93" s="77"/>
      <c r="AD93" s="77"/>
      <c r="AE93" s="77"/>
      <c r="AF93" s="77"/>
      <c r="AG93" s="77"/>
      <c r="AH93" s="77"/>
      <c r="AI93" s="77"/>
      <c r="AJ93" s="77"/>
      <c r="AK93" s="77"/>
      <c r="AL93" s="77"/>
      <c r="AM93" s="77"/>
      <c r="AN93" s="77"/>
      <c r="AO93" s="145"/>
      <c r="AP93" s="247" t="str">
        <f>IF(F93="","",IFERROR(VLOOKUP(SUBSTITUTE(SUBSTITUTE(Tabla1[[#This Row],[Uso Sistemas]],"T","P"),"N","F"),Parámetros!$M$2:$N$17,2,0),"Completar hasta 3ra sem. para evaluar a Probacionista"))</f>
        <v/>
      </c>
      <c r="AQ93" s="40"/>
      <c r="AR93" s="201"/>
      <c r="AS93" s="40"/>
      <c r="AT93" s="29"/>
      <c r="AU93" s="56"/>
      <c r="AV93" s="56"/>
      <c r="AW93" s="56"/>
      <c r="AX93" s="249" t="str">
        <f>IF(V93="","",EOMONTH(EDATE(Tabla1[[#This Row],[Fecha Finalización]],2),0))</f>
        <v/>
      </c>
      <c r="AY93" s="40"/>
      <c r="AZ93" s="250" t="str">
        <f>IF(V93="","",EOMONTH(EDATE(Tabla1[[#This Row],[Fecha Finalización]],3),0))</f>
        <v/>
      </c>
      <c r="BA93" s="40"/>
      <c r="BB93" s="40"/>
      <c r="BC93" s="236"/>
      <c r="BD93" s="234" t="str">
        <f>IF(F93="","",Tabla1[[#This Row],[sem 01]]&amp;Tabla1[[#This Row],[sem 02]]&amp;Tabla1[[#This Row],[sem 03]])</f>
        <v/>
      </c>
      <c r="BE93" s="235" t="str">
        <f>IF(TRIM(F93)="","",$B$1&amp;"-"&amp;SUBSTITUTE(Tabla1[[#This Row],[Mes Inscrito]]," ","")&amp;"-"&amp;SUBSTITUTE(Tabla1[[#This Row],[Dia de clases Inscrito]]," ","")&amp;"-"&amp;SUBSTITUTE(Tabla1[[#This Row],[Horario Inscrito]]," ","")&amp;"-"&amp;Tabla1[[#This Row],[Fecha Inicio grupo]])</f>
        <v/>
      </c>
      <c r="BF93" s="252" t="str">
        <f>IF(F93="","",Tabla1[[#This Row],[Curso]])</f>
        <v/>
      </c>
      <c r="BG93" s="253" t="str">
        <f>+IF(TRIM(F93)="","",$B$1&amp;"-"&amp;TRIM(Tabla1[[#This Row],[Mes Inscrito]])&amp;"-"&amp;TRIM(Tabla1[[#This Row],[Dia de clases Inscrito]])&amp;"-"&amp;TRIM(Tabla1[[#This Row],[Horario Inscrito]])&amp;"-"&amp;TRIM(Tabla1[[#This Row],[Fecha Inicio grupo]])&amp;"-"&amp;TRIM(Tabla1[[#This Row],[Tipo Incrito]]))</f>
        <v/>
      </c>
      <c r="BH93" s="309"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10"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10"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10" t="str">
        <f>IF(Tabla1[[#This Row],[Fecha Inicio grupo]]="","",IFERROR(VLOOKUP(Tabla1[[#This Row],[Mes de Alta como miembro]],Parámetros!$AM$2:$AN$16,2,0),"01/01/1900"))</f>
        <v/>
      </c>
    </row>
    <row r="94" spans="1:63" s="25" customFormat="1" ht="13.9" hidden="1">
      <c r="A94" s="69">
        <v>91</v>
      </c>
      <c r="B94" s="29"/>
      <c r="C94" s="35"/>
      <c r="D94" s="43"/>
      <c r="E94" s="65"/>
      <c r="F94" s="46"/>
      <c r="G94" s="46"/>
      <c r="H94" s="164"/>
      <c r="I94" s="43"/>
      <c r="J94" s="29"/>
      <c r="K94" s="70"/>
      <c r="L94" s="69"/>
      <c r="M94" s="47"/>
      <c r="N94" s="239" t="str">
        <f ca="1">IF(Tabla1[[#This Row],[Fecha de nac]]="","",IF(Tabla1[[#This Row],[Fecha Finalización]] &gt;=TODAY(), DATEDIF(Tabla1[[#This Row],[Fecha de nac]],TODAY(),"y"), ROUNDDOWN((Tabla1[[#This Row],[Fecha Finalización]] -Tabla1[[#This Row],[Fecha de nac]])/365,0)))</f>
        <v/>
      </c>
      <c r="O94" s="170"/>
      <c r="P94" s="35"/>
      <c r="Q94" s="68"/>
      <c r="R94" s="68"/>
      <c r="S94" s="68"/>
      <c r="T94" s="68"/>
      <c r="U94" s="244" t="str">
        <f>IF(F94="","",Tabla1[[#This Row],[Fecha Inicio grupo]]+3*7-7)</f>
        <v/>
      </c>
      <c r="V94" s="245" t="str">
        <f>IF(F94="","",EDATE(Tabla1[[#This Row],[Fecha Inicio grupo]],3))</f>
        <v/>
      </c>
      <c r="W94" s="30"/>
      <c r="X94" s="30"/>
      <c r="Y94" s="77"/>
      <c r="Z94" s="77"/>
      <c r="AA94" s="77"/>
      <c r="AB94" s="77"/>
      <c r="AC94" s="77"/>
      <c r="AD94" s="77"/>
      <c r="AE94" s="77"/>
      <c r="AF94" s="77"/>
      <c r="AG94" s="77"/>
      <c r="AH94" s="77"/>
      <c r="AI94" s="77"/>
      <c r="AJ94" s="77"/>
      <c r="AK94" s="77"/>
      <c r="AL94" s="77"/>
      <c r="AM94" s="77"/>
      <c r="AN94" s="77"/>
      <c r="AO94" s="145"/>
      <c r="AP94" s="247" t="str">
        <f>IF(F94="","",IFERROR(VLOOKUP(SUBSTITUTE(SUBSTITUTE(Tabla1[[#This Row],[Uso Sistemas]],"T","P"),"N","F"),Parámetros!$M$2:$N$17,2,0),"Completar hasta 3ra sem. para evaluar a Probacionista"))</f>
        <v/>
      </c>
      <c r="AQ94" s="40"/>
      <c r="AR94" s="201"/>
      <c r="AS94" s="40"/>
      <c r="AT94" s="29"/>
      <c r="AU94" s="56"/>
      <c r="AV94" s="56"/>
      <c r="AW94" s="56"/>
      <c r="AX94" s="249" t="str">
        <f>IF(V94="","",EOMONTH(EDATE(Tabla1[[#This Row],[Fecha Finalización]],2),0))</f>
        <v/>
      </c>
      <c r="AY94" s="40"/>
      <c r="AZ94" s="250" t="str">
        <f>IF(V94="","",EOMONTH(EDATE(Tabla1[[#This Row],[Fecha Finalización]],3),0))</f>
        <v/>
      </c>
      <c r="BA94" s="40"/>
      <c r="BB94" s="40"/>
      <c r="BC94" s="236"/>
      <c r="BD94" s="234" t="str">
        <f>IF(F94="","",Tabla1[[#This Row],[sem 01]]&amp;Tabla1[[#This Row],[sem 02]]&amp;Tabla1[[#This Row],[sem 03]])</f>
        <v/>
      </c>
      <c r="BE94" s="235" t="str">
        <f>IF(TRIM(F94)="","",$B$1&amp;"-"&amp;SUBSTITUTE(Tabla1[[#This Row],[Mes Inscrito]]," ","")&amp;"-"&amp;SUBSTITUTE(Tabla1[[#This Row],[Dia de clases Inscrito]]," ","")&amp;"-"&amp;SUBSTITUTE(Tabla1[[#This Row],[Horario Inscrito]]," ","")&amp;"-"&amp;Tabla1[[#This Row],[Fecha Inicio grupo]])</f>
        <v/>
      </c>
      <c r="BF94" s="252" t="str">
        <f>IF(F94="","",Tabla1[[#This Row],[Curso]])</f>
        <v/>
      </c>
      <c r="BG94" s="253" t="str">
        <f>+IF(TRIM(F94)="","",$B$1&amp;"-"&amp;TRIM(Tabla1[[#This Row],[Mes Inscrito]])&amp;"-"&amp;TRIM(Tabla1[[#This Row],[Dia de clases Inscrito]])&amp;"-"&amp;TRIM(Tabla1[[#This Row],[Horario Inscrito]])&amp;"-"&amp;TRIM(Tabla1[[#This Row],[Fecha Inicio grupo]])&amp;"-"&amp;TRIM(Tabla1[[#This Row],[Tipo Incrito]]))</f>
        <v/>
      </c>
      <c r="BH94" s="309"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10"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10"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10" t="str">
        <f>IF(Tabla1[[#This Row],[Fecha Inicio grupo]]="","",IFERROR(VLOOKUP(Tabla1[[#This Row],[Mes de Alta como miembro]],Parámetros!$AM$2:$AN$16,2,0),"01/01/1900"))</f>
        <v/>
      </c>
    </row>
    <row r="95" spans="1:63" ht="14.45" hidden="1">
      <c r="A95" s="69">
        <v>92</v>
      </c>
      <c r="B95" s="29"/>
      <c r="C95" s="35"/>
      <c r="D95" s="43"/>
      <c r="E95" s="65"/>
      <c r="F95" s="46"/>
      <c r="G95" s="46"/>
      <c r="H95" s="164"/>
      <c r="I95" s="43"/>
      <c r="J95" s="29"/>
      <c r="K95" s="70"/>
      <c r="L95" s="69"/>
      <c r="M95" s="47"/>
      <c r="N95" s="239" t="str">
        <f ca="1">IF(Tabla1[[#This Row],[Fecha de nac]]="","",IF(Tabla1[[#This Row],[Fecha Finalización]] &gt;=TODAY(), DATEDIF(Tabla1[[#This Row],[Fecha de nac]],TODAY(),"y"), ROUNDDOWN((Tabla1[[#This Row],[Fecha Finalización]] -Tabla1[[#This Row],[Fecha de nac]])/365,0)))</f>
        <v/>
      </c>
      <c r="O95" s="170"/>
      <c r="P95" s="35"/>
      <c r="Q95" s="68"/>
      <c r="R95" s="68"/>
      <c r="S95" s="68"/>
      <c r="T95" s="68"/>
      <c r="U95" s="244" t="str">
        <f>IF(F95="","",Tabla1[[#This Row],[Fecha Inicio grupo]]+3*7-7)</f>
        <v/>
      </c>
      <c r="V95" s="245" t="str">
        <f>IF(F95="","",EDATE(Tabla1[[#This Row],[Fecha Inicio grupo]],3))</f>
        <v/>
      </c>
      <c r="W95" s="30"/>
      <c r="X95" s="30"/>
      <c r="Y95" s="77"/>
      <c r="Z95" s="77"/>
      <c r="AA95" s="77"/>
      <c r="AB95" s="77"/>
      <c r="AC95" s="77"/>
      <c r="AD95" s="77"/>
      <c r="AE95" s="77"/>
      <c r="AF95" s="77"/>
      <c r="AG95" s="77"/>
      <c r="AH95" s="77"/>
      <c r="AI95" s="77"/>
      <c r="AJ95" s="77"/>
      <c r="AK95" s="77"/>
      <c r="AL95" s="77"/>
      <c r="AM95" s="77"/>
      <c r="AN95" s="77"/>
      <c r="AO95" s="145"/>
      <c r="AP95" s="247" t="str">
        <f>IF(F95="","",IFERROR(VLOOKUP(SUBSTITUTE(SUBSTITUTE(Tabla1[[#This Row],[Uso Sistemas]],"T","P"),"N","F"),Parámetros!$M$2:$N$17,2,0),"Completar hasta 3ra sem. para evaluar a Probacionista"))</f>
        <v/>
      </c>
      <c r="AQ95" s="40"/>
      <c r="AR95" s="201"/>
      <c r="AS95" s="40"/>
      <c r="AT95" s="29"/>
      <c r="AU95" s="56"/>
      <c r="AV95" s="56"/>
      <c r="AW95" s="56"/>
      <c r="AX95" s="249" t="str">
        <f>IF(V95="","",EOMONTH(EDATE(Tabla1[[#This Row],[Fecha Finalización]],2),0))</f>
        <v/>
      </c>
      <c r="AY95" s="40"/>
      <c r="AZ95" s="250" t="str">
        <f>IF(V95="","",EOMONTH(EDATE(Tabla1[[#This Row],[Fecha Finalización]],3),0))</f>
        <v/>
      </c>
      <c r="BA95" s="40"/>
      <c r="BB95" s="40"/>
      <c r="BC95" s="236"/>
      <c r="BD95" s="234" t="str">
        <f>IF(F95="","",Tabla1[[#This Row],[sem 01]]&amp;Tabla1[[#This Row],[sem 02]]&amp;Tabla1[[#This Row],[sem 03]])</f>
        <v/>
      </c>
      <c r="BE95" s="235" t="str">
        <f>IF(TRIM(F95)="","",$B$1&amp;"-"&amp;SUBSTITUTE(Tabla1[[#This Row],[Mes Inscrito]]," ","")&amp;"-"&amp;SUBSTITUTE(Tabla1[[#This Row],[Dia de clases Inscrito]]," ","")&amp;"-"&amp;SUBSTITUTE(Tabla1[[#This Row],[Horario Inscrito]]," ","")&amp;"-"&amp;Tabla1[[#This Row],[Fecha Inicio grupo]])</f>
        <v/>
      </c>
      <c r="BF95" s="252" t="str">
        <f>IF(F95="","",Tabla1[[#This Row],[Curso]])</f>
        <v/>
      </c>
      <c r="BG95" s="253" t="str">
        <f>+IF(TRIM(F95)="","",$B$1&amp;"-"&amp;TRIM(Tabla1[[#This Row],[Mes Inscrito]])&amp;"-"&amp;TRIM(Tabla1[[#This Row],[Dia de clases Inscrito]])&amp;"-"&amp;TRIM(Tabla1[[#This Row],[Horario Inscrito]])&amp;"-"&amp;TRIM(Tabla1[[#This Row],[Fecha Inicio grupo]])&amp;"-"&amp;TRIM(Tabla1[[#This Row],[Tipo Incrito]]))</f>
        <v/>
      </c>
      <c r="BH95" s="309"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10"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10"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10" t="str">
        <f>IF(Tabla1[[#This Row],[Fecha Inicio grupo]]="","",IFERROR(VLOOKUP(Tabla1[[#This Row],[Mes de Alta como miembro]],Parámetros!$AM$2:$AN$16,2,0),"01/01/1900"))</f>
        <v/>
      </c>
    </row>
    <row r="96" spans="1:63" ht="14.45" hidden="1">
      <c r="A96" s="69">
        <v>93</v>
      </c>
      <c r="B96" s="29"/>
      <c r="C96" s="35"/>
      <c r="D96" s="43"/>
      <c r="E96" s="65"/>
      <c r="F96" s="46"/>
      <c r="G96" s="46"/>
      <c r="H96" s="164"/>
      <c r="I96" s="43"/>
      <c r="J96" s="29"/>
      <c r="K96" s="70"/>
      <c r="L96" s="69"/>
      <c r="M96" s="47"/>
      <c r="N96" s="239" t="str">
        <f ca="1">IF(Tabla1[[#This Row],[Fecha de nac]]="","",IF(Tabla1[[#This Row],[Fecha Finalización]] &gt;=TODAY(), DATEDIF(Tabla1[[#This Row],[Fecha de nac]],TODAY(),"y"), ROUNDDOWN((Tabla1[[#This Row],[Fecha Finalización]] -Tabla1[[#This Row],[Fecha de nac]])/365,0)))</f>
        <v/>
      </c>
      <c r="O96" s="170"/>
      <c r="P96" s="35"/>
      <c r="Q96" s="68"/>
      <c r="R96" s="68"/>
      <c r="S96" s="68"/>
      <c r="T96" s="68"/>
      <c r="U96" s="244" t="str">
        <f>IF(F96="","",Tabla1[[#This Row],[Fecha Inicio grupo]]+3*7-7)</f>
        <v/>
      </c>
      <c r="V96" s="245" t="str">
        <f>IF(F96="","",EDATE(Tabla1[[#This Row],[Fecha Inicio grupo]],3))</f>
        <v/>
      </c>
      <c r="W96" s="30"/>
      <c r="X96" s="30"/>
      <c r="Y96" s="77"/>
      <c r="Z96" s="77"/>
      <c r="AA96" s="77"/>
      <c r="AB96" s="77"/>
      <c r="AC96" s="77"/>
      <c r="AD96" s="77"/>
      <c r="AE96" s="77"/>
      <c r="AF96" s="77"/>
      <c r="AG96" s="77"/>
      <c r="AH96" s="77"/>
      <c r="AI96" s="77"/>
      <c r="AJ96" s="77"/>
      <c r="AK96" s="77"/>
      <c r="AL96" s="77"/>
      <c r="AM96" s="77"/>
      <c r="AN96" s="77"/>
      <c r="AO96" s="145"/>
      <c r="AP96" s="247" t="str">
        <f>IF(F96="","",IFERROR(VLOOKUP(SUBSTITUTE(SUBSTITUTE(Tabla1[[#This Row],[Uso Sistemas]],"T","P"),"N","F"),Parámetros!$M$2:$N$17,2,0),"Completar hasta 3ra sem. para evaluar a Probacionista"))</f>
        <v/>
      </c>
      <c r="AQ96" s="40"/>
      <c r="AR96" s="201"/>
      <c r="AS96" s="40"/>
      <c r="AT96" s="29"/>
      <c r="AU96" s="56"/>
      <c r="AV96" s="56"/>
      <c r="AW96" s="56"/>
      <c r="AX96" s="249" t="str">
        <f>IF(V96="","",EOMONTH(EDATE(Tabla1[[#This Row],[Fecha Finalización]],2),0))</f>
        <v/>
      </c>
      <c r="AY96" s="40"/>
      <c r="AZ96" s="250" t="str">
        <f>IF(V96="","",EOMONTH(EDATE(Tabla1[[#This Row],[Fecha Finalización]],3),0))</f>
        <v/>
      </c>
      <c r="BA96" s="40"/>
      <c r="BB96" s="40"/>
      <c r="BC96" s="236"/>
      <c r="BD96" s="234" t="str">
        <f>IF(F96="","",Tabla1[[#This Row],[sem 01]]&amp;Tabla1[[#This Row],[sem 02]]&amp;Tabla1[[#This Row],[sem 03]])</f>
        <v/>
      </c>
      <c r="BE96" s="235" t="str">
        <f>IF(TRIM(F96)="","",$B$1&amp;"-"&amp;SUBSTITUTE(Tabla1[[#This Row],[Mes Inscrito]]," ","")&amp;"-"&amp;SUBSTITUTE(Tabla1[[#This Row],[Dia de clases Inscrito]]," ","")&amp;"-"&amp;SUBSTITUTE(Tabla1[[#This Row],[Horario Inscrito]]," ","")&amp;"-"&amp;Tabla1[[#This Row],[Fecha Inicio grupo]])</f>
        <v/>
      </c>
      <c r="BF96" s="252" t="str">
        <f>IF(F96="","",Tabla1[[#This Row],[Curso]])</f>
        <v/>
      </c>
      <c r="BG96" s="253" t="str">
        <f>+IF(TRIM(F96)="","",$B$1&amp;"-"&amp;TRIM(Tabla1[[#This Row],[Mes Inscrito]])&amp;"-"&amp;TRIM(Tabla1[[#This Row],[Dia de clases Inscrito]])&amp;"-"&amp;TRIM(Tabla1[[#This Row],[Horario Inscrito]])&amp;"-"&amp;TRIM(Tabla1[[#This Row],[Fecha Inicio grupo]])&amp;"-"&amp;TRIM(Tabla1[[#This Row],[Tipo Incrito]]))</f>
        <v/>
      </c>
      <c r="BH96" s="309"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10"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10"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10" t="str">
        <f>IF(Tabla1[[#This Row],[Fecha Inicio grupo]]="","",IFERROR(VLOOKUP(Tabla1[[#This Row],[Mes de Alta como miembro]],Parámetros!$AM$2:$AN$16,2,0),"01/01/1900"))</f>
        <v/>
      </c>
    </row>
    <row r="97" spans="1:63" ht="14.45" hidden="1">
      <c r="A97" s="69">
        <v>94</v>
      </c>
      <c r="B97" s="29"/>
      <c r="C97" s="35"/>
      <c r="D97" s="43"/>
      <c r="E97" s="65"/>
      <c r="F97" s="46"/>
      <c r="G97" s="46"/>
      <c r="H97" s="164"/>
      <c r="I97" s="43"/>
      <c r="J97" s="29"/>
      <c r="K97" s="70"/>
      <c r="L97" s="69"/>
      <c r="M97" s="47"/>
      <c r="N97" s="239" t="str">
        <f ca="1">IF(Tabla1[[#This Row],[Fecha de nac]]="","",IF(Tabla1[[#This Row],[Fecha Finalización]] &gt;=TODAY(), DATEDIF(Tabla1[[#This Row],[Fecha de nac]],TODAY(),"y"), ROUNDDOWN((Tabla1[[#This Row],[Fecha Finalización]] -Tabla1[[#This Row],[Fecha de nac]])/365,0)))</f>
        <v/>
      </c>
      <c r="O97" s="170"/>
      <c r="P97" s="35"/>
      <c r="Q97" s="68"/>
      <c r="R97" s="68"/>
      <c r="S97" s="68"/>
      <c r="T97" s="68"/>
      <c r="U97" s="244" t="str">
        <f>IF(F97="","",Tabla1[[#This Row],[Fecha Inicio grupo]]+3*7-7)</f>
        <v/>
      </c>
      <c r="V97" s="245" t="str">
        <f>IF(F97="","",EDATE(Tabla1[[#This Row],[Fecha Inicio grupo]],3))</f>
        <v/>
      </c>
      <c r="W97" s="30"/>
      <c r="X97" s="30"/>
      <c r="Y97" s="77"/>
      <c r="Z97" s="77"/>
      <c r="AA97" s="77"/>
      <c r="AB97" s="77"/>
      <c r="AC97" s="77"/>
      <c r="AD97" s="77"/>
      <c r="AE97" s="77"/>
      <c r="AF97" s="77"/>
      <c r="AG97" s="77"/>
      <c r="AH97" s="77"/>
      <c r="AI97" s="77"/>
      <c r="AJ97" s="77"/>
      <c r="AK97" s="77"/>
      <c r="AL97" s="77"/>
      <c r="AM97" s="77"/>
      <c r="AN97" s="77"/>
      <c r="AO97" s="145"/>
      <c r="AP97" s="247" t="str">
        <f>IF(F97="","",IFERROR(VLOOKUP(SUBSTITUTE(SUBSTITUTE(Tabla1[[#This Row],[Uso Sistemas]],"T","P"),"N","F"),Parámetros!$M$2:$N$17,2,0),"Completar hasta 3ra sem. para evaluar a Probacionista"))</f>
        <v/>
      </c>
      <c r="AQ97" s="40"/>
      <c r="AR97" s="40"/>
      <c r="AS97" s="40"/>
      <c r="AT97" s="29"/>
      <c r="AU97" s="56"/>
      <c r="AV97" s="56"/>
      <c r="AW97" s="56"/>
      <c r="AX97" s="249" t="str">
        <f>IF(V97="","",EOMONTH(EDATE(Tabla1[[#This Row],[Fecha Finalización]],2),0))</f>
        <v/>
      </c>
      <c r="AY97" s="40"/>
      <c r="AZ97" s="250" t="str">
        <f>IF(V97="","",EOMONTH(EDATE(Tabla1[[#This Row],[Fecha Finalización]],3),0))</f>
        <v/>
      </c>
      <c r="BA97" s="40"/>
      <c r="BB97" s="40"/>
      <c r="BC97" s="236"/>
      <c r="BD97" s="234" t="str">
        <f>IF(F97="","",Tabla1[[#This Row],[sem 01]]&amp;Tabla1[[#This Row],[sem 02]]&amp;Tabla1[[#This Row],[sem 03]])</f>
        <v/>
      </c>
      <c r="BE97" s="235" t="str">
        <f>IF(TRIM(F97)="","",$B$1&amp;"-"&amp;SUBSTITUTE(Tabla1[[#This Row],[Mes Inscrito]]," ","")&amp;"-"&amp;SUBSTITUTE(Tabla1[[#This Row],[Dia de clases Inscrito]]," ","")&amp;"-"&amp;SUBSTITUTE(Tabla1[[#This Row],[Horario Inscrito]]," ","")&amp;"-"&amp;Tabla1[[#This Row],[Fecha Inicio grupo]])</f>
        <v/>
      </c>
      <c r="BF97" s="252" t="str">
        <f>IF(F97="","",Tabla1[[#This Row],[Curso]])</f>
        <v/>
      </c>
      <c r="BG97" s="253" t="str">
        <f>+IF(TRIM(F97)="","",$B$1&amp;"-"&amp;TRIM(Tabla1[[#This Row],[Mes Inscrito]])&amp;"-"&amp;TRIM(Tabla1[[#This Row],[Dia de clases Inscrito]])&amp;"-"&amp;TRIM(Tabla1[[#This Row],[Horario Inscrito]])&amp;"-"&amp;TRIM(Tabla1[[#This Row],[Fecha Inicio grupo]])&amp;"-"&amp;TRIM(Tabla1[[#This Row],[Tipo Incrito]]))</f>
        <v/>
      </c>
      <c r="BH97" s="309"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10"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10"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10" t="str">
        <f>IF(Tabla1[[#This Row],[Fecha Inicio grupo]]="","",IFERROR(VLOOKUP(Tabla1[[#This Row],[Mes de Alta como miembro]],Parámetros!$AM$2:$AN$16,2,0),"01/01/1900"))</f>
        <v/>
      </c>
    </row>
    <row r="98" spans="1:63" ht="14.45" hidden="1">
      <c r="A98" s="69">
        <v>95</v>
      </c>
      <c r="B98" s="29"/>
      <c r="C98" s="35"/>
      <c r="D98" s="43"/>
      <c r="E98" s="65"/>
      <c r="F98" s="46"/>
      <c r="G98" s="46"/>
      <c r="H98" s="164"/>
      <c r="I98" s="43"/>
      <c r="J98" s="29"/>
      <c r="K98" s="70"/>
      <c r="L98" s="69"/>
      <c r="M98" s="47"/>
      <c r="N98" s="239" t="str">
        <f ca="1">IF(Tabla1[[#This Row],[Fecha de nac]]="","",IF(Tabla1[[#This Row],[Fecha Finalización]] &gt;=TODAY(), DATEDIF(Tabla1[[#This Row],[Fecha de nac]],TODAY(),"y"), ROUNDDOWN((Tabla1[[#This Row],[Fecha Finalización]] -Tabla1[[#This Row],[Fecha de nac]])/365,0)))</f>
        <v/>
      </c>
      <c r="O98" s="170"/>
      <c r="P98" s="35"/>
      <c r="Q98" s="68"/>
      <c r="R98" s="68"/>
      <c r="S98" s="68"/>
      <c r="T98" s="68"/>
      <c r="U98" s="244" t="str">
        <f>IF(F98="","",Tabla1[[#This Row],[Fecha Inicio grupo]]+3*7-7)</f>
        <v/>
      </c>
      <c r="V98" s="245" t="str">
        <f>IF(F98="","",EDATE(Tabla1[[#This Row],[Fecha Inicio grupo]],3))</f>
        <v/>
      </c>
      <c r="W98" s="30"/>
      <c r="X98" s="30"/>
      <c r="Y98" s="77"/>
      <c r="Z98" s="77"/>
      <c r="AA98" s="77"/>
      <c r="AB98" s="77"/>
      <c r="AC98" s="77"/>
      <c r="AD98" s="77"/>
      <c r="AE98" s="77"/>
      <c r="AF98" s="77"/>
      <c r="AG98" s="77"/>
      <c r="AH98" s="77"/>
      <c r="AI98" s="77"/>
      <c r="AJ98" s="77"/>
      <c r="AK98" s="77"/>
      <c r="AL98" s="77"/>
      <c r="AM98" s="77"/>
      <c r="AN98" s="77"/>
      <c r="AO98" s="145"/>
      <c r="AP98" s="247" t="str">
        <f>IF(F98="","",IFERROR(VLOOKUP(SUBSTITUTE(SUBSTITUTE(Tabla1[[#This Row],[Uso Sistemas]],"T","P"),"N","F"),Parámetros!$M$2:$N$17,2,0),"Completar hasta 3ra sem. para evaluar a Probacionista"))</f>
        <v/>
      </c>
      <c r="AQ98" s="40"/>
      <c r="AR98" s="40"/>
      <c r="AS98" s="40"/>
      <c r="AT98" s="29"/>
      <c r="AU98" s="56"/>
      <c r="AV98" s="56"/>
      <c r="AW98" s="56"/>
      <c r="AX98" s="249" t="str">
        <f>IF(V98="","",EOMONTH(EDATE(Tabla1[[#This Row],[Fecha Finalización]],2),0))</f>
        <v/>
      </c>
      <c r="AY98" s="40"/>
      <c r="AZ98" s="250" t="str">
        <f>IF(V98="","",EOMONTH(EDATE(Tabla1[[#This Row],[Fecha Finalización]],3),0))</f>
        <v/>
      </c>
      <c r="BA98" s="40"/>
      <c r="BB98" s="40"/>
      <c r="BC98" s="236"/>
      <c r="BD98" s="234" t="str">
        <f>IF(F98="","",Tabla1[[#This Row],[sem 01]]&amp;Tabla1[[#This Row],[sem 02]]&amp;Tabla1[[#This Row],[sem 03]])</f>
        <v/>
      </c>
      <c r="BE98" s="235" t="str">
        <f>IF(TRIM(F98)="","",$B$1&amp;"-"&amp;SUBSTITUTE(Tabla1[[#This Row],[Mes Inscrito]]," ","")&amp;"-"&amp;SUBSTITUTE(Tabla1[[#This Row],[Dia de clases Inscrito]]," ","")&amp;"-"&amp;SUBSTITUTE(Tabla1[[#This Row],[Horario Inscrito]]," ","")&amp;"-"&amp;Tabla1[[#This Row],[Fecha Inicio grupo]])</f>
        <v/>
      </c>
      <c r="BF98" s="252" t="str">
        <f>IF(F98="","",Tabla1[[#This Row],[Curso]])</f>
        <v/>
      </c>
      <c r="BG98" s="253" t="str">
        <f>+IF(TRIM(F98)="","",$B$1&amp;"-"&amp;TRIM(Tabla1[[#This Row],[Mes Inscrito]])&amp;"-"&amp;TRIM(Tabla1[[#This Row],[Dia de clases Inscrito]])&amp;"-"&amp;TRIM(Tabla1[[#This Row],[Horario Inscrito]])&amp;"-"&amp;TRIM(Tabla1[[#This Row],[Fecha Inicio grupo]])&amp;"-"&amp;TRIM(Tabla1[[#This Row],[Tipo Incrito]]))</f>
        <v/>
      </c>
      <c r="BH98" s="309"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10"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10"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10" t="str">
        <f>IF(Tabla1[[#This Row],[Fecha Inicio grupo]]="","",IFERROR(VLOOKUP(Tabla1[[#This Row],[Mes de Alta como miembro]],Parámetros!$AM$2:$AN$16,2,0),"01/01/1900"))</f>
        <v/>
      </c>
    </row>
    <row r="99" spans="1:63" ht="14.45" hidden="1">
      <c r="A99" s="69">
        <v>96</v>
      </c>
      <c r="B99" s="29"/>
      <c r="C99" s="35"/>
      <c r="D99" s="43"/>
      <c r="E99" s="65"/>
      <c r="F99" s="46"/>
      <c r="G99" s="46"/>
      <c r="H99" s="164"/>
      <c r="I99" s="43"/>
      <c r="J99" s="29"/>
      <c r="K99" s="70"/>
      <c r="L99" s="69"/>
      <c r="M99" s="47"/>
      <c r="N99" s="239" t="str">
        <f ca="1">IF(Tabla1[[#This Row],[Fecha de nac]]="","",IF(Tabla1[[#This Row],[Fecha Finalización]] &gt;=TODAY(), DATEDIF(Tabla1[[#This Row],[Fecha de nac]],TODAY(),"y"), ROUNDDOWN((Tabla1[[#This Row],[Fecha Finalización]] -Tabla1[[#This Row],[Fecha de nac]])/365,0)))</f>
        <v/>
      </c>
      <c r="O99" s="170"/>
      <c r="P99" s="35"/>
      <c r="Q99" s="68"/>
      <c r="R99" s="68"/>
      <c r="S99" s="68"/>
      <c r="T99" s="68"/>
      <c r="U99" s="244" t="str">
        <f>IF(F99="","",Tabla1[[#This Row],[Fecha Inicio grupo]]+3*7-7)</f>
        <v/>
      </c>
      <c r="V99" s="245" t="str">
        <f>IF(F99="","",EDATE(Tabla1[[#This Row],[Fecha Inicio grupo]],3))</f>
        <v/>
      </c>
      <c r="W99" s="30"/>
      <c r="X99" s="30"/>
      <c r="Y99" s="77"/>
      <c r="Z99" s="77"/>
      <c r="AA99" s="77"/>
      <c r="AB99" s="77"/>
      <c r="AC99" s="77"/>
      <c r="AD99" s="77"/>
      <c r="AE99" s="77"/>
      <c r="AF99" s="77"/>
      <c r="AG99" s="77"/>
      <c r="AH99" s="77"/>
      <c r="AI99" s="77"/>
      <c r="AJ99" s="77"/>
      <c r="AK99" s="77"/>
      <c r="AL99" s="77"/>
      <c r="AM99" s="77"/>
      <c r="AN99" s="77"/>
      <c r="AO99" s="145"/>
      <c r="AP99" s="247" t="str">
        <f>IF(F99="","",IFERROR(VLOOKUP(SUBSTITUTE(SUBSTITUTE(Tabla1[[#This Row],[Uso Sistemas]],"T","P"),"N","F"),Parámetros!$M$2:$N$17,2,0),"Completar hasta 3ra sem. para evaluar a Probacionista"))</f>
        <v/>
      </c>
      <c r="AQ99" s="40"/>
      <c r="AR99" s="40"/>
      <c r="AS99" s="40"/>
      <c r="AT99" s="29"/>
      <c r="AU99" s="56"/>
      <c r="AV99" s="56"/>
      <c r="AW99" s="56"/>
      <c r="AX99" s="249" t="str">
        <f>IF(V99="","",EOMONTH(EDATE(Tabla1[[#This Row],[Fecha Finalización]],2),0))</f>
        <v/>
      </c>
      <c r="AY99" s="40"/>
      <c r="AZ99" s="250" t="str">
        <f>IF(V99="","",EOMONTH(EDATE(Tabla1[[#This Row],[Fecha Finalización]],3),0))</f>
        <v/>
      </c>
      <c r="BA99" s="40"/>
      <c r="BB99" s="40"/>
      <c r="BC99" s="236"/>
      <c r="BD99" s="234" t="str">
        <f>IF(F99="","",Tabla1[[#This Row],[sem 01]]&amp;Tabla1[[#This Row],[sem 02]]&amp;Tabla1[[#This Row],[sem 03]])</f>
        <v/>
      </c>
      <c r="BE99" s="235" t="str">
        <f>IF(TRIM(F99)="","",$B$1&amp;"-"&amp;SUBSTITUTE(Tabla1[[#This Row],[Mes Inscrito]]," ","")&amp;"-"&amp;SUBSTITUTE(Tabla1[[#This Row],[Dia de clases Inscrito]]," ","")&amp;"-"&amp;SUBSTITUTE(Tabla1[[#This Row],[Horario Inscrito]]," ","")&amp;"-"&amp;Tabla1[[#This Row],[Fecha Inicio grupo]])</f>
        <v/>
      </c>
      <c r="BF99" s="252" t="str">
        <f>IF(F99="","",Tabla1[[#This Row],[Curso]])</f>
        <v/>
      </c>
      <c r="BG99" s="253" t="str">
        <f>+IF(TRIM(F99)="","",$B$1&amp;"-"&amp;TRIM(Tabla1[[#This Row],[Mes Inscrito]])&amp;"-"&amp;TRIM(Tabla1[[#This Row],[Dia de clases Inscrito]])&amp;"-"&amp;TRIM(Tabla1[[#This Row],[Horario Inscrito]])&amp;"-"&amp;TRIM(Tabla1[[#This Row],[Fecha Inicio grupo]])&amp;"-"&amp;TRIM(Tabla1[[#This Row],[Tipo Incrito]]))</f>
        <v/>
      </c>
      <c r="BH99" s="309"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10"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10"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10" t="str">
        <f>IF(Tabla1[[#This Row],[Fecha Inicio grupo]]="","",IFERROR(VLOOKUP(Tabla1[[#This Row],[Mes de Alta como miembro]],Parámetros!$AM$2:$AN$16,2,0),"01/01/1900"))</f>
        <v/>
      </c>
    </row>
    <row r="100" spans="1:63" ht="14.45" hidden="1">
      <c r="A100" s="69">
        <v>97</v>
      </c>
      <c r="B100" s="29"/>
      <c r="C100" s="35"/>
      <c r="D100" s="43"/>
      <c r="E100" s="65"/>
      <c r="F100" s="46"/>
      <c r="G100" s="46"/>
      <c r="H100" s="164"/>
      <c r="I100" s="43"/>
      <c r="J100" s="29"/>
      <c r="K100" s="70"/>
      <c r="L100" s="69"/>
      <c r="M100" s="47"/>
      <c r="N100" s="239" t="str">
        <f ca="1">IF(Tabla1[[#This Row],[Fecha de nac]]="","",IF(Tabla1[[#This Row],[Fecha Finalización]] &gt;=TODAY(), DATEDIF(Tabla1[[#This Row],[Fecha de nac]],TODAY(),"y"), ROUNDDOWN((Tabla1[[#This Row],[Fecha Finalización]] -Tabla1[[#This Row],[Fecha de nac]])/365,0)))</f>
        <v/>
      </c>
      <c r="O100" s="170"/>
      <c r="P100" s="35"/>
      <c r="Q100" s="68"/>
      <c r="R100" s="68"/>
      <c r="S100" s="68"/>
      <c r="T100" s="68"/>
      <c r="U100" s="244" t="str">
        <f>IF(F100="","",Tabla1[[#This Row],[Fecha Inicio grupo]]+3*7-7)</f>
        <v/>
      </c>
      <c r="V100" s="245" t="str">
        <f>IF(F100="","",EDATE(Tabla1[[#This Row],[Fecha Inicio grupo]],3))</f>
        <v/>
      </c>
      <c r="W100" s="30"/>
      <c r="X100" s="30"/>
      <c r="Y100" s="77"/>
      <c r="Z100" s="77"/>
      <c r="AA100" s="77"/>
      <c r="AB100" s="77"/>
      <c r="AC100" s="77"/>
      <c r="AD100" s="77"/>
      <c r="AE100" s="77"/>
      <c r="AF100" s="77"/>
      <c r="AG100" s="77"/>
      <c r="AH100" s="77"/>
      <c r="AI100" s="77"/>
      <c r="AJ100" s="77"/>
      <c r="AK100" s="77"/>
      <c r="AL100" s="77"/>
      <c r="AM100" s="77"/>
      <c r="AN100" s="77"/>
      <c r="AO100" s="145"/>
      <c r="AP100" s="247" t="str">
        <f>IF(F100="","",IFERROR(VLOOKUP(SUBSTITUTE(SUBSTITUTE(Tabla1[[#This Row],[Uso Sistemas]],"T","P"),"N","F"),Parámetros!$M$2:$N$17,2,0),"Completar hasta 3ra sem. para evaluar a Probacionista"))</f>
        <v/>
      </c>
      <c r="AQ100" s="40"/>
      <c r="AR100" s="40"/>
      <c r="AS100" s="40"/>
      <c r="AT100" s="29"/>
      <c r="AU100" s="56"/>
      <c r="AV100" s="56"/>
      <c r="AW100" s="56"/>
      <c r="AX100" s="249" t="str">
        <f>IF(V100="","",EOMONTH(EDATE(Tabla1[[#This Row],[Fecha Finalización]],2),0))</f>
        <v/>
      </c>
      <c r="AY100" s="40"/>
      <c r="AZ100" s="250" t="str">
        <f>IF(V100="","",EOMONTH(EDATE(Tabla1[[#This Row],[Fecha Finalización]],3),0))</f>
        <v/>
      </c>
      <c r="BA100" s="40"/>
      <c r="BB100" s="40"/>
      <c r="BC100" s="236"/>
      <c r="BD100" s="234" t="str">
        <f>IF(F100="","",Tabla1[[#This Row],[sem 01]]&amp;Tabla1[[#This Row],[sem 02]]&amp;Tabla1[[#This Row],[sem 03]])</f>
        <v/>
      </c>
      <c r="BE100" s="235" t="str">
        <f>IF(TRIM(F100)="","",$B$1&amp;"-"&amp;SUBSTITUTE(Tabla1[[#This Row],[Mes Inscrito]]," ","")&amp;"-"&amp;SUBSTITUTE(Tabla1[[#This Row],[Dia de clases Inscrito]]," ","")&amp;"-"&amp;SUBSTITUTE(Tabla1[[#This Row],[Horario Inscrito]]," ","")&amp;"-"&amp;Tabla1[[#This Row],[Fecha Inicio grupo]])</f>
        <v/>
      </c>
      <c r="BF100" s="252" t="str">
        <f>IF(F100="","",Tabla1[[#This Row],[Curso]])</f>
        <v/>
      </c>
      <c r="BG100" s="253" t="str">
        <f>+IF(TRIM(F100)="","",$B$1&amp;"-"&amp;TRIM(Tabla1[[#This Row],[Mes Inscrito]])&amp;"-"&amp;TRIM(Tabla1[[#This Row],[Dia de clases Inscrito]])&amp;"-"&amp;TRIM(Tabla1[[#This Row],[Horario Inscrito]])&amp;"-"&amp;TRIM(Tabla1[[#This Row],[Fecha Inicio grupo]])&amp;"-"&amp;TRIM(Tabla1[[#This Row],[Tipo Incrito]]))</f>
        <v/>
      </c>
      <c r="BH100" s="309"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10"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10"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10" t="str">
        <f>IF(Tabla1[[#This Row],[Fecha Inicio grupo]]="","",IFERROR(VLOOKUP(Tabla1[[#This Row],[Mes de Alta como miembro]],Parámetros!$AM$2:$AN$16,2,0),"01/01/1900"))</f>
        <v/>
      </c>
    </row>
    <row r="101" spans="1:63" ht="14.45" hidden="1">
      <c r="A101" s="69">
        <v>98</v>
      </c>
      <c r="B101" s="29"/>
      <c r="C101" s="35"/>
      <c r="D101" s="43"/>
      <c r="E101" s="65"/>
      <c r="F101" s="46"/>
      <c r="G101" s="46"/>
      <c r="H101" s="164"/>
      <c r="I101" s="43"/>
      <c r="J101" s="29"/>
      <c r="K101" s="70"/>
      <c r="L101" s="69"/>
      <c r="M101" s="47"/>
      <c r="N101" s="239" t="str">
        <f ca="1">IF(Tabla1[[#This Row],[Fecha de nac]]="","",IF(Tabla1[[#This Row],[Fecha Finalización]] &gt;=TODAY(), DATEDIF(Tabla1[[#This Row],[Fecha de nac]],TODAY(),"y"), ROUNDDOWN((Tabla1[[#This Row],[Fecha Finalización]] -Tabla1[[#This Row],[Fecha de nac]])/365,0)))</f>
        <v/>
      </c>
      <c r="O101" s="170"/>
      <c r="P101" s="35"/>
      <c r="Q101" s="68"/>
      <c r="R101" s="68"/>
      <c r="S101" s="68"/>
      <c r="T101" s="68"/>
      <c r="U101" s="244" t="str">
        <f>IF(F101="","",Tabla1[[#This Row],[Fecha Inicio grupo]]+3*7-7)</f>
        <v/>
      </c>
      <c r="V101" s="245" t="str">
        <f>IF(F101="","",EDATE(Tabla1[[#This Row],[Fecha Inicio grupo]],3))</f>
        <v/>
      </c>
      <c r="W101" s="30"/>
      <c r="X101" s="30"/>
      <c r="Y101" s="77"/>
      <c r="Z101" s="77"/>
      <c r="AA101" s="77"/>
      <c r="AB101" s="77"/>
      <c r="AC101" s="77"/>
      <c r="AD101" s="77"/>
      <c r="AE101" s="77"/>
      <c r="AF101" s="77"/>
      <c r="AG101" s="77"/>
      <c r="AH101" s="77"/>
      <c r="AI101" s="77"/>
      <c r="AJ101" s="77"/>
      <c r="AK101" s="77"/>
      <c r="AL101" s="77"/>
      <c r="AM101" s="77"/>
      <c r="AN101" s="77"/>
      <c r="AO101" s="145"/>
      <c r="AP101" s="247" t="str">
        <f>IF(F101="","",IFERROR(VLOOKUP(SUBSTITUTE(SUBSTITUTE(Tabla1[[#This Row],[Uso Sistemas]],"T","P"),"N","F"),Parámetros!$M$2:$N$17,2,0),"Completar hasta 3ra sem. para evaluar a Probacionista"))</f>
        <v/>
      </c>
      <c r="AQ101" s="40"/>
      <c r="AR101" s="40"/>
      <c r="AS101" s="40"/>
      <c r="AT101" s="29"/>
      <c r="AU101" s="56"/>
      <c r="AV101" s="56"/>
      <c r="AW101" s="56"/>
      <c r="AX101" s="249" t="str">
        <f>IF(V101="","",EOMONTH(EDATE(Tabla1[[#This Row],[Fecha Finalización]],2),0))</f>
        <v/>
      </c>
      <c r="AY101" s="40"/>
      <c r="AZ101" s="250" t="str">
        <f>IF(V101="","",EOMONTH(EDATE(Tabla1[[#This Row],[Fecha Finalización]],3),0))</f>
        <v/>
      </c>
      <c r="BA101" s="40"/>
      <c r="BB101" s="40"/>
      <c r="BC101" s="236"/>
      <c r="BD101" s="234" t="str">
        <f>IF(F101="","",Tabla1[[#This Row],[sem 01]]&amp;Tabla1[[#This Row],[sem 02]]&amp;Tabla1[[#This Row],[sem 03]])</f>
        <v/>
      </c>
      <c r="BE101" s="235" t="str">
        <f>IF(TRIM(F101)="","",$B$1&amp;"-"&amp;SUBSTITUTE(Tabla1[[#This Row],[Mes Inscrito]]," ","")&amp;"-"&amp;SUBSTITUTE(Tabla1[[#This Row],[Dia de clases Inscrito]]," ","")&amp;"-"&amp;SUBSTITUTE(Tabla1[[#This Row],[Horario Inscrito]]," ","")&amp;"-"&amp;Tabla1[[#This Row],[Fecha Inicio grupo]])</f>
        <v/>
      </c>
      <c r="BF101" s="252" t="str">
        <f>IF(F101="","",Tabla1[[#This Row],[Curso]])</f>
        <v/>
      </c>
      <c r="BG101" s="253" t="str">
        <f>+IF(TRIM(F101)="","",$B$1&amp;"-"&amp;TRIM(Tabla1[[#This Row],[Mes Inscrito]])&amp;"-"&amp;TRIM(Tabla1[[#This Row],[Dia de clases Inscrito]])&amp;"-"&amp;TRIM(Tabla1[[#This Row],[Horario Inscrito]])&amp;"-"&amp;TRIM(Tabla1[[#This Row],[Fecha Inicio grupo]])&amp;"-"&amp;TRIM(Tabla1[[#This Row],[Tipo Incrito]]))</f>
        <v/>
      </c>
      <c r="BH101" s="309"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10"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10"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10" t="str">
        <f>IF(Tabla1[[#This Row],[Fecha Inicio grupo]]="","",IFERROR(VLOOKUP(Tabla1[[#This Row],[Mes de Alta como miembro]],Parámetros!$AM$2:$AN$16,2,0),"01/01/1900"))</f>
        <v/>
      </c>
    </row>
    <row r="102" spans="1:63" ht="14.45" hidden="1">
      <c r="A102" s="69">
        <v>99</v>
      </c>
      <c r="B102" s="29"/>
      <c r="C102" s="35"/>
      <c r="D102" s="43"/>
      <c r="E102" s="65"/>
      <c r="F102" s="46"/>
      <c r="G102" s="46"/>
      <c r="H102" s="164"/>
      <c r="I102" s="43"/>
      <c r="J102" s="29"/>
      <c r="K102" s="70"/>
      <c r="L102" s="69"/>
      <c r="M102" s="47"/>
      <c r="N102" s="239" t="str">
        <f ca="1">IF(Tabla1[[#This Row],[Fecha de nac]]="","",IF(Tabla1[[#This Row],[Fecha Finalización]] &gt;=TODAY(), DATEDIF(Tabla1[[#This Row],[Fecha de nac]],TODAY(),"y"), ROUNDDOWN((Tabla1[[#This Row],[Fecha Finalización]] -Tabla1[[#This Row],[Fecha de nac]])/365,0)))</f>
        <v/>
      </c>
      <c r="O102" s="170"/>
      <c r="P102" s="35"/>
      <c r="Q102" s="68"/>
      <c r="R102" s="68"/>
      <c r="S102" s="68"/>
      <c r="T102" s="68"/>
      <c r="U102" s="244" t="str">
        <f>IF(F102="","",Tabla1[[#This Row],[Fecha Inicio grupo]]+3*7-7)</f>
        <v/>
      </c>
      <c r="V102" s="245" t="str">
        <f>IF(F102="","",EDATE(Tabla1[[#This Row],[Fecha Inicio grupo]],3))</f>
        <v/>
      </c>
      <c r="W102" s="30"/>
      <c r="X102" s="30"/>
      <c r="Y102" s="77"/>
      <c r="Z102" s="77"/>
      <c r="AA102" s="77"/>
      <c r="AB102" s="77"/>
      <c r="AC102" s="77"/>
      <c r="AD102" s="77"/>
      <c r="AE102" s="77"/>
      <c r="AF102" s="77"/>
      <c r="AG102" s="77"/>
      <c r="AH102" s="77"/>
      <c r="AI102" s="77"/>
      <c r="AJ102" s="77"/>
      <c r="AK102" s="77"/>
      <c r="AL102" s="77"/>
      <c r="AM102" s="77"/>
      <c r="AN102" s="77"/>
      <c r="AO102" s="145"/>
      <c r="AP102" s="247" t="str">
        <f>IF(F102="","",IFERROR(VLOOKUP(SUBSTITUTE(SUBSTITUTE(Tabla1[[#This Row],[Uso Sistemas]],"T","P"),"N","F"),Parámetros!$M$2:$N$17,2,0),"Completar hasta 3ra sem. para evaluar a Probacionista"))</f>
        <v/>
      </c>
      <c r="AQ102" s="40"/>
      <c r="AR102" s="40"/>
      <c r="AS102" s="40"/>
      <c r="AT102" s="29"/>
      <c r="AU102" s="56"/>
      <c r="AV102" s="56"/>
      <c r="AW102" s="56"/>
      <c r="AX102" s="249" t="str">
        <f>IF(V102="","",EOMONTH(EDATE(Tabla1[[#This Row],[Fecha Finalización]],2),0))</f>
        <v/>
      </c>
      <c r="AY102" s="40"/>
      <c r="AZ102" s="250" t="str">
        <f>IF(V102="","",EOMONTH(EDATE(Tabla1[[#This Row],[Fecha Finalización]],3),0))</f>
        <v/>
      </c>
      <c r="BA102" s="40"/>
      <c r="BB102" s="40"/>
      <c r="BC102" s="236"/>
      <c r="BD102" s="234" t="str">
        <f>IF(F102="","",Tabla1[[#This Row],[sem 01]]&amp;Tabla1[[#This Row],[sem 02]]&amp;Tabla1[[#This Row],[sem 03]])</f>
        <v/>
      </c>
      <c r="BE102" s="235" t="str">
        <f>IF(TRIM(F102)="","",$B$1&amp;"-"&amp;SUBSTITUTE(Tabla1[[#This Row],[Mes Inscrito]]," ","")&amp;"-"&amp;SUBSTITUTE(Tabla1[[#This Row],[Dia de clases Inscrito]]," ","")&amp;"-"&amp;SUBSTITUTE(Tabla1[[#This Row],[Horario Inscrito]]," ","")&amp;"-"&amp;Tabla1[[#This Row],[Fecha Inicio grupo]])</f>
        <v/>
      </c>
      <c r="BF102" s="252" t="str">
        <f>IF(F102="","",Tabla1[[#This Row],[Curso]])</f>
        <v/>
      </c>
      <c r="BG102" s="253" t="str">
        <f>+IF(TRIM(F102)="","",$B$1&amp;"-"&amp;TRIM(Tabla1[[#This Row],[Mes Inscrito]])&amp;"-"&amp;TRIM(Tabla1[[#This Row],[Dia de clases Inscrito]])&amp;"-"&amp;TRIM(Tabla1[[#This Row],[Horario Inscrito]])&amp;"-"&amp;TRIM(Tabla1[[#This Row],[Fecha Inicio grupo]])&amp;"-"&amp;TRIM(Tabla1[[#This Row],[Tipo Incrito]]))</f>
        <v/>
      </c>
      <c r="BH102" s="309"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10"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10"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10" t="str">
        <f>IF(Tabla1[[#This Row],[Fecha Inicio grupo]]="","",IFERROR(VLOOKUP(Tabla1[[#This Row],[Mes de Alta como miembro]],Parámetros!$AM$2:$AN$16,2,0),"01/01/1900"))</f>
        <v/>
      </c>
    </row>
    <row r="103" spans="1:63" ht="14.45" hidden="1">
      <c r="A103" s="69">
        <v>100</v>
      </c>
      <c r="B103" s="29"/>
      <c r="C103" s="35"/>
      <c r="D103" s="43"/>
      <c r="E103" s="65"/>
      <c r="F103" s="46"/>
      <c r="G103" s="46"/>
      <c r="H103" s="164"/>
      <c r="I103" s="43"/>
      <c r="J103" s="29"/>
      <c r="K103" s="70"/>
      <c r="L103" s="69"/>
      <c r="M103" s="47"/>
      <c r="N103" s="239" t="str">
        <f ca="1">IF(Tabla1[[#This Row],[Fecha de nac]]="","",IF(Tabla1[[#This Row],[Fecha Finalización]] &gt;=TODAY(), DATEDIF(Tabla1[[#This Row],[Fecha de nac]],TODAY(),"y"), ROUNDDOWN((Tabla1[[#This Row],[Fecha Finalización]] -Tabla1[[#This Row],[Fecha de nac]])/365,0)))</f>
        <v/>
      </c>
      <c r="O103" s="170"/>
      <c r="P103" s="35"/>
      <c r="Q103" s="68"/>
      <c r="R103" s="68"/>
      <c r="S103" s="68"/>
      <c r="T103" s="68"/>
      <c r="U103" s="244" t="str">
        <f>IF(F103="","",Tabla1[[#This Row],[Fecha Inicio grupo]]+3*7-7)</f>
        <v/>
      </c>
      <c r="V103" s="245" t="str">
        <f>IF(F103="","",EDATE(Tabla1[[#This Row],[Fecha Inicio grupo]],3))</f>
        <v/>
      </c>
      <c r="W103" s="30"/>
      <c r="X103" s="30"/>
      <c r="Y103" s="77"/>
      <c r="Z103" s="77"/>
      <c r="AA103" s="77"/>
      <c r="AB103" s="77"/>
      <c r="AC103" s="77"/>
      <c r="AD103" s="77"/>
      <c r="AE103" s="77"/>
      <c r="AF103" s="77"/>
      <c r="AG103" s="77"/>
      <c r="AH103" s="77"/>
      <c r="AI103" s="77"/>
      <c r="AJ103" s="77"/>
      <c r="AK103" s="77"/>
      <c r="AL103" s="77"/>
      <c r="AM103" s="77"/>
      <c r="AN103" s="77"/>
      <c r="AO103" s="145"/>
      <c r="AP103" s="247" t="str">
        <f>IF(F103="","",IFERROR(VLOOKUP(SUBSTITUTE(SUBSTITUTE(Tabla1[[#This Row],[Uso Sistemas]],"T","P"),"N","F"),Parámetros!$M$2:$N$17,2,0),"Completar hasta 3ra sem. para evaluar a Probacionista"))</f>
        <v/>
      </c>
      <c r="AQ103" s="40"/>
      <c r="AR103" s="40"/>
      <c r="AS103" s="40"/>
      <c r="AT103" s="29"/>
      <c r="AU103" s="56"/>
      <c r="AV103" s="56"/>
      <c r="AW103" s="56"/>
      <c r="AX103" s="249" t="str">
        <f>IF(V103="","",EOMONTH(EDATE(Tabla1[[#This Row],[Fecha Finalización]],2),0))</f>
        <v/>
      </c>
      <c r="AY103" s="40"/>
      <c r="AZ103" s="250" t="str">
        <f>IF(V103="","",EOMONTH(EDATE(Tabla1[[#This Row],[Fecha Finalización]],3),0))</f>
        <v/>
      </c>
      <c r="BA103" s="40"/>
      <c r="BB103" s="40"/>
      <c r="BC103" s="236"/>
      <c r="BD103" s="234" t="str">
        <f>IF(F103="","",Tabla1[[#This Row],[sem 01]]&amp;Tabla1[[#This Row],[sem 02]]&amp;Tabla1[[#This Row],[sem 03]])</f>
        <v/>
      </c>
      <c r="BE103" s="235" t="str">
        <f>IF(TRIM(F103)="","",$B$1&amp;"-"&amp;SUBSTITUTE(Tabla1[[#This Row],[Mes Inscrito]]," ","")&amp;"-"&amp;SUBSTITUTE(Tabla1[[#This Row],[Dia de clases Inscrito]]," ","")&amp;"-"&amp;SUBSTITUTE(Tabla1[[#This Row],[Horario Inscrito]]," ","")&amp;"-"&amp;Tabla1[[#This Row],[Fecha Inicio grupo]])</f>
        <v/>
      </c>
      <c r="BF103" s="252" t="str">
        <f>IF(F103="","",Tabla1[[#This Row],[Curso]])</f>
        <v/>
      </c>
      <c r="BG103" s="253" t="str">
        <f>+IF(TRIM(F103)="","",$B$1&amp;"-"&amp;TRIM(Tabla1[[#This Row],[Mes Inscrito]])&amp;"-"&amp;TRIM(Tabla1[[#This Row],[Dia de clases Inscrito]])&amp;"-"&amp;TRIM(Tabla1[[#This Row],[Horario Inscrito]])&amp;"-"&amp;TRIM(Tabla1[[#This Row],[Fecha Inicio grupo]])&amp;"-"&amp;TRIM(Tabla1[[#This Row],[Tipo Incrito]]))</f>
        <v/>
      </c>
      <c r="BH103" s="309"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10"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10"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10" t="str">
        <f>IF(Tabla1[[#This Row],[Fecha Inicio grupo]]="","",IFERROR(VLOOKUP(Tabla1[[#This Row],[Mes de Alta como miembro]],Parámetros!$AM$2:$AN$16,2,0),"01/01/1900"))</f>
        <v/>
      </c>
    </row>
    <row r="104" spans="1:63" ht="14.45" hidden="1">
      <c r="A104" s="69">
        <v>101</v>
      </c>
      <c r="B104" s="29"/>
      <c r="C104" s="35"/>
      <c r="D104" s="43"/>
      <c r="E104" s="65"/>
      <c r="F104" s="46"/>
      <c r="G104" s="46"/>
      <c r="H104" s="164"/>
      <c r="I104" s="43"/>
      <c r="J104" s="29"/>
      <c r="K104" s="70"/>
      <c r="L104" s="69"/>
      <c r="M104" s="47"/>
      <c r="N104" s="239" t="str">
        <f ca="1">IF(Tabla1[[#This Row],[Fecha de nac]]="","",IF(Tabla1[[#This Row],[Fecha Finalización]] &gt;=TODAY(), DATEDIF(Tabla1[[#This Row],[Fecha de nac]],TODAY(),"y"), ROUNDDOWN((Tabla1[[#This Row],[Fecha Finalización]] -Tabla1[[#This Row],[Fecha de nac]])/365,0)))</f>
        <v/>
      </c>
      <c r="O104" s="170"/>
      <c r="P104" s="35"/>
      <c r="Q104" s="68"/>
      <c r="R104" s="68"/>
      <c r="S104" s="68"/>
      <c r="T104" s="68"/>
      <c r="U104" s="244" t="str">
        <f>IF(F104="","",Tabla1[[#This Row],[Fecha Inicio grupo]]+3*7-7)</f>
        <v/>
      </c>
      <c r="V104" s="245" t="str">
        <f>IF(F104="","",EDATE(Tabla1[[#This Row],[Fecha Inicio grupo]],3))</f>
        <v/>
      </c>
      <c r="W104" s="30"/>
      <c r="X104" s="30"/>
      <c r="Y104" s="77"/>
      <c r="Z104" s="77"/>
      <c r="AA104" s="77"/>
      <c r="AB104" s="77"/>
      <c r="AC104" s="77"/>
      <c r="AD104" s="77"/>
      <c r="AE104" s="77"/>
      <c r="AF104" s="77"/>
      <c r="AG104" s="77"/>
      <c r="AH104" s="77"/>
      <c r="AI104" s="77"/>
      <c r="AJ104" s="77"/>
      <c r="AK104" s="77"/>
      <c r="AL104" s="77"/>
      <c r="AM104" s="77"/>
      <c r="AN104" s="77"/>
      <c r="AO104" s="145"/>
      <c r="AP104" s="247" t="str">
        <f>IF(F104="","",IFERROR(VLOOKUP(SUBSTITUTE(SUBSTITUTE(Tabla1[[#This Row],[Uso Sistemas]],"T","P"),"N","F"),Parámetros!$M$2:$N$17,2,0),"Completar hasta 3ra sem. para evaluar a Probacionista"))</f>
        <v/>
      </c>
      <c r="AQ104" s="40"/>
      <c r="AR104" s="40"/>
      <c r="AS104" s="40"/>
      <c r="AT104" s="29"/>
      <c r="AU104" s="56"/>
      <c r="AV104" s="56"/>
      <c r="AW104" s="56"/>
      <c r="AX104" s="249" t="str">
        <f>IF(V104="","",EOMONTH(EDATE(Tabla1[[#This Row],[Fecha Finalización]],2),0))</f>
        <v/>
      </c>
      <c r="AY104" s="40"/>
      <c r="AZ104" s="250" t="str">
        <f>IF(V104="","",EOMONTH(EDATE(Tabla1[[#This Row],[Fecha Finalización]],3),0))</f>
        <v/>
      </c>
      <c r="BA104" s="40"/>
      <c r="BB104" s="40"/>
      <c r="BC104" s="236"/>
      <c r="BD104" s="234" t="str">
        <f>IF(F104="","",Tabla1[[#This Row],[sem 01]]&amp;Tabla1[[#This Row],[sem 02]]&amp;Tabla1[[#This Row],[sem 03]])</f>
        <v/>
      </c>
      <c r="BE104" s="235" t="str">
        <f>IF(TRIM(F104)="","",$B$1&amp;"-"&amp;SUBSTITUTE(Tabla1[[#This Row],[Mes Inscrito]]," ","")&amp;"-"&amp;SUBSTITUTE(Tabla1[[#This Row],[Dia de clases Inscrito]]," ","")&amp;"-"&amp;SUBSTITUTE(Tabla1[[#This Row],[Horario Inscrito]]," ","")&amp;"-"&amp;Tabla1[[#This Row],[Fecha Inicio grupo]])</f>
        <v/>
      </c>
      <c r="BF104" s="252" t="str">
        <f>IF(F104="","",Tabla1[[#This Row],[Curso]])</f>
        <v/>
      </c>
      <c r="BG104" s="253" t="str">
        <f>+IF(TRIM(F104)="","",$B$1&amp;"-"&amp;TRIM(Tabla1[[#This Row],[Mes Inscrito]])&amp;"-"&amp;TRIM(Tabla1[[#This Row],[Dia de clases Inscrito]])&amp;"-"&amp;TRIM(Tabla1[[#This Row],[Horario Inscrito]])&amp;"-"&amp;TRIM(Tabla1[[#This Row],[Fecha Inicio grupo]])&amp;"-"&amp;TRIM(Tabla1[[#This Row],[Tipo Incrito]]))</f>
        <v/>
      </c>
      <c r="BH104" s="309"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10"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10"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10" t="str">
        <f>IF(Tabla1[[#This Row],[Fecha Inicio grupo]]="","",IFERROR(VLOOKUP(Tabla1[[#This Row],[Mes de Alta como miembro]],Parámetros!$AM$2:$AN$16,2,0),"01/01/1900"))</f>
        <v/>
      </c>
    </row>
    <row r="105" spans="1:63" ht="14.45" hidden="1">
      <c r="A105" s="69">
        <v>102</v>
      </c>
      <c r="B105" s="29"/>
      <c r="C105" s="35"/>
      <c r="D105" s="43"/>
      <c r="E105" s="65"/>
      <c r="F105" s="46"/>
      <c r="G105" s="46"/>
      <c r="H105" s="164"/>
      <c r="I105" s="43"/>
      <c r="J105" s="29"/>
      <c r="K105" s="70"/>
      <c r="L105" s="69"/>
      <c r="M105" s="47"/>
      <c r="N105" s="239" t="str">
        <f ca="1">IF(Tabla1[[#This Row],[Fecha de nac]]="","",IF(Tabla1[[#This Row],[Fecha Finalización]] &gt;=TODAY(), DATEDIF(Tabla1[[#This Row],[Fecha de nac]],TODAY(),"y"), ROUNDDOWN((Tabla1[[#This Row],[Fecha Finalización]] -Tabla1[[#This Row],[Fecha de nac]])/365,0)))</f>
        <v/>
      </c>
      <c r="O105" s="170"/>
      <c r="P105" s="35"/>
      <c r="Q105" s="68"/>
      <c r="R105" s="68"/>
      <c r="S105" s="68"/>
      <c r="T105" s="68"/>
      <c r="U105" s="244" t="str">
        <f>IF(F105="","",Tabla1[[#This Row],[Fecha Inicio grupo]]+3*7-7)</f>
        <v/>
      </c>
      <c r="V105" s="245" t="str">
        <f>IF(F105="","",EDATE(Tabla1[[#This Row],[Fecha Inicio grupo]],3))</f>
        <v/>
      </c>
      <c r="W105" s="30"/>
      <c r="X105" s="30"/>
      <c r="Y105" s="77"/>
      <c r="Z105" s="77"/>
      <c r="AA105" s="77"/>
      <c r="AB105" s="77"/>
      <c r="AC105" s="77"/>
      <c r="AD105" s="77"/>
      <c r="AE105" s="77"/>
      <c r="AF105" s="77"/>
      <c r="AG105" s="77"/>
      <c r="AH105" s="77"/>
      <c r="AI105" s="77"/>
      <c r="AJ105" s="77"/>
      <c r="AK105" s="77"/>
      <c r="AL105" s="77"/>
      <c r="AM105" s="77"/>
      <c r="AN105" s="77"/>
      <c r="AO105" s="145"/>
      <c r="AP105" s="247" t="str">
        <f>IF(F105="","",IFERROR(VLOOKUP(SUBSTITUTE(SUBSTITUTE(Tabla1[[#This Row],[Uso Sistemas]],"T","P"),"N","F"),Parámetros!$M$2:$N$17,2,0),"Completar hasta 3ra sem. para evaluar a Probacionista"))</f>
        <v/>
      </c>
      <c r="AQ105" s="40"/>
      <c r="AR105" s="40"/>
      <c r="AS105" s="40"/>
      <c r="AT105" s="29"/>
      <c r="AU105" s="56"/>
      <c r="AV105" s="56"/>
      <c r="AW105" s="56"/>
      <c r="AX105" s="249" t="str">
        <f>IF(V105="","",EOMONTH(EDATE(Tabla1[[#This Row],[Fecha Finalización]],2),0))</f>
        <v/>
      </c>
      <c r="AY105" s="40"/>
      <c r="AZ105" s="250" t="str">
        <f>IF(V105="","",EOMONTH(EDATE(Tabla1[[#This Row],[Fecha Finalización]],3),0))</f>
        <v/>
      </c>
      <c r="BA105" s="40"/>
      <c r="BB105" s="40"/>
      <c r="BC105" s="236"/>
      <c r="BD105" s="234" t="str">
        <f>IF(F105="","",Tabla1[[#This Row],[sem 01]]&amp;Tabla1[[#This Row],[sem 02]]&amp;Tabla1[[#This Row],[sem 03]])</f>
        <v/>
      </c>
      <c r="BE105" s="235" t="str">
        <f>IF(TRIM(F105)="","",$B$1&amp;"-"&amp;SUBSTITUTE(Tabla1[[#This Row],[Mes Inscrito]]," ","")&amp;"-"&amp;SUBSTITUTE(Tabla1[[#This Row],[Dia de clases Inscrito]]," ","")&amp;"-"&amp;SUBSTITUTE(Tabla1[[#This Row],[Horario Inscrito]]," ","")&amp;"-"&amp;Tabla1[[#This Row],[Fecha Inicio grupo]])</f>
        <v/>
      </c>
      <c r="BF105" s="252" t="str">
        <f>IF(F105="","",Tabla1[[#This Row],[Curso]])</f>
        <v/>
      </c>
      <c r="BG105" s="253" t="str">
        <f>+IF(TRIM(F105)="","",$B$1&amp;"-"&amp;TRIM(Tabla1[[#This Row],[Mes Inscrito]])&amp;"-"&amp;TRIM(Tabla1[[#This Row],[Dia de clases Inscrito]])&amp;"-"&amp;TRIM(Tabla1[[#This Row],[Horario Inscrito]])&amp;"-"&amp;TRIM(Tabla1[[#This Row],[Fecha Inicio grupo]])&amp;"-"&amp;TRIM(Tabla1[[#This Row],[Tipo Incrito]]))</f>
        <v/>
      </c>
      <c r="BH105" s="309"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10"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10"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10" t="str">
        <f>IF(Tabla1[[#This Row],[Fecha Inicio grupo]]="","",IFERROR(VLOOKUP(Tabla1[[#This Row],[Mes de Alta como miembro]],Parámetros!$AM$2:$AN$16,2,0),"01/01/1900"))</f>
        <v/>
      </c>
    </row>
    <row r="106" spans="1:63" ht="14.45" hidden="1">
      <c r="A106" s="69">
        <v>103</v>
      </c>
      <c r="B106" s="29"/>
      <c r="C106" s="35"/>
      <c r="D106" s="43"/>
      <c r="E106" s="65"/>
      <c r="F106" s="46"/>
      <c r="G106" s="46"/>
      <c r="H106" s="164"/>
      <c r="I106" s="43"/>
      <c r="J106" s="29"/>
      <c r="K106" s="70"/>
      <c r="L106" s="69"/>
      <c r="M106" s="47"/>
      <c r="N106" s="239" t="str">
        <f ca="1">IF(Tabla1[[#This Row],[Fecha de nac]]="","",IF(Tabla1[[#This Row],[Fecha Finalización]] &gt;=TODAY(), DATEDIF(Tabla1[[#This Row],[Fecha de nac]],TODAY(),"y"), ROUNDDOWN((Tabla1[[#This Row],[Fecha Finalización]] -Tabla1[[#This Row],[Fecha de nac]])/365,0)))</f>
        <v/>
      </c>
      <c r="O106" s="170"/>
      <c r="P106" s="35"/>
      <c r="Q106" s="68"/>
      <c r="R106" s="68"/>
      <c r="S106" s="68"/>
      <c r="T106" s="68"/>
      <c r="U106" s="244" t="str">
        <f>IF(F106="","",Tabla1[[#This Row],[Fecha Inicio grupo]]+3*7-7)</f>
        <v/>
      </c>
      <c r="V106" s="245" t="str">
        <f>IF(F106="","",EDATE(Tabla1[[#This Row],[Fecha Inicio grupo]],3))</f>
        <v/>
      </c>
      <c r="W106" s="30"/>
      <c r="X106" s="30"/>
      <c r="Y106" s="77"/>
      <c r="Z106" s="77"/>
      <c r="AA106" s="77"/>
      <c r="AB106" s="77"/>
      <c r="AC106" s="77"/>
      <c r="AD106" s="77"/>
      <c r="AE106" s="77"/>
      <c r="AF106" s="77"/>
      <c r="AG106" s="77"/>
      <c r="AH106" s="77"/>
      <c r="AI106" s="77"/>
      <c r="AJ106" s="77"/>
      <c r="AK106" s="77"/>
      <c r="AL106" s="77"/>
      <c r="AM106" s="77"/>
      <c r="AN106" s="77"/>
      <c r="AO106" s="145"/>
      <c r="AP106" s="247" t="str">
        <f>IF(F106="","",IFERROR(VLOOKUP(SUBSTITUTE(SUBSTITUTE(Tabla1[[#This Row],[Uso Sistemas]],"T","P"),"N","F"),Parámetros!$M$2:$N$17,2,0),"Completar hasta 3ra sem. para evaluar a Probacionista"))</f>
        <v/>
      </c>
      <c r="AQ106" s="40"/>
      <c r="AR106" s="40"/>
      <c r="AS106" s="40"/>
      <c r="AT106" s="29"/>
      <c r="AU106" s="56"/>
      <c r="AV106" s="56"/>
      <c r="AW106" s="56"/>
      <c r="AX106" s="249" t="str">
        <f>IF(V106="","",EOMONTH(EDATE(Tabla1[[#This Row],[Fecha Finalización]],2),0))</f>
        <v/>
      </c>
      <c r="AY106" s="40"/>
      <c r="AZ106" s="250" t="str">
        <f>IF(V106="","",EOMONTH(EDATE(Tabla1[[#This Row],[Fecha Finalización]],3),0))</f>
        <v/>
      </c>
      <c r="BA106" s="40"/>
      <c r="BB106" s="40"/>
      <c r="BC106" s="236"/>
      <c r="BD106" s="234" t="str">
        <f>IF(F106="","",Tabla1[[#This Row],[sem 01]]&amp;Tabla1[[#This Row],[sem 02]]&amp;Tabla1[[#This Row],[sem 03]])</f>
        <v/>
      </c>
      <c r="BE106" s="235" t="str">
        <f>IF(TRIM(F106)="","",$B$1&amp;"-"&amp;SUBSTITUTE(Tabla1[[#This Row],[Mes Inscrito]]," ","")&amp;"-"&amp;SUBSTITUTE(Tabla1[[#This Row],[Dia de clases Inscrito]]," ","")&amp;"-"&amp;SUBSTITUTE(Tabla1[[#This Row],[Horario Inscrito]]," ","")&amp;"-"&amp;Tabla1[[#This Row],[Fecha Inicio grupo]])</f>
        <v/>
      </c>
      <c r="BF106" s="252" t="str">
        <f>IF(F106="","",Tabla1[[#This Row],[Curso]])</f>
        <v/>
      </c>
      <c r="BG106" s="253" t="str">
        <f>+IF(TRIM(F106)="","",$B$1&amp;"-"&amp;TRIM(Tabla1[[#This Row],[Mes Inscrito]])&amp;"-"&amp;TRIM(Tabla1[[#This Row],[Dia de clases Inscrito]])&amp;"-"&amp;TRIM(Tabla1[[#This Row],[Horario Inscrito]])&amp;"-"&amp;TRIM(Tabla1[[#This Row],[Fecha Inicio grupo]])&amp;"-"&amp;TRIM(Tabla1[[#This Row],[Tipo Incrito]]))</f>
        <v/>
      </c>
      <c r="BH106" s="309"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10"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10"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10" t="str">
        <f>IF(Tabla1[[#This Row],[Fecha Inicio grupo]]="","",IFERROR(VLOOKUP(Tabla1[[#This Row],[Mes de Alta como miembro]],Parámetros!$AM$2:$AN$16,2,0),"01/01/1900"))</f>
        <v/>
      </c>
    </row>
    <row r="107" spans="1:63" ht="14.45" hidden="1">
      <c r="A107" s="69">
        <v>104</v>
      </c>
      <c r="B107" s="29"/>
      <c r="C107" s="35"/>
      <c r="D107" s="43"/>
      <c r="E107" s="65"/>
      <c r="F107" s="46"/>
      <c r="G107" s="46"/>
      <c r="H107" s="164"/>
      <c r="I107" s="43"/>
      <c r="J107" s="29"/>
      <c r="K107" s="70"/>
      <c r="L107" s="69"/>
      <c r="M107" s="47"/>
      <c r="N107" s="239" t="str">
        <f ca="1">IF(Tabla1[[#This Row],[Fecha de nac]]="","",IF(Tabla1[[#This Row],[Fecha Finalización]] &gt;=TODAY(), DATEDIF(Tabla1[[#This Row],[Fecha de nac]],TODAY(),"y"), ROUNDDOWN((Tabla1[[#This Row],[Fecha Finalización]] -Tabla1[[#This Row],[Fecha de nac]])/365,0)))</f>
        <v/>
      </c>
      <c r="O107" s="170"/>
      <c r="P107" s="35"/>
      <c r="Q107" s="68"/>
      <c r="R107" s="68"/>
      <c r="S107" s="68"/>
      <c r="T107" s="68"/>
      <c r="U107" s="244" t="str">
        <f>IF(F107="","",Tabla1[[#This Row],[Fecha Inicio grupo]]+3*7-7)</f>
        <v/>
      </c>
      <c r="V107" s="245" t="str">
        <f>IF(F107="","",EDATE(Tabla1[[#This Row],[Fecha Inicio grupo]],3))</f>
        <v/>
      </c>
      <c r="W107" s="30"/>
      <c r="X107" s="30"/>
      <c r="Y107" s="77"/>
      <c r="Z107" s="77"/>
      <c r="AA107" s="77"/>
      <c r="AB107" s="77"/>
      <c r="AC107" s="77"/>
      <c r="AD107" s="77"/>
      <c r="AE107" s="77"/>
      <c r="AF107" s="77"/>
      <c r="AG107" s="77"/>
      <c r="AH107" s="77"/>
      <c r="AI107" s="77"/>
      <c r="AJ107" s="77"/>
      <c r="AK107" s="77"/>
      <c r="AL107" s="77"/>
      <c r="AM107" s="77"/>
      <c r="AN107" s="77"/>
      <c r="AO107" s="145"/>
      <c r="AP107" s="247" t="str">
        <f>IF(F107="","",IFERROR(VLOOKUP(SUBSTITUTE(SUBSTITUTE(Tabla1[[#This Row],[Uso Sistemas]],"T","P"),"N","F"),Parámetros!$M$2:$N$17,2,0),"Completar hasta 3ra sem. para evaluar a Probacionista"))</f>
        <v/>
      </c>
      <c r="AQ107" s="40"/>
      <c r="AR107" s="40"/>
      <c r="AS107" s="40"/>
      <c r="AT107" s="29"/>
      <c r="AU107" s="56"/>
      <c r="AV107" s="56"/>
      <c r="AW107" s="56"/>
      <c r="AX107" s="249" t="str">
        <f>IF(V107="","",EOMONTH(EDATE(Tabla1[[#This Row],[Fecha Finalización]],2),0))</f>
        <v/>
      </c>
      <c r="AY107" s="40"/>
      <c r="AZ107" s="250" t="str">
        <f>IF(V107="","",EOMONTH(EDATE(Tabla1[[#This Row],[Fecha Finalización]],3),0))</f>
        <v/>
      </c>
      <c r="BA107" s="40"/>
      <c r="BB107" s="40"/>
      <c r="BC107" s="236"/>
      <c r="BD107" s="234" t="str">
        <f>IF(F107="","",Tabla1[[#This Row],[sem 01]]&amp;Tabla1[[#This Row],[sem 02]]&amp;Tabla1[[#This Row],[sem 03]])</f>
        <v/>
      </c>
      <c r="BE107" s="235" t="str">
        <f>IF(TRIM(F107)="","",$B$1&amp;"-"&amp;SUBSTITUTE(Tabla1[[#This Row],[Mes Inscrito]]," ","")&amp;"-"&amp;SUBSTITUTE(Tabla1[[#This Row],[Dia de clases Inscrito]]," ","")&amp;"-"&amp;SUBSTITUTE(Tabla1[[#This Row],[Horario Inscrito]]," ","")&amp;"-"&amp;Tabla1[[#This Row],[Fecha Inicio grupo]])</f>
        <v/>
      </c>
      <c r="BF107" s="252" t="str">
        <f>IF(F107="","",Tabla1[[#This Row],[Curso]])</f>
        <v/>
      </c>
      <c r="BG107" s="253" t="str">
        <f>+IF(TRIM(F107)="","",$B$1&amp;"-"&amp;TRIM(Tabla1[[#This Row],[Mes Inscrito]])&amp;"-"&amp;TRIM(Tabla1[[#This Row],[Dia de clases Inscrito]])&amp;"-"&amp;TRIM(Tabla1[[#This Row],[Horario Inscrito]])&amp;"-"&amp;TRIM(Tabla1[[#This Row],[Fecha Inicio grupo]])&amp;"-"&amp;TRIM(Tabla1[[#This Row],[Tipo Incrito]]))</f>
        <v/>
      </c>
      <c r="BH107" s="309"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10"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10"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10" t="str">
        <f>IF(Tabla1[[#This Row],[Fecha Inicio grupo]]="","",IFERROR(VLOOKUP(Tabla1[[#This Row],[Mes de Alta como miembro]],Parámetros!$AM$2:$AN$16,2,0),"01/01/1900"))</f>
        <v/>
      </c>
    </row>
    <row r="108" spans="1:63" ht="14.45" hidden="1">
      <c r="A108" s="69">
        <v>105</v>
      </c>
      <c r="B108" s="29"/>
      <c r="C108" s="35"/>
      <c r="D108" s="43"/>
      <c r="E108" s="65"/>
      <c r="F108" s="46"/>
      <c r="G108" s="46"/>
      <c r="H108" s="164"/>
      <c r="I108" s="43"/>
      <c r="J108" s="29"/>
      <c r="K108" s="70"/>
      <c r="L108" s="69"/>
      <c r="M108" s="47"/>
      <c r="N108" s="239" t="str">
        <f ca="1">IF(Tabla1[[#This Row],[Fecha de nac]]="","",IF(Tabla1[[#This Row],[Fecha Finalización]] &gt;=TODAY(), DATEDIF(Tabla1[[#This Row],[Fecha de nac]],TODAY(),"y"), ROUNDDOWN((Tabla1[[#This Row],[Fecha Finalización]] -Tabla1[[#This Row],[Fecha de nac]])/365,0)))</f>
        <v/>
      </c>
      <c r="O108" s="170"/>
      <c r="P108" s="35"/>
      <c r="Q108" s="68"/>
      <c r="R108" s="68"/>
      <c r="S108" s="68"/>
      <c r="T108" s="68"/>
      <c r="U108" s="244" t="str">
        <f>IF(F108="","",Tabla1[[#This Row],[Fecha Inicio grupo]]+3*7-7)</f>
        <v/>
      </c>
      <c r="V108" s="245" t="str">
        <f>IF(F108="","",EDATE(Tabla1[[#This Row],[Fecha Inicio grupo]],3))</f>
        <v/>
      </c>
      <c r="W108" s="30"/>
      <c r="X108" s="30"/>
      <c r="Y108" s="77"/>
      <c r="Z108" s="77"/>
      <c r="AA108" s="77"/>
      <c r="AB108" s="77"/>
      <c r="AC108" s="77"/>
      <c r="AD108" s="77"/>
      <c r="AE108" s="77"/>
      <c r="AF108" s="77"/>
      <c r="AG108" s="77"/>
      <c r="AH108" s="77"/>
      <c r="AI108" s="77"/>
      <c r="AJ108" s="77"/>
      <c r="AK108" s="77"/>
      <c r="AL108" s="77"/>
      <c r="AM108" s="77"/>
      <c r="AN108" s="77"/>
      <c r="AO108" s="145"/>
      <c r="AP108" s="247" t="str">
        <f>IF(F108="","",IFERROR(VLOOKUP(SUBSTITUTE(SUBSTITUTE(Tabla1[[#This Row],[Uso Sistemas]],"T","P"),"N","F"),Parámetros!$M$2:$N$17,2,0),"Completar hasta 3ra sem. para evaluar a Probacionista"))</f>
        <v/>
      </c>
      <c r="AQ108" s="40"/>
      <c r="AR108" s="40"/>
      <c r="AS108" s="40"/>
      <c r="AT108" s="29"/>
      <c r="AU108" s="56"/>
      <c r="AV108" s="56"/>
      <c r="AW108" s="56"/>
      <c r="AX108" s="249" t="str">
        <f>IF(V108="","",EOMONTH(EDATE(Tabla1[[#This Row],[Fecha Finalización]],2),0))</f>
        <v/>
      </c>
      <c r="AY108" s="40"/>
      <c r="AZ108" s="250" t="str">
        <f>IF(V108="","",EOMONTH(EDATE(Tabla1[[#This Row],[Fecha Finalización]],3),0))</f>
        <v/>
      </c>
      <c r="BA108" s="40"/>
      <c r="BB108" s="40"/>
      <c r="BC108" s="236"/>
      <c r="BD108" s="234" t="str">
        <f>IF(F108="","",Tabla1[[#This Row],[sem 01]]&amp;Tabla1[[#This Row],[sem 02]]&amp;Tabla1[[#This Row],[sem 03]])</f>
        <v/>
      </c>
      <c r="BE108" s="235" t="str">
        <f>IF(TRIM(F108)="","",$B$1&amp;"-"&amp;SUBSTITUTE(Tabla1[[#This Row],[Mes Inscrito]]," ","")&amp;"-"&amp;SUBSTITUTE(Tabla1[[#This Row],[Dia de clases Inscrito]]," ","")&amp;"-"&amp;SUBSTITUTE(Tabla1[[#This Row],[Horario Inscrito]]," ","")&amp;"-"&amp;Tabla1[[#This Row],[Fecha Inicio grupo]])</f>
        <v/>
      </c>
      <c r="BF108" s="252" t="str">
        <f>IF(F108="","",Tabla1[[#This Row],[Curso]])</f>
        <v/>
      </c>
      <c r="BG108" s="253" t="str">
        <f>+IF(TRIM(F108)="","",$B$1&amp;"-"&amp;TRIM(Tabla1[[#This Row],[Mes Inscrito]])&amp;"-"&amp;TRIM(Tabla1[[#This Row],[Dia de clases Inscrito]])&amp;"-"&amp;TRIM(Tabla1[[#This Row],[Horario Inscrito]])&amp;"-"&amp;TRIM(Tabla1[[#This Row],[Fecha Inicio grupo]])&amp;"-"&amp;TRIM(Tabla1[[#This Row],[Tipo Incrito]]))</f>
        <v/>
      </c>
      <c r="BH108" s="309"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10"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10"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10" t="str">
        <f>IF(Tabla1[[#This Row],[Fecha Inicio grupo]]="","",IFERROR(VLOOKUP(Tabla1[[#This Row],[Mes de Alta como miembro]],Parámetros!$AM$2:$AN$16,2,0),"01/01/1900"))</f>
        <v/>
      </c>
    </row>
    <row r="109" spans="1:63" ht="14.45" hidden="1">
      <c r="A109" s="69">
        <v>106</v>
      </c>
      <c r="B109" s="29"/>
      <c r="C109" s="35"/>
      <c r="D109" s="43"/>
      <c r="E109" s="65"/>
      <c r="F109" s="46"/>
      <c r="G109" s="46"/>
      <c r="H109" s="164"/>
      <c r="I109" s="43"/>
      <c r="J109" s="29"/>
      <c r="K109" s="70"/>
      <c r="L109" s="69"/>
      <c r="M109" s="47"/>
      <c r="N109" s="239" t="str">
        <f ca="1">IF(Tabla1[[#This Row],[Fecha de nac]]="","",IF(Tabla1[[#This Row],[Fecha Finalización]] &gt;=TODAY(), DATEDIF(Tabla1[[#This Row],[Fecha de nac]],TODAY(),"y"), ROUNDDOWN((Tabla1[[#This Row],[Fecha Finalización]] -Tabla1[[#This Row],[Fecha de nac]])/365,0)))</f>
        <v/>
      </c>
      <c r="O109" s="170"/>
      <c r="P109" s="35"/>
      <c r="Q109" s="68"/>
      <c r="R109" s="68"/>
      <c r="S109" s="68"/>
      <c r="T109" s="68"/>
      <c r="U109" s="244" t="str">
        <f>IF(F109="","",Tabla1[[#This Row],[Fecha Inicio grupo]]+3*7-7)</f>
        <v/>
      </c>
      <c r="V109" s="245" t="str">
        <f>IF(F109="","",EDATE(Tabla1[[#This Row],[Fecha Inicio grupo]],3))</f>
        <v/>
      </c>
      <c r="W109" s="30"/>
      <c r="X109" s="30"/>
      <c r="Y109" s="77"/>
      <c r="Z109" s="77"/>
      <c r="AA109" s="77"/>
      <c r="AB109" s="77"/>
      <c r="AC109" s="77"/>
      <c r="AD109" s="77"/>
      <c r="AE109" s="77"/>
      <c r="AF109" s="77"/>
      <c r="AG109" s="77"/>
      <c r="AH109" s="77"/>
      <c r="AI109" s="77"/>
      <c r="AJ109" s="77"/>
      <c r="AK109" s="77"/>
      <c r="AL109" s="77"/>
      <c r="AM109" s="77"/>
      <c r="AN109" s="77"/>
      <c r="AO109" s="145"/>
      <c r="AP109" s="247" t="str">
        <f>IF(F109="","",IFERROR(VLOOKUP(SUBSTITUTE(SUBSTITUTE(Tabla1[[#This Row],[Uso Sistemas]],"T","P"),"N","F"),Parámetros!$M$2:$N$17,2,0),"Completar hasta 3ra sem. para evaluar a Probacionista"))</f>
        <v/>
      </c>
      <c r="AQ109" s="40"/>
      <c r="AR109" s="40"/>
      <c r="AS109" s="40"/>
      <c r="AT109" s="29"/>
      <c r="AU109" s="56"/>
      <c r="AV109" s="56"/>
      <c r="AW109" s="56"/>
      <c r="AX109" s="249" t="str">
        <f>IF(V109="","",EOMONTH(EDATE(Tabla1[[#This Row],[Fecha Finalización]],2),0))</f>
        <v/>
      </c>
      <c r="AY109" s="40"/>
      <c r="AZ109" s="250" t="str">
        <f>IF(V109="","",EOMONTH(EDATE(Tabla1[[#This Row],[Fecha Finalización]],3),0))</f>
        <v/>
      </c>
      <c r="BA109" s="40"/>
      <c r="BB109" s="40"/>
      <c r="BC109" s="236"/>
      <c r="BD109" s="234" t="str">
        <f>IF(F109="","",Tabla1[[#This Row],[sem 01]]&amp;Tabla1[[#This Row],[sem 02]]&amp;Tabla1[[#This Row],[sem 03]])</f>
        <v/>
      </c>
      <c r="BE109" s="235" t="str">
        <f>IF(TRIM(F109)="","",$B$1&amp;"-"&amp;SUBSTITUTE(Tabla1[[#This Row],[Mes Inscrito]]," ","")&amp;"-"&amp;SUBSTITUTE(Tabla1[[#This Row],[Dia de clases Inscrito]]," ","")&amp;"-"&amp;SUBSTITUTE(Tabla1[[#This Row],[Horario Inscrito]]," ","")&amp;"-"&amp;Tabla1[[#This Row],[Fecha Inicio grupo]])</f>
        <v/>
      </c>
      <c r="BF109" s="252" t="str">
        <f>IF(F109="","",Tabla1[[#This Row],[Curso]])</f>
        <v/>
      </c>
      <c r="BG109" s="253" t="str">
        <f>+IF(TRIM(F109)="","",$B$1&amp;"-"&amp;TRIM(Tabla1[[#This Row],[Mes Inscrito]])&amp;"-"&amp;TRIM(Tabla1[[#This Row],[Dia de clases Inscrito]])&amp;"-"&amp;TRIM(Tabla1[[#This Row],[Horario Inscrito]])&amp;"-"&amp;TRIM(Tabla1[[#This Row],[Fecha Inicio grupo]])&amp;"-"&amp;TRIM(Tabla1[[#This Row],[Tipo Incrito]]))</f>
        <v/>
      </c>
      <c r="BH109" s="309"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10"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10"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10" t="str">
        <f>IF(Tabla1[[#This Row],[Fecha Inicio grupo]]="","",IFERROR(VLOOKUP(Tabla1[[#This Row],[Mes de Alta como miembro]],Parámetros!$AM$2:$AN$16,2,0),"01/01/1900"))</f>
        <v/>
      </c>
    </row>
    <row r="110" spans="1:63" ht="14.45" hidden="1">
      <c r="A110" s="69">
        <v>107</v>
      </c>
      <c r="B110" s="29"/>
      <c r="C110" s="35"/>
      <c r="D110" s="43"/>
      <c r="E110" s="65"/>
      <c r="F110" s="46"/>
      <c r="G110" s="46"/>
      <c r="H110" s="164"/>
      <c r="I110" s="43"/>
      <c r="J110" s="29"/>
      <c r="K110" s="70"/>
      <c r="L110" s="69"/>
      <c r="M110" s="47"/>
      <c r="N110" s="239" t="str">
        <f ca="1">IF(Tabla1[[#This Row],[Fecha de nac]]="","",IF(Tabla1[[#This Row],[Fecha Finalización]] &gt;=TODAY(), DATEDIF(Tabla1[[#This Row],[Fecha de nac]],TODAY(),"y"), ROUNDDOWN((Tabla1[[#This Row],[Fecha Finalización]] -Tabla1[[#This Row],[Fecha de nac]])/365,0)))</f>
        <v/>
      </c>
      <c r="O110" s="170"/>
      <c r="P110" s="35"/>
      <c r="Q110" s="68"/>
      <c r="R110" s="68"/>
      <c r="S110" s="68"/>
      <c r="T110" s="68"/>
      <c r="U110" s="244" t="str">
        <f>IF(F110="","",Tabla1[[#This Row],[Fecha Inicio grupo]]+3*7-7)</f>
        <v/>
      </c>
      <c r="V110" s="245" t="str">
        <f>IF(F110="","",EDATE(Tabla1[[#This Row],[Fecha Inicio grupo]],3))</f>
        <v/>
      </c>
      <c r="W110" s="30"/>
      <c r="X110" s="30"/>
      <c r="Y110" s="77"/>
      <c r="Z110" s="77"/>
      <c r="AA110" s="77"/>
      <c r="AB110" s="77"/>
      <c r="AC110" s="77"/>
      <c r="AD110" s="77"/>
      <c r="AE110" s="77"/>
      <c r="AF110" s="77"/>
      <c r="AG110" s="77"/>
      <c r="AH110" s="77"/>
      <c r="AI110" s="77"/>
      <c r="AJ110" s="77"/>
      <c r="AK110" s="77"/>
      <c r="AL110" s="77"/>
      <c r="AM110" s="77"/>
      <c r="AN110" s="77"/>
      <c r="AO110" s="145"/>
      <c r="AP110" s="247" t="str">
        <f>IF(F110="","",IFERROR(VLOOKUP(SUBSTITUTE(SUBSTITUTE(Tabla1[[#This Row],[Uso Sistemas]],"T","P"),"N","F"),Parámetros!$M$2:$N$17,2,0),"Completar hasta 3ra sem. para evaluar a Probacionista"))</f>
        <v/>
      </c>
      <c r="AQ110" s="40"/>
      <c r="AR110" s="40"/>
      <c r="AS110" s="40"/>
      <c r="AT110" s="29"/>
      <c r="AU110" s="56"/>
      <c r="AV110" s="56"/>
      <c r="AW110" s="56"/>
      <c r="AX110" s="249" t="str">
        <f>IF(V110="","",EOMONTH(EDATE(Tabla1[[#This Row],[Fecha Finalización]],2),0))</f>
        <v/>
      </c>
      <c r="AY110" s="40"/>
      <c r="AZ110" s="250" t="str">
        <f>IF(V110="","",EOMONTH(EDATE(Tabla1[[#This Row],[Fecha Finalización]],3),0))</f>
        <v/>
      </c>
      <c r="BA110" s="40"/>
      <c r="BB110" s="40"/>
      <c r="BC110" s="236"/>
      <c r="BD110" s="234" t="str">
        <f>IF(F110="","",Tabla1[[#This Row],[sem 01]]&amp;Tabla1[[#This Row],[sem 02]]&amp;Tabla1[[#This Row],[sem 03]])</f>
        <v/>
      </c>
      <c r="BE110" s="235" t="str">
        <f>IF(TRIM(F110)="","",$B$1&amp;"-"&amp;SUBSTITUTE(Tabla1[[#This Row],[Mes Inscrito]]," ","")&amp;"-"&amp;SUBSTITUTE(Tabla1[[#This Row],[Dia de clases Inscrito]]," ","")&amp;"-"&amp;SUBSTITUTE(Tabla1[[#This Row],[Horario Inscrito]]," ","")&amp;"-"&amp;Tabla1[[#This Row],[Fecha Inicio grupo]])</f>
        <v/>
      </c>
      <c r="BF110" s="252" t="str">
        <f>IF(F110="","",Tabla1[[#This Row],[Curso]])</f>
        <v/>
      </c>
      <c r="BG110" s="253" t="str">
        <f>+IF(TRIM(F110)="","",$B$1&amp;"-"&amp;TRIM(Tabla1[[#This Row],[Mes Inscrito]])&amp;"-"&amp;TRIM(Tabla1[[#This Row],[Dia de clases Inscrito]])&amp;"-"&amp;TRIM(Tabla1[[#This Row],[Horario Inscrito]])&amp;"-"&amp;TRIM(Tabla1[[#This Row],[Fecha Inicio grupo]])&amp;"-"&amp;TRIM(Tabla1[[#This Row],[Tipo Incrito]]))</f>
        <v/>
      </c>
      <c r="BH110" s="309"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10"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10"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10" t="str">
        <f>IF(Tabla1[[#This Row],[Fecha Inicio grupo]]="","",IFERROR(VLOOKUP(Tabla1[[#This Row],[Mes de Alta como miembro]],Parámetros!$AM$2:$AN$16,2,0),"01/01/1900"))</f>
        <v/>
      </c>
    </row>
    <row r="111" spans="1:63" ht="14.45" hidden="1">
      <c r="A111" s="69">
        <v>108</v>
      </c>
      <c r="B111" s="29"/>
      <c r="C111" s="35"/>
      <c r="D111" s="43"/>
      <c r="E111" s="65"/>
      <c r="F111" s="46"/>
      <c r="G111" s="46"/>
      <c r="H111" s="164"/>
      <c r="I111" s="43"/>
      <c r="J111" s="29"/>
      <c r="K111" s="70"/>
      <c r="L111" s="69"/>
      <c r="M111" s="47"/>
      <c r="N111" s="239" t="str">
        <f ca="1">IF(Tabla1[[#This Row],[Fecha de nac]]="","",IF(Tabla1[[#This Row],[Fecha Finalización]] &gt;=TODAY(), DATEDIF(Tabla1[[#This Row],[Fecha de nac]],TODAY(),"y"), ROUNDDOWN((Tabla1[[#This Row],[Fecha Finalización]] -Tabla1[[#This Row],[Fecha de nac]])/365,0)))</f>
        <v/>
      </c>
      <c r="O111" s="170"/>
      <c r="P111" s="35"/>
      <c r="Q111" s="68"/>
      <c r="R111" s="68"/>
      <c r="S111" s="68"/>
      <c r="T111" s="68"/>
      <c r="U111" s="244" t="str">
        <f>IF(F111="","",Tabla1[[#This Row],[Fecha Inicio grupo]]+3*7-7)</f>
        <v/>
      </c>
      <c r="V111" s="245" t="str">
        <f>IF(F111="","",EDATE(Tabla1[[#This Row],[Fecha Inicio grupo]],3))</f>
        <v/>
      </c>
      <c r="W111" s="30"/>
      <c r="X111" s="30"/>
      <c r="Y111" s="77"/>
      <c r="Z111" s="77"/>
      <c r="AA111" s="77"/>
      <c r="AB111" s="77"/>
      <c r="AC111" s="77"/>
      <c r="AD111" s="77"/>
      <c r="AE111" s="77"/>
      <c r="AF111" s="77"/>
      <c r="AG111" s="77"/>
      <c r="AH111" s="77"/>
      <c r="AI111" s="77"/>
      <c r="AJ111" s="77"/>
      <c r="AK111" s="77"/>
      <c r="AL111" s="77"/>
      <c r="AM111" s="77"/>
      <c r="AN111" s="77"/>
      <c r="AO111" s="145"/>
      <c r="AP111" s="247" t="str">
        <f>IF(F111="","",IFERROR(VLOOKUP(SUBSTITUTE(SUBSTITUTE(Tabla1[[#This Row],[Uso Sistemas]],"T","P"),"N","F"),Parámetros!$M$2:$N$17,2,0),"Completar hasta 3ra sem. para evaluar a Probacionista"))</f>
        <v/>
      </c>
      <c r="AQ111" s="40"/>
      <c r="AR111" s="40"/>
      <c r="AS111" s="40"/>
      <c r="AT111" s="29"/>
      <c r="AU111" s="56"/>
      <c r="AV111" s="56"/>
      <c r="AW111" s="56"/>
      <c r="AX111" s="249" t="str">
        <f>IF(V111="","",EOMONTH(EDATE(Tabla1[[#This Row],[Fecha Finalización]],2),0))</f>
        <v/>
      </c>
      <c r="AY111" s="40"/>
      <c r="AZ111" s="250" t="str">
        <f>IF(V111="","",EOMONTH(EDATE(Tabla1[[#This Row],[Fecha Finalización]],3),0))</f>
        <v/>
      </c>
      <c r="BA111" s="40"/>
      <c r="BB111" s="40"/>
      <c r="BC111" s="236"/>
      <c r="BD111" s="234" t="str">
        <f>IF(F111="","",Tabla1[[#This Row],[sem 01]]&amp;Tabla1[[#This Row],[sem 02]]&amp;Tabla1[[#This Row],[sem 03]])</f>
        <v/>
      </c>
      <c r="BE111" s="235" t="str">
        <f>IF(TRIM(F111)="","",$B$1&amp;"-"&amp;SUBSTITUTE(Tabla1[[#This Row],[Mes Inscrito]]," ","")&amp;"-"&amp;SUBSTITUTE(Tabla1[[#This Row],[Dia de clases Inscrito]]," ","")&amp;"-"&amp;SUBSTITUTE(Tabla1[[#This Row],[Horario Inscrito]]," ","")&amp;"-"&amp;Tabla1[[#This Row],[Fecha Inicio grupo]])</f>
        <v/>
      </c>
      <c r="BF111" s="252" t="str">
        <f>IF(F111="","",Tabla1[[#This Row],[Curso]])</f>
        <v/>
      </c>
      <c r="BG111" s="253" t="str">
        <f>+IF(TRIM(F111)="","",$B$1&amp;"-"&amp;TRIM(Tabla1[[#This Row],[Mes Inscrito]])&amp;"-"&amp;TRIM(Tabla1[[#This Row],[Dia de clases Inscrito]])&amp;"-"&amp;TRIM(Tabla1[[#This Row],[Horario Inscrito]])&amp;"-"&amp;TRIM(Tabla1[[#This Row],[Fecha Inicio grupo]])&amp;"-"&amp;TRIM(Tabla1[[#This Row],[Tipo Incrito]]))</f>
        <v/>
      </c>
      <c r="BH111" s="309"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10"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10"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10" t="str">
        <f>IF(Tabla1[[#This Row],[Fecha Inicio grupo]]="","",IFERROR(VLOOKUP(Tabla1[[#This Row],[Mes de Alta como miembro]],Parámetros!$AM$2:$AN$16,2,0),"01/01/1900"))</f>
        <v/>
      </c>
    </row>
    <row r="112" spans="1:63" ht="14.45" hidden="1">
      <c r="A112" s="69">
        <v>109</v>
      </c>
      <c r="B112" s="29"/>
      <c r="C112" s="35"/>
      <c r="D112" s="43"/>
      <c r="E112" s="65"/>
      <c r="F112" s="46"/>
      <c r="G112" s="46"/>
      <c r="H112" s="164"/>
      <c r="I112" s="43"/>
      <c r="J112" s="29"/>
      <c r="K112" s="70"/>
      <c r="L112" s="69"/>
      <c r="M112" s="47"/>
      <c r="N112" s="239" t="str">
        <f ca="1">IF(Tabla1[[#This Row],[Fecha de nac]]="","",IF(Tabla1[[#This Row],[Fecha Finalización]] &gt;=TODAY(), DATEDIF(Tabla1[[#This Row],[Fecha de nac]],TODAY(),"y"), ROUNDDOWN((Tabla1[[#This Row],[Fecha Finalización]] -Tabla1[[#This Row],[Fecha de nac]])/365,0)))</f>
        <v/>
      </c>
      <c r="O112" s="170"/>
      <c r="P112" s="35"/>
      <c r="Q112" s="68"/>
      <c r="R112" s="68"/>
      <c r="S112" s="68"/>
      <c r="T112" s="68"/>
      <c r="U112" s="244" t="str">
        <f>IF(F112="","",Tabla1[[#This Row],[Fecha Inicio grupo]]+3*7-7)</f>
        <v/>
      </c>
      <c r="V112" s="245" t="str">
        <f>IF(F112="","",EDATE(Tabla1[[#This Row],[Fecha Inicio grupo]],3))</f>
        <v/>
      </c>
      <c r="W112" s="30"/>
      <c r="X112" s="30"/>
      <c r="Y112" s="77"/>
      <c r="Z112" s="77"/>
      <c r="AA112" s="77"/>
      <c r="AB112" s="77"/>
      <c r="AC112" s="77"/>
      <c r="AD112" s="77"/>
      <c r="AE112" s="77"/>
      <c r="AF112" s="77"/>
      <c r="AG112" s="77"/>
      <c r="AH112" s="77"/>
      <c r="AI112" s="77"/>
      <c r="AJ112" s="77"/>
      <c r="AK112" s="77"/>
      <c r="AL112" s="77"/>
      <c r="AM112" s="77"/>
      <c r="AN112" s="77"/>
      <c r="AO112" s="145"/>
      <c r="AP112" s="247" t="str">
        <f>IF(F112="","",IFERROR(VLOOKUP(SUBSTITUTE(SUBSTITUTE(Tabla1[[#This Row],[Uso Sistemas]],"T","P"),"N","F"),Parámetros!$M$2:$N$17,2,0),"Completar hasta 3ra sem. para evaluar a Probacionista"))</f>
        <v/>
      </c>
      <c r="AQ112" s="40"/>
      <c r="AR112" s="40"/>
      <c r="AS112" s="40"/>
      <c r="AT112" s="29"/>
      <c r="AU112" s="56"/>
      <c r="AV112" s="56"/>
      <c r="AW112" s="56"/>
      <c r="AX112" s="249" t="str">
        <f>IF(V112="","",EOMONTH(EDATE(Tabla1[[#This Row],[Fecha Finalización]],2),0))</f>
        <v/>
      </c>
      <c r="AY112" s="40"/>
      <c r="AZ112" s="250" t="str">
        <f>IF(V112="","",EOMONTH(EDATE(Tabla1[[#This Row],[Fecha Finalización]],3),0))</f>
        <v/>
      </c>
      <c r="BA112" s="40"/>
      <c r="BB112" s="40"/>
      <c r="BC112" s="236"/>
      <c r="BD112" s="234" t="str">
        <f>IF(F112="","",Tabla1[[#This Row],[sem 01]]&amp;Tabla1[[#This Row],[sem 02]]&amp;Tabla1[[#This Row],[sem 03]])</f>
        <v/>
      </c>
      <c r="BE112" s="235" t="str">
        <f>IF(TRIM(F112)="","",$B$1&amp;"-"&amp;SUBSTITUTE(Tabla1[[#This Row],[Mes Inscrito]]," ","")&amp;"-"&amp;SUBSTITUTE(Tabla1[[#This Row],[Dia de clases Inscrito]]," ","")&amp;"-"&amp;SUBSTITUTE(Tabla1[[#This Row],[Horario Inscrito]]," ","")&amp;"-"&amp;Tabla1[[#This Row],[Fecha Inicio grupo]])</f>
        <v/>
      </c>
      <c r="BF112" s="252" t="str">
        <f>IF(F112="","",Tabla1[[#This Row],[Curso]])</f>
        <v/>
      </c>
      <c r="BG112" s="253" t="str">
        <f>+IF(TRIM(F112)="","",$B$1&amp;"-"&amp;TRIM(Tabla1[[#This Row],[Mes Inscrito]])&amp;"-"&amp;TRIM(Tabla1[[#This Row],[Dia de clases Inscrito]])&amp;"-"&amp;TRIM(Tabla1[[#This Row],[Horario Inscrito]])&amp;"-"&amp;TRIM(Tabla1[[#This Row],[Fecha Inicio grupo]])&amp;"-"&amp;TRIM(Tabla1[[#This Row],[Tipo Incrito]]))</f>
        <v/>
      </c>
      <c r="BH112" s="309"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10"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10"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10" t="str">
        <f>IF(Tabla1[[#This Row],[Fecha Inicio grupo]]="","",IFERROR(VLOOKUP(Tabla1[[#This Row],[Mes de Alta como miembro]],Parámetros!$AM$2:$AN$16,2,0),"01/01/1900"))</f>
        <v/>
      </c>
    </row>
    <row r="113" spans="1:63" ht="14.45" hidden="1">
      <c r="A113" s="69">
        <v>110</v>
      </c>
      <c r="B113" s="29"/>
      <c r="C113" s="35"/>
      <c r="D113" s="43"/>
      <c r="E113" s="65"/>
      <c r="F113" s="46"/>
      <c r="G113" s="46"/>
      <c r="H113" s="164"/>
      <c r="I113" s="43"/>
      <c r="J113" s="29"/>
      <c r="K113" s="70"/>
      <c r="L113" s="69"/>
      <c r="M113" s="47"/>
      <c r="N113" s="239" t="str">
        <f ca="1">IF(Tabla1[[#This Row],[Fecha de nac]]="","",IF(Tabla1[[#This Row],[Fecha Finalización]] &gt;=TODAY(), DATEDIF(Tabla1[[#This Row],[Fecha de nac]],TODAY(),"y"), ROUNDDOWN((Tabla1[[#This Row],[Fecha Finalización]] -Tabla1[[#This Row],[Fecha de nac]])/365,0)))</f>
        <v/>
      </c>
      <c r="O113" s="170"/>
      <c r="P113" s="35"/>
      <c r="Q113" s="68"/>
      <c r="R113" s="68"/>
      <c r="S113" s="68"/>
      <c r="T113" s="68"/>
      <c r="U113" s="244" t="str">
        <f>IF(F113="","",Tabla1[[#This Row],[Fecha Inicio grupo]]+3*7-7)</f>
        <v/>
      </c>
      <c r="V113" s="245" t="str">
        <f>IF(F113="","",EDATE(Tabla1[[#This Row],[Fecha Inicio grupo]],3))</f>
        <v/>
      </c>
      <c r="W113" s="30"/>
      <c r="X113" s="30"/>
      <c r="Y113" s="77"/>
      <c r="Z113" s="77"/>
      <c r="AA113" s="77"/>
      <c r="AB113" s="77"/>
      <c r="AC113" s="77"/>
      <c r="AD113" s="77"/>
      <c r="AE113" s="77"/>
      <c r="AF113" s="77"/>
      <c r="AG113" s="77"/>
      <c r="AH113" s="77"/>
      <c r="AI113" s="77"/>
      <c r="AJ113" s="77"/>
      <c r="AK113" s="77"/>
      <c r="AL113" s="77"/>
      <c r="AM113" s="77"/>
      <c r="AN113" s="77"/>
      <c r="AO113" s="145"/>
      <c r="AP113" s="247" t="str">
        <f>IF(F113="","",IFERROR(VLOOKUP(SUBSTITUTE(SUBSTITUTE(Tabla1[[#This Row],[Uso Sistemas]],"T","P"),"N","F"),Parámetros!$M$2:$N$17,2,0),"Completar hasta 3ra sem. para evaluar a Probacionista"))</f>
        <v/>
      </c>
      <c r="AQ113" s="40"/>
      <c r="AR113" s="40"/>
      <c r="AS113" s="40"/>
      <c r="AT113" s="29"/>
      <c r="AU113" s="56"/>
      <c r="AV113" s="56"/>
      <c r="AW113" s="56"/>
      <c r="AX113" s="249" t="str">
        <f>IF(V113="","",EOMONTH(EDATE(Tabla1[[#This Row],[Fecha Finalización]],2),0))</f>
        <v/>
      </c>
      <c r="AY113" s="40"/>
      <c r="AZ113" s="250" t="str">
        <f>IF(V113="","",EOMONTH(EDATE(Tabla1[[#This Row],[Fecha Finalización]],3),0))</f>
        <v/>
      </c>
      <c r="BA113" s="40"/>
      <c r="BB113" s="40"/>
      <c r="BC113" s="236"/>
      <c r="BD113" s="234" t="str">
        <f>IF(F113="","",Tabla1[[#This Row],[sem 01]]&amp;Tabla1[[#This Row],[sem 02]]&amp;Tabla1[[#This Row],[sem 03]])</f>
        <v/>
      </c>
      <c r="BE113" s="235" t="str">
        <f>IF(TRIM(F113)="","",$B$1&amp;"-"&amp;SUBSTITUTE(Tabla1[[#This Row],[Mes Inscrito]]," ","")&amp;"-"&amp;SUBSTITUTE(Tabla1[[#This Row],[Dia de clases Inscrito]]," ","")&amp;"-"&amp;SUBSTITUTE(Tabla1[[#This Row],[Horario Inscrito]]," ","")&amp;"-"&amp;Tabla1[[#This Row],[Fecha Inicio grupo]])</f>
        <v/>
      </c>
      <c r="BF113" s="252" t="str">
        <f>IF(F113="","",Tabla1[[#This Row],[Curso]])</f>
        <v/>
      </c>
      <c r="BG113" s="253" t="str">
        <f>+IF(TRIM(F113)="","",$B$1&amp;"-"&amp;TRIM(Tabla1[[#This Row],[Mes Inscrito]])&amp;"-"&amp;TRIM(Tabla1[[#This Row],[Dia de clases Inscrito]])&amp;"-"&amp;TRIM(Tabla1[[#This Row],[Horario Inscrito]])&amp;"-"&amp;TRIM(Tabla1[[#This Row],[Fecha Inicio grupo]])&amp;"-"&amp;TRIM(Tabla1[[#This Row],[Tipo Incrito]]))</f>
        <v/>
      </c>
      <c r="BH113" s="309"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10"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10"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10" t="str">
        <f>IF(Tabla1[[#This Row],[Fecha Inicio grupo]]="","",IFERROR(VLOOKUP(Tabla1[[#This Row],[Mes de Alta como miembro]],Parámetros!$AM$2:$AN$16,2,0),"01/01/1900"))</f>
        <v/>
      </c>
    </row>
    <row r="114" spans="1:63" ht="14.45" hidden="1">
      <c r="A114" s="69">
        <v>111</v>
      </c>
      <c r="B114" s="29"/>
      <c r="C114" s="35"/>
      <c r="D114" s="43"/>
      <c r="E114" s="65"/>
      <c r="F114" s="46"/>
      <c r="G114" s="46"/>
      <c r="H114" s="164"/>
      <c r="I114" s="43"/>
      <c r="J114" s="29"/>
      <c r="K114" s="70"/>
      <c r="L114" s="69"/>
      <c r="M114" s="47"/>
      <c r="N114" s="239" t="str">
        <f ca="1">IF(Tabla1[[#This Row],[Fecha de nac]]="","",IF(Tabla1[[#This Row],[Fecha Finalización]] &gt;=TODAY(), DATEDIF(Tabla1[[#This Row],[Fecha de nac]],TODAY(),"y"), ROUNDDOWN((Tabla1[[#This Row],[Fecha Finalización]] -Tabla1[[#This Row],[Fecha de nac]])/365,0)))</f>
        <v/>
      </c>
      <c r="O114" s="170"/>
      <c r="P114" s="35"/>
      <c r="Q114" s="68"/>
      <c r="R114" s="68"/>
      <c r="S114" s="68"/>
      <c r="T114" s="68"/>
      <c r="U114" s="244" t="str">
        <f>IF(F114="","",Tabla1[[#This Row],[Fecha Inicio grupo]]+3*7-7)</f>
        <v/>
      </c>
      <c r="V114" s="245" t="str">
        <f>IF(F114="","",EDATE(Tabla1[[#This Row],[Fecha Inicio grupo]],3))</f>
        <v/>
      </c>
      <c r="W114" s="30"/>
      <c r="X114" s="30"/>
      <c r="Y114" s="77"/>
      <c r="Z114" s="77"/>
      <c r="AA114" s="77"/>
      <c r="AB114" s="77"/>
      <c r="AC114" s="77"/>
      <c r="AD114" s="77"/>
      <c r="AE114" s="77"/>
      <c r="AF114" s="77"/>
      <c r="AG114" s="77"/>
      <c r="AH114" s="77"/>
      <c r="AI114" s="77"/>
      <c r="AJ114" s="77"/>
      <c r="AK114" s="77"/>
      <c r="AL114" s="77"/>
      <c r="AM114" s="77"/>
      <c r="AN114" s="77"/>
      <c r="AO114" s="145"/>
      <c r="AP114" s="247" t="str">
        <f>IF(F114="","",IFERROR(VLOOKUP(SUBSTITUTE(SUBSTITUTE(Tabla1[[#This Row],[Uso Sistemas]],"T","P"),"N","F"),Parámetros!$M$2:$N$17,2,0),"Completar hasta 3ra sem. para evaluar a Probacionista"))</f>
        <v/>
      </c>
      <c r="AQ114" s="40"/>
      <c r="AR114" s="40"/>
      <c r="AS114" s="40"/>
      <c r="AT114" s="29"/>
      <c r="AU114" s="56"/>
      <c r="AV114" s="56"/>
      <c r="AW114" s="56"/>
      <c r="AX114" s="249" t="str">
        <f>IF(V114="","",EOMONTH(EDATE(Tabla1[[#This Row],[Fecha Finalización]],2),0))</f>
        <v/>
      </c>
      <c r="AY114" s="40"/>
      <c r="AZ114" s="250" t="str">
        <f>IF(V114="","",EOMONTH(EDATE(Tabla1[[#This Row],[Fecha Finalización]],3),0))</f>
        <v/>
      </c>
      <c r="BA114" s="40"/>
      <c r="BB114" s="40"/>
      <c r="BC114" s="236"/>
      <c r="BD114" s="234" t="str">
        <f>IF(F114="","",Tabla1[[#This Row],[sem 01]]&amp;Tabla1[[#This Row],[sem 02]]&amp;Tabla1[[#This Row],[sem 03]])</f>
        <v/>
      </c>
      <c r="BE114" s="235" t="str">
        <f>IF(TRIM(F114)="","",$B$1&amp;"-"&amp;SUBSTITUTE(Tabla1[[#This Row],[Mes Inscrito]]," ","")&amp;"-"&amp;SUBSTITUTE(Tabla1[[#This Row],[Dia de clases Inscrito]]," ","")&amp;"-"&amp;SUBSTITUTE(Tabla1[[#This Row],[Horario Inscrito]]," ","")&amp;"-"&amp;Tabla1[[#This Row],[Fecha Inicio grupo]])</f>
        <v/>
      </c>
      <c r="BF114" s="252" t="str">
        <f>IF(F114="","",Tabla1[[#This Row],[Curso]])</f>
        <v/>
      </c>
      <c r="BG114" s="253" t="str">
        <f>+IF(TRIM(F114)="","",$B$1&amp;"-"&amp;TRIM(Tabla1[[#This Row],[Mes Inscrito]])&amp;"-"&amp;TRIM(Tabla1[[#This Row],[Dia de clases Inscrito]])&amp;"-"&amp;TRIM(Tabla1[[#This Row],[Horario Inscrito]])&amp;"-"&amp;TRIM(Tabla1[[#This Row],[Fecha Inicio grupo]])&amp;"-"&amp;TRIM(Tabla1[[#This Row],[Tipo Incrito]]))</f>
        <v/>
      </c>
      <c r="BH114" s="309"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10"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10"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10" t="str">
        <f>IF(Tabla1[[#This Row],[Fecha Inicio grupo]]="","",IFERROR(VLOOKUP(Tabla1[[#This Row],[Mes de Alta como miembro]],Parámetros!$AM$2:$AN$16,2,0),"01/01/1900"))</f>
        <v/>
      </c>
    </row>
    <row r="115" spans="1:63" ht="14.45" hidden="1">
      <c r="A115" s="69">
        <v>112</v>
      </c>
      <c r="B115" s="29"/>
      <c r="C115" s="35"/>
      <c r="D115" s="43"/>
      <c r="E115" s="65"/>
      <c r="F115" s="46"/>
      <c r="G115" s="46"/>
      <c r="H115" s="164"/>
      <c r="I115" s="43"/>
      <c r="J115" s="29"/>
      <c r="K115" s="70"/>
      <c r="L115" s="69"/>
      <c r="M115" s="47"/>
      <c r="N115" s="239" t="str">
        <f ca="1">IF(Tabla1[[#This Row],[Fecha de nac]]="","",IF(Tabla1[[#This Row],[Fecha Finalización]] &gt;=TODAY(), DATEDIF(Tabla1[[#This Row],[Fecha de nac]],TODAY(),"y"), ROUNDDOWN((Tabla1[[#This Row],[Fecha Finalización]] -Tabla1[[#This Row],[Fecha de nac]])/365,0)))</f>
        <v/>
      </c>
      <c r="O115" s="170"/>
      <c r="P115" s="35"/>
      <c r="Q115" s="68"/>
      <c r="R115" s="68"/>
      <c r="S115" s="68"/>
      <c r="T115" s="68"/>
      <c r="U115" s="244" t="str">
        <f>IF(F115="","",Tabla1[[#This Row],[Fecha Inicio grupo]]+3*7-7)</f>
        <v/>
      </c>
      <c r="V115" s="245" t="str">
        <f>IF(F115="","",EDATE(Tabla1[[#This Row],[Fecha Inicio grupo]],3))</f>
        <v/>
      </c>
      <c r="W115" s="30"/>
      <c r="X115" s="30"/>
      <c r="Y115" s="77"/>
      <c r="Z115" s="77"/>
      <c r="AA115" s="77"/>
      <c r="AB115" s="77"/>
      <c r="AC115" s="77"/>
      <c r="AD115" s="77"/>
      <c r="AE115" s="77"/>
      <c r="AF115" s="77"/>
      <c r="AG115" s="77"/>
      <c r="AH115" s="77"/>
      <c r="AI115" s="77"/>
      <c r="AJ115" s="77"/>
      <c r="AK115" s="77"/>
      <c r="AL115" s="77"/>
      <c r="AM115" s="77"/>
      <c r="AN115" s="77"/>
      <c r="AO115" s="145"/>
      <c r="AP115" s="247" t="str">
        <f>IF(F115="","",IFERROR(VLOOKUP(SUBSTITUTE(SUBSTITUTE(Tabla1[[#This Row],[Uso Sistemas]],"T","P"),"N","F"),Parámetros!$M$2:$N$17,2,0),"Completar hasta 3ra sem. para evaluar a Probacionista"))</f>
        <v/>
      </c>
      <c r="AQ115" s="40"/>
      <c r="AR115" s="40"/>
      <c r="AS115" s="40"/>
      <c r="AT115" s="29"/>
      <c r="AU115" s="56"/>
      <c r="AV115" s="56"/>
      <c r="AW115" s="56"/>
      <c r="AX115" s="249" t="str">
        <f>IF(V115="","",EOMONTH(EDATE(Tabla1[[#This Row],[Fecha Finalización]],2),0))</f>
        <v/>
      </c>
      <c r="AY115" s="40"/>
      <c r="AZ115" s="250" t="str">
        <f>IF(V115="","",EOMONTH(EDATE(Tabla1[[#This Row],[Fecha Finalización]],3),0))</f>
        <v/>
      </c>
      <c r="BA115" s="40"/>
      <c r="BB115" s="40"/>
      <c r="BC115" s="236"/>
      <c r="BD115" s="234" t="str">
        <f>IF(F115="","",Tabla1[[#This Row],[sem 01]]&amp;Tabla1[[#This Row],[sem 02]]&amp;Tabla1[[#This Row],[sem 03]])</f>
        <v/>
      </c>
      <c r="BE115" s="235" t="str">
        <f>IF(TRIM(F115)="","",$B$1&amp;"-"&amp;SUBSTITUTE(Tabla1[[#This Row],[Mes Inscrito]]," ","")&amp;"-"&amp;SUBSTITUTE(Tabla1[[#This Row],[Dia de clases Inscrito]]," ","")&amp;"-"&amp;SUBSTITUTE(Tabla1[[#This Row],[Horario Inscrito]]," ","")&amp;"-"&amp;Tabla1[[#This Row],[Fecha Inicio grupo]])</f>
        <v/>
      </c>
      <c r="BF115" s="252" t="str">
        <f>IF(F115="","",Tabla1[[#This Row],[Curso]])</f>
        <v/>
      </c>
      <c r="BG115" s="253" t="str">
        <f>+IF(TRIM(F115)="","",$B$1&amp;"-"&amp;TRIM(Tabla1[[#This Row],[Mes Inscrito]])&amp;"-"&amp;TRIM(Tabla1[[#This Row],[Dia de clases Inscrito]])&amp;"-"&amp;TRIM(Tabla1[[#This Row],[Horario Inscrito]])&amp;"-"&amp;TRIM(Tabla1[[#This Row],[Fecha Inicio grupo]])&amp;"-"&amp;TRIM(Tabla1[[#This Row],[Tipo Incrito]]))</f>
        <v/>
      </c>
      <c r="BH115" s="309"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10"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10"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10" t="str">
        <f>IF(Tabla1[[#This Row],[Fecha Inicio grupo]]="","",IFERROR(VLOOKUP(Tabla1[[#This Row],[Mes de Alta como miembro]],Parámetros!$AM$2:$AN$16,2,0),"01/01/1900"))</f>
        <v/>
      </c>
    </row>
    <row r="116" spans="1:63" ht="14.45" hidden="1">
      <c r="A116" s="69">
        <v>113</v>
      </c>
      <c r="B116" s="29"/>
      <c r="C116" s="35"/>
      <c r="D116" s="43"/>
      <c r="E116" s="65"/>
      <c r="F116" s="46"/>
      <c r="G116" s="46"/>
      <c r="H116" s="164"/>
      <c r="I116" s="43"/>
      <c r="J116" s="29"/>
      <c r="K116" s="70"/>
      <c r="L116" s="69"/>
      <c r="M116" s="47"/>
      <c r="N116" s="239" t="str">
        <f ca="1">IF(Tabla1[[#This Row],[Fecha de nac]]="","",IF(Tabla1[[#This Row],[Fecha Finalización]] &gt;=TODAY(), DATEDIF(Tabla1[[#This Row],[Fecha de nac]],TODAY(),"y"), ROUNDDOWN((Tabla1[[#This Row],[Fecha Finalización]] -Tabla1[[#This Row],[Fecha de nac]])/365,0)))</f>
        <v/>
      </c>
      <c r="O116" s="170"/>
      <c r="P116" s="35"/>
      <c r="Q116" s="68"/>
      <c r="R116" s="68"/>
      <c r="S116" s="68"/>
      <c r="T116" s="68"/>
      <c r="U116" s="244" t="str">
        <f>IF(F116="","",Tabla1[[#This Row],[Fecha Inicio grupo]]+3*7-7)</f>
        <v/>
      </c>
      <c r="V116" s="245" t="str">
        <f>IF(F116="","",EDATE(Tabla1[[#This Row],[Fecha Inicio grupo]],3))</f>
        <v/>
      </c>
      <c r="W116" s="30"/>
      <c r="X116" s="30"/>
      <c r="Y116" s="77"/>
      <c r="Z116" s="77"/>
      <c r="AA116" s="77"/>
      <c r="AB116" s="77"/>
      <c r="AC116" s="77"/>
      <c r="AD116" s="77"/>
      <c r="AE116" s="77"/>
      <c r="AF116" s="77"/>
      <c r="AG116" s="77"/>
      <c r="AH116" s="77"/>
      <c r="AI116" s="77"/>
      <c r="AJ116" s="77"/>
      <c r="AK116" s="77"/>
      <c r="AL116" s="77"/>
      <c r="AM116" s="77"/>
      <c r="AN116" s="77"/>
      <c r="AO116" s="145"/>
      <c r="AP116" s="247" t="str">
        <f>IF(F116="","",IFERROR(VLOOKUP(SUBSTITUTE(SUBSTITUTE(Tabla1[[#This Row],[Uso Sistemas]],"T","P"),"N","F"),Parámetros!$M$2:$N$17,2,0),"Completar hasta 3ra sem. para evaluar a Probacionista"))</f>
        <v/>
      </c>
      <c r="AQ116" s="40"/>
      <c r="AR116" s="40"/>
      <c r="AS116" s="40"/>
      <c r="AT116" s="29"/>
      <c r="AU116" s="56"/>
      <c r="AV116" s="56"/>
      <c r="AW116" s="56"/>
      <c r="AX116" s="249" t="str">
        <f>IF(V116="","",EOMONTH(EDATE(Tabla1[[#This Row],[Fecha Finalización]],2),0))</f>
        <v/>
      </c>
      <c r="AY116" s="40"/>
      <c r="AZ116" s="250" t="str">
        <f>IF(V116="","",EOMONTH(EDATE(Tabla1[[#This Row],[Fecha Finalización]],3),0))</f>
        <v/>
      </c>
      <c r="BA116" s="40"/>
      <c r="BB116" s="40"/>
      <c r="BC116" s="236"/>
      <c r="BD116" s="234" t="str">
        <f>IF(F116="","",Tabla1[[#This Row],[sem 01]]&amp;Tabla1[[#This Row],[sem 02]]&amp;Tabla1[[#This Row],[sem 03]])</f>
        <v/>
      </c>
      <c r="BE116" s="235" t="str">
        <f>IF(TRIM(F116)="","",$B$1&amp;"-"&amp;SUBSTITUTE(Tabla1[[#This Row],[Mes Inscrito]]," ","")&amp;"-"&amp;SUBSTITUTE(Tabla1[[#This Row],[Dia de clases Inscrito]]," ","")&amp;"-"&amp;SUBSTITUTE(Tabla1[[#This Row],[Horario Inscrito]]," ","")&amp;"-"&amp;Tabla1[[#This Row],[Fecha Inicio grupo]])</f>
        <v/>
      </c>
      <c r="BF116" s="252" t="str">
        <f>IF(F116="","",Tabla1[[#This Row],[Curso]])</f>
        <v/>
      </c>
      <c r="BG116" s="253" t="str">
        <f>+IF(TRIM(F116)="","",$B$1&amp;"-"&amp;TRIM(Tabla1[[#This Row],[Mes Inscrito]])&amp;"-"&amp;TRIM(Tabla1[[#This Row],[Dia de clases Inscrito]])&amp;"-"&amp;TRIM(Tabla1[[#This Row],[Horario Inscrito]])&amp;"-"&amp;TRIM(Tabla1[[#This Row],[Fecha Inicio grupo]])&amp;"-"&amp;TRIM(Tabla1[[#This Row],[Tipo Incrito]]))</f>
        <v/>
      </c>
      <c r="BH116" s="309"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10"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10"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10" t="str">
        <f>IF(Tabla1[[#This Row],[Fecha Inicio grupo]]="","",IFERROR(VLOOKUP(Tabla1[[#This Row],[Mes de Alta como miembro]],Parámetros!$AM$2:$AN$16,2,0),"01/01/1900"))</f>
        <v/>
      </c>
    </row>
    <row r="117" spans="1:63" ht="14.45" hidden="1">
      <c r="A117" s="69">
        <v>114</v>
      </c>
      <c r="B117" s="29"/>
      <c r="C117" s="35"/>
      <c r="D117" s="43"/>
      <c r="E117" s="65"/>
      <c r="F117" s="46"/>
      <c r="G117" s="46"/>
      <c r="H117" s="164"/>
      <c r="I117" s="43"/>
      <c r="J117" s="29"/>
      <c r="K117" s="70"/>
      <c r="L117" s="69"/>
      <c r="M117" s="47"/>
      <c r="N117" s="239" t="str">
        <f ca="1">IF(Tabla1[[#This Row],[Fecha de nac]]="","",IF(Tabla1[[#This Row],[Fecha Finalización]] &gt;=TODAY(), DATEDIF(Tabla1[[#This Row],[Fecha de nac]],TODAY(),"y"), ROUNDDOWN((Tabla1[[#This Row],[Fecha Finalización]] -Tabla1[[#This Row],[Fecha de nac]])/365,0)))</f>
        <v/>
      </c>
      <c r="O117" s="170"/>
      <c r="P117" s="35"/>
      <c r="Q117" s="68"/>
      <c r="R117" s="68"/>
      <c r="S117" s="68"/>
      <c r="T117" s="68"/>
      <c r="U117" s="244" t="str">
        <f>IF(F117="","",Tabla1[[#This Row],[Fecha Inicio grupo]]+3*7-7)</f>
        <v/>
      </c>
      <c r="V117" s="245" t="str">
        <f>IF(F117="","",EDATE(Tabla1[[#This Row],[Fecha Inicio grupo]],3))</f>
        <v/>
      </c>
      <c r="W117" s="30"/>
      <c r="X117" s="30"/>
      <c r="Y117" s="77"/>
      <c r="Z117" s="77"/>
      <c r="AA117" s="77"/>
      <c r="AB117" s="77"/>
      <c r="AC117" s="77"/>
      <c r="AD117" s="77"/>
      <c r="AE117" s="77"/>
      <c r="AF117" s="77"/>
      <c r="AG117" s="77"/>
      <c r="AH117" s="77"/>
      <c r="AI117" s="77"/>
      <c r="AJ117" s="77"/>
      <c r="AK117" s="77"/>
      <c r="AL117" s="77"/>
      <c r="AM117" s="77"/>
      <c r="AN117" s="77"/>
      <c r="AO117" s="145"/>
      <c r="AP117" s="247" t="str">
        <f>IF(F117="","",IFERROR(VLOOKUP(SUBSTITUTE(SUBSTITUTE(Tabla1[[#This Row],[Uso Sistemas]],"T","P"),"N","F"),Parámetros!$M$2:$N$17,2,0),"Completar hasta 3ra sem. para evaluar a Probacionista"))</f>
        <v/>
      </c>
      <c r="AQ117" s="40"/>
      <c r="AR117" s="40"/>
      <c r="AS117" s="40"/>
      <c r="AT117" s="29"/>
      <c r="AU117" s="56"/>
      <c r="AV117" s="56"/>
      <c r="AW117" s="56"/>
      <c r="AX117" s="249" t="str">
        <f>IF(V117="","",EOMONTH(EDATE(Tabla1[[#This Row],[Fecha Finalización]],2),0))</f>
        <v/>
      </c>
      <c r="AY117" s="40"/>
      <c r="AZ117" s="250" t="str">
        <f>IF(V117="","",EOMONTH(EDATE(Tabla1[[#This Row],[Fecha Finalización]],3),0))</f>
        <v/>
      </c>
      <c r="BA117" s="40"/>
      <c r="BB117" s="40"/>
      <c r="BC117" s="236"/>
      <c r="BD117" s="234" t="str">
        <f>IF(F117="","",Tabla1[[#This Row],[sem 01]]&amp;Tabla1[[#This Row],[sem 02]]&amp;Tabla1[[#This Row],[sem 03]])</f>
        <v/>
      </c>
      <c r="BE117" s="235" t="str">
        <f>IF(TRIM(F117)="","",$B$1&amp;"-"&amp;SUBSTITUTE(Tabla1[[#This Row],[Mes Inscrito]]," ","")&amp;"-"&amp;SUBSTITUTE(Tabla1[[#This Row],[Dia de clases Inscrito]]," ","")&amp;"-"&amp;SUBSTITUTE(Tabla1[[#This Row],[Horario Inscrito]]," ","")&amp;"-"&amp;Tabla1[[#This Row],[Fecha Inicio grupo]])</f>
        <v/>
      </c>
      <c r="BF117" s="252" t="str">
        <f>IF(F117="","",Tabla1[[#This Row],[Curso]])</f>
        <v/>
      </c>
      <c r="BG117" s="253" t="str">
        <f>+IF(TRIM(F117)="","",$B$1&amp;"-"&amp;TRIM(Tabla1[[#This Row],[Mes Inscrito]])&amp;"-"&amp;TRIM(Tabla1[[#This Row],[Dia de clases Inscrito]])&amp;"-"&amp;TRIM(Tabla1[[#This Row],[Horario Inscrito]])&amp;"-"&amp;TRIM(Tabla1[[#This Row],[Fecha Inicio grupo]])&amp;"-"&amp;TRIM(Tabla1[[#This Row],[Tipo Incrito]]))</f>
        <v/>
      </c>
      <c r="BH117" s="309"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10"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10"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10" t="str">
        <f>IF(Tabla1[[#This Row],[Fecha Inicio grupo]]="","",IFERROR(VLOOKUP(Tabla1[[#This Row],[Mes de Alta como miembro]],Parámetros!$AM$2:$AN$16,2,0),"01/01/1900"))</f>
        <v/>
      </c>
    </row>
    <row r="118" spans="1:63" ht="14.45" hidden="1">
      <c r="A118" s="69">
        <v>115</v>
      </c>
      <c r="B118" s="29"/>
      <c r="C118" s="35"/>
      <c r="D118" s="43"/>
      <c r="E118" s="65"/>
      <c r="F118" s="46"/>
      <c r="G118" s="46"/>
      <c r="H118" s="164"/>
      <c r="I118" s="43"/>
      <c r="J118" s="29"/>
      <c r="K118" s="70"/>
      <c r="L118" s="69"/>
      <c r="M118" s="47"/>
      <c r="N118" s="239" t="str">
        <f ca="1">IF(Tabla1[[#This Row],[Fecha de nac]]="","",IF(Tabla1[[#This Row],[Fecha Finalización]] &gt;=TODAY(), DATEDIF(Tabla1[[#This Row],[Fecha de nac]],TODAY(),"y"), ROUNDDOWN((Tabla1[[#This Row],[Fecha Finalización]] -Tabla1[[#This Row],[Fecha de nac]])/365,0)))</f>
        <v/>
      </c>
      <c r="O118" s="170"/>
      <c r="P118" s="35"/>
      <c r="Q118" s="68"/>
      <c r="R118" s="68"/>
      <c r="S118" s="68"/>
      <c r="T118" s="68"/>
      <c r="U118" s="244" t="str">
        <f>IF(F118="","",Tabla1[[#This Row],[Fecha Inicio grupo]]+3*7-7)</f>
        <v/>
      </c>
      <c r="V118" s="245" t="str">
        <f>IF(F118="","",EDATE(Tabla1[[#This Row],[Fecha Inicio grupo]],3))</f>
        <v/>
      </c>
      <c r="W118" s="30"/>
      <c r="X118" s="30"/>
      <c r="Y118" s="77"/>
      <c r="Z118" s="77"/>
      <c r="AA118" s="77"/>
      <c r="AB118" s="77"/>
      <c r="AC118" s="77"/>
      <c r="AD118" s="77"/>
      <c r="AE118" s="77"/>
      <c r="AF118" s="77"/>
      <c r="AG118" s="77"/>
      <c r="AH118" s="77"/>
      <c r="AI118" s="77"/>
      <c r="AJ118" s="77"/>
      <c r="AK118" s="77"/>
      <c r="AL118" s="77"/>
      <c r="AM118" s="77"/>
      <c r="AN118" s="77"/>
      <c r="AO118" s="145"/>
      <c r="AP118" s="247" t="str">
        <f>IF(F118="","",IFERROR(VLOOKUP(SUBSTITUTE(SUBSTITUTE(Tabla1[[#This Row],[Uso Sistemas]],"T","P"),"N","F"),Parámetros!$M$2:$N$17,2,0),"Completar hasta 3ra sem. para evaluar a Probacionista"))</f>
        <v/>
      </c>
      <c r="AQ118" s="40"/>
      <c r="AR118" s="40"/>
      <c r="AS118" s="40"/>
      <c r="AT118" s="29"/>
      <c r="AU118" s="56"/>
      <c r="AV118" s="56"/>
      <c r="AW118" s="56"/>
      <c r="AX118" s="249" t="str">
        <f>IF(V118="","",EOMONTH(EDATE(Tabla1[[#This Row],[Fecha Finalización]],2),0))</f>
        <v/>
      </c>
      <c r="AY118" s="40"/>
      <c r="AZ118" s="250" t="str">
        <f>IF(V118="","",EOMONTH(EDATE(Tabla1[[#This Row],[Fecha Finalización]],3),0))</f>
        <v/>
      </c>
      <c r="BA118" s="40"/>
      <c r="BB118" s="40"/>
      <c r="BC118" s="236"/>
      <c r="BD118" s="234" t="str">
        <f>IF(F118="","",Tabla1[[#This Row],[sem 01]]&amp;Tabla1[[#This Row],[sem 02]]&amp;Tabla1[[#This Row],[sem 03]])</f>
        <v/>
      </c>
      <c r="BE118" s="235" t="str">
        <f>IF(TRIM(F118)="","",$B$1&amp;"-"&amp;SUBSTITUTE(Tabla1[[#This Row],[Mes Inscrito]]," ","")&amp;"-"&amp;SUBSTITUTE(Tabla1[[#This Row],[Dia de clases Inscrito]]," ","")&amp;"-"&amp;SUBSTITUTE(Tabla1[[#This Row],[Horario Inscrito]]," ","")&amp;"-"&amp;Tabla1[[#This Row],[Fecha Inicio grupo]])</f>
        <v/>
      </c>
      <c r="BF118" s="252" t="str">
        <f>IF(F118="","",Tabla1[[#This Row],[Curso]])</f>
        <v/>
      </c>
      <c r="BG118" s="253" t="str">
        <f>+IF(TRIM(F118)="","",$B$1&amp;"-"&amp;TRIM(Tabla1[[#This Row],[Mes Inscrito]])&amp;"-"&amp;TRIM(Tabla1[[#This Row],[Dia de clases Inscrito]])&amp;"-"&amp;TRIM(Tabla1[[#This Row],[Horario Inscrito]])&amp;"-"&amp;TRIM(Tabla1[[#This Row],[Fecha Inicio grupo]])&amp;"-"&amp;TRIM(Tabla1[[#This Row],[Tipo Incrito]]))</f>
        <v/>
      </c>
      <c r="BH118" s="309"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10"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10"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10" t="str">
        <f>IF(Tabla1[[#This Row],[Fecha Inicio grupo]]="","",IFERROR(VLOOKUP(Tabla1[[#This Row],[Mes de Alta como miembro]],Parámetros!$AM$2:$AN$16,2,0),"01/01/1900"))</f>
        <v/>
      </c>
    </row>
    <row r="119" spans="1:63" ht="14.45" hidden="1">
      <c r="A119" s="69">
        <v>116</v>
      </c>
      <c r="B119" s="29"/>
      <c r="C119" s="35"/>
      <c r="D119" s="43"/>
      <c r="E119" s="65"/>
      <c r="F119" s="46"/>
      <c r="G119" s="46"/>
      <c r="H119" s="164"/>
      <c r="I119" s="43"/>
      <c r="J119" s="29"/>
      <c r="K119" s="70"/>
      <c r="L119" s="69"/>
      <c r="M119" s="47"/>
      <c r="N119" s="239" t="str">
        <f ca="1">IF(Tabla1[[#This Row],[Fecha de nac]]="","",IF(Tabla1[[#This Row],[Fecha Finalización]] &gt;=TODAY(), DATEDIF(Tabla1[[#This Row],[Fecha de nac]],TODAY(),"y"), ROUNDDOWN((Tabla1[[#This Row],[Fecha Finalización]] -Tabla1[[#This Row],[Fecha de nac]])/365,0)))</f>
        <v/>
      </c>
      <c r="O119" s="170"/>
      <c r="P119" s="35"/>
      <c r="Q119" s="68"/>
      <c r="R119" s="68"/>
      <c r="S119" s="68"/>
      <c r="T119" s="68"/>
      <c r="U119" s="244" t="str">
        <f>IF(F119="","",Tabla1[[#This Row],[Fecha Inicio grupo]]+3*7-7)</f>
        <v/>
      </c>
      <c r="V119" s="245" t="str">
        <f>IF(F119="","",EDATE(Tabla1[[#This Row],[Fecha Inicio grupo]],3))</f>
        <v/>
      </c>
      <c r="W119" s="30"/>
      <c r="X119" s="30"/>
      <c r="Y119" s="77"/>
      <c r="Z119" s="77"/>
      <c r="AA119" s="77"/>
      <c r="AB119" s="77"/>
      <c r="AC119" s="77"/>
      <c r="AD119" s="77"/>
      <c r="AE119" s="77"/>
      <c r="AF119" s="77"/>
      <c r="AG119" s="77"/>
      <c r="AH119" s="77"/>
      <c r="AI119" s="77"/>
      <c r="AJ119" s="77"/>
      <c r="AK119" s="77"/>
      <c r="AL119" s="77"/>
      <c r="AM119" s="77"/>
      <c r="AN119" s="77"/>
      <c r="AO119" s="145"/>
      <c r="AP119" s="247" t="str">
        <f>IF(F119="","",IFERROR(VLOOKUP(SUBSTITUTE(SUBSTITUTE(Tabla1[[#This Row],[Uso Sistemas]],"T","P"),"N","F"),Parámetros!$M$2:$N$17,2,0),"Completar hasta 3ra sem. para evaluar a Probacionista"))</f>
        <v/>
      </c>
      <c r="AQ119" s="40"/>
      <c r="AR119" s="40"/>
      <c r="AS119" s="40"/>
      <c r="AT119" s="29"/>
      <c r="AU119" s="56"/>
      <c r="AV119" s="56"/>
      <c r="AW119" s="56"/>
      <c r="AX119" s="249" t="str">
        <f>IF(V119="","",EOMONTH(EDATE(Tabla1[[#This Row],[Fecha Finalización]],2),0))</f>
        <v/>
      </c>
      <c r="AY119" s="40"/>
      <c r="AZ119" s="250" t="str">
        <f>IF(V119="","",EOMONTH(EDATE(Tabla1[[#This Row],[Fecha Finalización]],3),0))</f>
        <v/>
      </c>
      <c r="BA119" s="40"/>
      <c r="BB119" s="40"/>
      <c r="BC119" s="236"/>
      <c r="BD119" s="234" t="str">
        <f>IF(F119="","",Tabla1[[#This Row],[sem 01]]&amp;Tabla1[[#This Row],[sem 02]]&amp;Tabla1[[#This Row],[sem 03]])</f>
        <v/>
      </c>
      <c r="BE119" s="235" t="str">
        <f>IF(TRIM(F119)="","",$B$1&amp;"-"&amp;SUBSTITUTE(Tabla1[[#This Row],[Mes Inscrito]]," ","")&amp;"-"&amp;SUBSTITUTE(Tabla1[[#This Row],[Dia de clases Inscrito]]," ","")&amp;"-"&amp;SUBSTITUTE(Tabla1[[#This Row],[Horario Inscrito]]," ","")&amp;"-"&amp;Tabla1[[#This Row],[Fecha Inicio grupo]])</f>
        <v/>
      </c>
      <c r="BF119" s="252" t="str">
        <f>IF(F119="","",Tabla1[[#This Row],[Curso]])</f>
        <v/>
      </c>
      <c r="BG119" s="253" t="str">
        <f>+IF(TRIM(F119)="","",$B$1&amp;"-"&amp;TRIM(Tabla1[[#This Row],[Mes Inscrito]])&amp;"-"&amp;TRIM(Tabla1[[#This Row],[Dia de clases Inscrito]])&amp;"-"&amp;TRIM(Tabla1[[#This Row],[Horario Inscrito]])&amp;"-"&amp;TRIM(Tabla1[[#This Row],[Fecha Inicio grupo]])&amp;"-"&amp;TRIM(Tabla1[[#This Row],[Tipo Incrito]]))</f>
        <v/>
      </c>
      <c r="BH119" s="309"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10"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10"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10" t="str">
        <f>IF(Tabla1[[#This Row],[Fecha Inicio grupo]]="","",IFERROR(VLOOKUP(Tabla1[[#This Row],[Mes de Alta como miembro]],Parámetros!$AM$2:$AN$16,2,0),"01/01/1900"))</f>
        <v/>
      </c>
    </row>
    <row r="120" spans="1:63" ht="14.45" hidden="1">
      <c r="A120" s="69">
        <v>117</v>
      </c>
      <c r="B120" s="29"/>
      <c r="C120" s="35"/>
      <c r="D120" s="43"/>
      <c r="E120" s="65"/>
      <c r="F120" s="46"/>
      <c r="G120" s="46"/>
      <c r="H120" s="164"/>
      <c r="I120" s="43"/>
      <c r="J120" s="29"/>
      <c r="K120" s="70"/>
      <c r="L120" s="69"/>
      <c r="M120" s="47"/>
      <c r="N120" s="239" t="str">
        <f ca="1">IF(Tabla1[[#This Row],[Fecha de nac]]="","",IF(Tabla1[[#This Row],[Fecha Finalización]] &gt;=TODAY(), DATEDIF(Tabla1[[#This Row],[Fecha de nac]],TODAY(),"y"), ROUNDDOWN((Tabla1[[#This Row],[Fecha Finalización]] -Tabla1[[#This Row],[Fecha de nac]])/365,0)))</f>
        <v/>
      </c>
      <c r="O120" s="170"/>
      <c r="P120" s="35"/>
      <c r="Q120" s="68"/>
      <c r="R120" s="68"/>
      <c r="S120" s="68"/>
      <c r="T120" s="68"/>
      <c r="U120" s="244" t="str">
        <f>IF(F120="","",Tabla1[[#This Row],[Fecha Inicio grupo]]+3*7-7)</f>
        <v/>
      </c>
      <c r="V120" s="245" t="str">
        <f>IF(F120="","",EDATE(Tabla1[[#This Row],[Fecha Inicio grupo]],3))</f>
        <v/>
      </c>
      <c r="W120" s="30"/>
      <c r="X120" s="30"/>
      <c r="Y120" s="77"/>
      <c r="Z120" s="77"/>
      <c r="AA120" s="77"/>
      <c r="AB120" s="77"/>
      <c r="AC120" s="77"/>
      <c r="AD120" s="77"/>
      <c r="AE120" s="77"/>
      <c r="AF120" s="77"/>
      <c r="AG120" s="77"/>
      <c r="AH120" s="77"/>
      <c r="AI120" s="77"/>
      <c r="AJ120" s="77"/>
      <c r="AK120" s="77"/>
      <c r="AL120" s="77"/>
      <c r="AM120" s="77"/>
      <c r="AN120" s="77"/>
      <c r="AO120" s="145"/>
      <c r="AP120" s="247" t="str">
        <f>IF(F120="","",IFERROR(VLOOKUP(SUBSTITUTE(SUBSTITUTE(Tabla1[[#This Row],[Uso Sistemas]],"T","P"),"N","F"),Parámetros!$M$2:$N$17,2,0),"Completar hasta 3ra sem. para evaluar a Probacionista"))</f>
        <v/>
      </c>
      <c r="AQ120" s="40"/>
      <c r="AR120" s="40"/>
      <c r="AS120" s="40"/>
      <c r="AT120" s="29"/>
      <c r="AU120" s="56"/>
      <c r="AV120" s="56"/>
      <c r="AW120" s="56"/>
      <c r="AX120" s="249" t="str">
        <f>IF(V120="","",EOMONTH(EDATE(Tabla1[[#This Row],[Fecha Finalización]],2),0))</f>
        <v/>
      </c>
      <c r="AY120" s="40"/>
      <c r="AZ120" s="250" t="str">
        <f>IF(V120="","",EOMONTH(EDATE(Tabla1[[#This Row],[Fecha Finalización]],3),0))</f>
        <v/>
      </c>
      <c r="BA120" s="40"/>
      <c r="BB120" s="40"/>
      <c r="BC120" s="236"/>
      <c r="BD120" s="234" t="str">
        <f>IF(F120="","",Tabla1[[#This Row],[sem 01]]&amp;Tabla1[[#This Row],[sem 02]]&amp;Tabla1[[#This Row],[sem 03]])</f>
        <v/>
      </c>
      <c r="BE120" s="235" t="str">
        <f>IF(TRIM(F120)="","",$B$1&amp;"-"&amp;SUBSTITUTE(Tabla1[[#This Row],[Mes Inscrito]]," ","")&amp;"-"&amp;SUBSTITUTE(Tabla1[[#This Row],[Dia de clases Inscrito]]," ","")&amp;"-"&amp;SUBSTITUTE(Tabla1[[#This Row],[Horario Inscrito]]," ","")&amp;"-"&amp;Tabla1[[#This Row],[Fecha Inicio grupo]])</f>
        <v/>
      </c>
      <c r="BF120" s="252" t="str">
        <f>IF(F120="","",Tabla1[[#This Row],[Curso]])</f>
        <v/>
      </c>
      <c r="BG120" s="253" t="str">
        <f>+IF(TRIM(F120)="","",$B$1&amp;"-"&amp;TRIM(Tabla1[[#This Row],[Mes Inscrito]])&amp;"-"&amp;TRIM(Tabla1[[#This Row],[Dia de clases Inscrito]])&amp;"-"&amp;TRIM(Tabla1[[#This Row],[Horario Inscrito]])&amp;"-"&amp;TRIM(Tabla1[[#This Row],[Fecha Inicio grupo]])&amp;"-"&amp;TRIM(Tabla1[[#This Row],[Tipo Incrito]]))</f>
        <v/>
      </c>
      <c r="BH120" s="309"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10"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10"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10" t="str">
        <f>IF(Tabla1[[#This Row],[Fecha Inicio grupo]]="","",IFERROR(VLOOKUP(Tabla1[[#This Row],[Mes de Alta como miembro]],Parámetros!$AM$2:$AN$16,2,0),"01/01/1900"))</f>
        <v/>
      </c>
    </row>
    <row r="121" spans="1:63" ht="14.45" hidden="1">
      <c r="A121" s="69">
        <v>118</v>
      </c>
      <c r="B121" s="29"/>
      <c r="C121" s="35"/>
      <c r="D121" s="43"/>
      <c r="E121" s="65"/>
      <c r="F121" s="46"/>
      <c r="G121" s="46"/>
      <c r="H121" s="164"/>
      <c r="I121" s="43"/>
      <c r="J121" s="29"/>
      <c r="K121" s="70"/>
      <c r="L121" s="69"/>
      <c r="M121" s="47"/>
      <c r="N121" s="239" t="str">
        <f ca="1">IF(Tabla1[[#This Row],[Fecha de nac]]="","",IF(Tabla1[[#This Row],[Fecha Finalización]] &gt;=TODAY(), DATEDIF(Tabla1[[#This Row],[Fecha de nac]],TODAY(),"y"), ROUNDDOWN((Tabla1[[#This Row],[Fecha Finalización]] -Tabla1[[#This Row],[Fecha de nac]])/365,0)))</f>
        <v/>
      </c>
      <c r="O121" s="170"/>
      <c r="P121" s="35"/>
      <c r="Q121" s="68"/>
      <c r="R121" s="68"/>
      <c r="S121" s="68"/>
      <c r="T121" s="68"/>
      <c r="U121" s="244" t="str">
        <f>IF(F121="","",Tabla1[[#This Row],[Fecha Inicio grupo]]+3*7-7)</f>
        <v/>
      </c>
      <c r="V121" s="245" t="str">
        <f>IF(F121="","",EDATE(Tabla1[[#This Row],[Fecha Inicio grupo]],3))</f>
        <v/>
      </c>
      <c r="W121" s="30"/>
      <c r="X121" s="30"/>
      <c r="Y121" s="77"/>
      <c r="Z121" s="77"/>
      <c r="AA121" s="77"/>
      <c r="AB121" s="77"/>
      <c r="AC121" s="77"/>
      <c r="AD121" s="77"/>
      <c r="AE121" s="77"/>
      <c r="AF121" s="77"/>
      <c r="AG121" s="77"/>
      <c r="AH121" s="77"/>
      <c r="AI121" s="77"/>
      <c r="AJ121" s="77"/>
      <c r="AK121" s="77"/>
      <c r="AL121" s="77"/>
      <c r="AM121" s="77"/>
      <c r="AN121" s="77"/>
      <c r="AO121" s="145"/>
      <c r="AP121" s="247" t="str">
        <f>IF(F121="","",IFERROR(VLOOKUP(SUBSTITUTE(SUBSTITUTE(Tabla1[[#This Row],[Uso Sistemas]],"T","P"),"N","F"),Parámetros!$M$2:$N$17,2,0),"Completar hasta 3ra sem. para evaluar a Probacionista"))</f>
        <v/>
      </c>
      <c r="AQ121" s="40"/>
      <c r="AR121" s="40"/>
      <c r="AS121" s="40"/>
      <c r="AT121" s="29"/>
      <c r="AU121" s="56"/>
      <c r="AV121" s="56"/>
      <c r="AW121" s="56"/>
      <c r="AX121" s="249" t="str">
        <f>IF(V121="","",EOMONTH(EDATE(Tabla1[[#This Row],[Fecha Finalización]],2),0))</f>
        <v/>
      </c>
      <c r="AY121" s="40"/>
      <c r="AZ121" s="250" t="str">
        <f>IF(V121="","",EOMONTH(EDATE(Tabla1[[#This Row],[Fecha Finalización]],3),0))</f>
        <v/>
      </c>
      <c r="BA121" s="40"/>
      <c r="BB121" s="40"/>
      <c r="BC121" s="236"/>
      <c r="BD121" s="234" t="str">
        <f>IF(F121="","",Tabla1[[#This Row],[sem 01]]&amp;Tabla1[[#This Row],[sem 02]]&amp;Tabla1[[#This Row],[sem 03]])</f>
        <v/>
      </c>
      <c r="BE121" s="235" t="str">
        <f>IF(TRIM(F121)="","",$B$1&amp;"-"&amp;SUBSTITUTE(Tabla1[[#This Row],[Mes Inscrito]]," ","")&amp;"-"&amp;SUBSTITUTE(Tabla1[[#This Row],[Dia de clases Inscrito]]," ","")&amp;"-"&amp;SUBSTITUTE(Tabla1[[#This Row],[Horario Inscrito]]," ","")&amp;"-"&amp;Tabla1[[#This Row],[Fecha Inicio grupo]])</f>
        <v/>
      </c>
      <c r="BF121" s="252" t="str">
        <f>IF(F121="","",Tabla1[[#This Row],[Curso]])</f>
        <v/>
      </c>
      <c r="BG121" s="253" t="str">
        <f>+IF(TRIM(F121)="","",$B$1&amp;"-"&amp;TRIM(Tabla1[[#This Row],[Mes Inscrito]])&amp;"-"&amp;TRIM(Tabla1[[#This Row],[Dia de clases Inscrito]])&amp;"-"&amp;TRIM(Tabla1[[#This Row],[Horario Inscrito]])&amp;"-"&amp;TRIM(Tabla1[[#This Row],[Fecha Inicio grupo]])&amp;"-"&amp;TRIM(Tabla1[[#This Row],[Tipo Incrito]]))</f>
        <v/>
      </c>
      <c r="BH121" s="309"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10"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10"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10" t="str">
        <f>IF(Tabla1[[#This Row],[Fecha Inicio grupo]]="","",IFERROR(VLOOKUP(Tabla1[[#This Row],[Mes de Alta como miembro]],Parámetros!$AM$2:$AN$16,2,0),"01/01/1900"))</f>
        <v/>
      </c>
    </row>
    <row r="122" spans="1:63" ht="14.45" hidden="1">
      <c r="A122" s="69">
        <v>119</v>
      </c>
      <c r="B122" s="30"/>
      <c r="C122" s="35"/>
      <c r="D122" s="43"/>
      <c r="E122" s="65"/>
      <c r="F122" s="46"/>
      <c r="G122" s="46"/>
      <c r="H122" s="164"/>
      <c r="I122" s="43"/>
      <c r="J122" s="29"/>
      <c r="K122" s="70"/>
      <c r="L122" s="69"/>
      <c r="M122" s="47"/>
      <c r="N122" s="239" t="str">
        <f ca="1">IF(Tabla1[[#This Row],[Fecha de nac]]="","",IF(Tabla1[[#This Row],[Fecha Finalización]] &gt;=TODAY(), DATEDIF(Tabla1[[#This Row],[Fecha de nac]],TODAY(),"y"), ROUNDDOWN((Tabla1[[#This Row],[Fecha Finalización]] -Tabla1[[#This Row],[Fecha de nac]])/365,0)))</f>
        <v/>
      </c>
      <c r="O122" s="170"/>
      <c r="P122" s="35"/>
      <c r="Q122" s="68"/>
      <c r="R122" s="68"/>
      <c r="S122" s="68"/>
      <c r="T122" s="68"/>
      <c r="U122" s="244" t="str">
        <f>IF(F122="","",Tabla1[[#This Row],[Fecha Inicio grupo]]+3*7-7)</f>
        <v/>
      </c>
      <c r="V122" s="245" t="str">
        <f>IF(F122="","",EDATE(Tabla1[[#This Row],[Fecha Inicio grupo]],3))</f>
        <v/>
      </c>
      <c r="W122" s="30"/>
      <c r="X122" s="30"/>
      <c r="Y122" s="77"/>
      <c r="Z122" s="77"/>
      <c r="AA122" s="77"/>
      <c r="AB122" s="77"/>
      <c r="AC122" s="77"/>
      <c r="AD122" s="77"/>
      <c r="AE122" s="77"/>
      <c r="AF122" s="77"/>
      <c r="AG122" s="77"/>
      <c r="AH122" s="77"/>
      <c r="AI122" s="77"/>
      <c r="AJ122" s="77"/>
      <c r="AK122" s="77"/>
      <c r="AL122" s="77"/>
      <c r="AM122" s="77"/>
      <c r="AN122" s="77"/>
      <c r="AO122" s="145"/>
      <c r="AP122" s="247" t="str">
        <f>IF(F122="","",IFERROR(VLOOKUP(SUBSTITUTE(SUBSTITUTE(Tabla1[[#This Row],[Uso Sistemas]],"T","P"),"N","F"),Parámetros!$M$2:$N$17,2,0),"Completar hasta 3ra sem. para evaluar a Probacionista"))</f>
        <v/>
      </c>
      <c r="AQ122" s="40"/>
      <c r="AR122" s="40"/>
      <c r="AS122" s="40"/>
      <c r="AT122" s="29"/>
      <c r="AU122" s="56"/>
      <c r="AV122" s="56"/>
      <c r="AW122" s="56"/>
      <c r="AX122" s="249" t="str">
        <f>IF(V122="","",EOMONTH(EDATE(Tabla1[[#This Row],[Fecha Finalización]],2),0))</f>
        <v/>
      </c>
      <c r="AY122" s="40"/>
      <c r="AZ122" s="250" t="str">
        <f>IF(V122="","",EOMONTH(EDATE(Tabla1[[#This Row],[Fecha Finalización]],3),0))</f>
        <v/>
      </c>
      <c r="BA122" s="40"/>
      <c r="BB122" s="40"/>
      <c r="BC122" s="236"/>
      <c r="BD122" s="234" t="str">
        <f>IF(F122="","",Tabla1[[#This Row],[sem 01]]&amp;Tabla1[[#This Row],[sem 02]]&amp;Tabla1[[#This Row],[sem 03]])</f>
        <v/>
      </c>
      <c r="BE122" s="235" t="str">
        <f>IF(TRIM(F122)="","",$B$1&amp;"-"&amp;SUBSTITUTE(Tabla1[[#This Row],[Mes Inscrito]]," ","")&amp;"-"&amp;SUBSTITUTE(Tabla1[[#This Row],[Dia de clases Inscrito]]," ","")&amp;"-"&amp;SUBSTITUTE(Tabla1[[#This Row],[Horario Inscrito]]," ","")&amp;"-"&amp;Tabla1[[#This Row],[Fecha Inicio grupo]])</f>
        <v/>
      </c>
      <c r="BF122" s="252" t="str">
        <f>IF(F122="","",Tabla1[[#This Row],[Curso]])</f>
        <v/>
      </c>
      <c r="BG122" s="253" t="str">
        <f>+IF(TRIM(F122)="","",$B$1&amp;"-"&amp;TRIM(Tabla1[[#This Row],[Mes Inscrito]])&amp;"-"&amp;TRIM(Tabla1[[#This Row],[Dia de clases Inscrito]])&amp;"-"&amp;TRIM(Tabla1[[#This Row],[Horario Inscrito]])&amp;"-"&amp;TRIM(Tabla1[[#This Row],[Fecha Inicio grupo]])&amp;"-"&amp;TRIM(Tabla1[[#This Row],[Tipo Incrito]]))</f>
        <v/>
      </c>
      <c r="BH122" s="309"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10"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10"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10" t="str">
        <f>IF(Tabla1[[#This Row],[Fecha Inicio grupo]]="","",IFERROR(VLOOKUP(Tabla1[[#This Row],[Mes de Alta como miembro]],Parámetros!$AM$2:$AN$16,2,0),"01/01/1900"))</f>
        <v/>
      </c>
    </row>
    <row r="123" spans="1:63" ht="14.45" hidden="1">
      <c r="A123" s="69">
        <v>120</v>
      </c>
      <c r="B123" s="30"/>
      <c r="C123" s="35"/>
      <c r="D123" s="43"/>
      <c r="E123" s="65"/>
      <c r="F123" s="46"/>
      <c r="G123" s="46"/>
      <c r="H123" s="164"/>
      <c r="I123" s="43"/>
      <c r="J123" s="29"/>
      <c r="K123" s="70"/>
      <c r="L123" s="69"/>
      <c r="M123" s="47"/>
      <c r="N123" s="239" t="str">
        <f ca="1">IF(Tabla1[[#This Row],[Fecha de nac]]="","",IF(Tabla1[[#This Row],[Fecha Finalización]] &gt;=TODAY(), DATEDIF(Tabla1[[#This Row],[Fecha de nac]],TODAY(),"y"), ROUNDDOWN((Tabla1[[#This Row],[Fecha Finalización]] -Tabla1[[#This Row],[Fecha de nac]])/365,0)))</f>
        <v/>
      </c>
      <c r="O123" s="170"/>
      <c r="P123" s="35"/>
      <c r="Q123" s="68"/>
      <c r="R123" s="68"/>
      <c r="S123" s="68"/>
      <c r="T123" s="68"/>
      <c r="U123" s="244" t="str">
        <f>IF(F123="","",Tabla1[[#This Row],[Fecha Inicio grupo]]+3*7-7)</f>
        <v/>
      </c>
      <c r="V123" s="245" t="str">
        <f>IF(F123="","",EDATE(Tabla1[[#This Row],[Fecha Inicio grupo]],3))</f>
        <v/>
      </c>
      <c r="W123" s="30"/>
      <c r="X123" s="30"/>
      <c r="Y123" s="77"/>
      <c r="Z123" s="77"/>
      <c r="AA123" s="77"/>
      <c r="AB123" s="77"/>
      <c r="AC123" s="77"/>
      <c r="AD123" s="77"/>
      <c r="AE123" s="77"/>
      <c r="AF123" s="77"/>
      <c r="AG123" s="77"/>
      <c r="AH123" s="77"/>
      <c r="AI123" s="77"/>
      <c r="AJ123" s="77"/>
      <c r="AK123" s="77"/>
      <c r="AL123" s="77"/>
      <c r="AM123" s="77"/>
      <c r="AN123" s="77"/>
      <c r="AO123" s="145"/>
      <c r="AP123" s="247" t="str">
        <f>IF(F123="","",IFERROR(VLOOKUP(SUBSTITUTE(SUBSTITUTE(Tabla1[[#This Row],[Uso Sistemas]],"T","P"),"N","F"),Parámetros!$M$2:$N$17,2,0),"Completar hasta 3ra sem. para evaluar a Probacionista"))</f>
        <v/>
      </c>
      <c r="AQ123" s="40"/>
      <c r="AR123" s="40"/>
      <c r="AS123" s="40"/>
      <c r="AT123" s="29"/>
      <c r="AU123" s="56"/>
      <c r="AV123" s="56"/>
      <c r="AW123" s="56"/>
      <c r="AX123" s="249" t="str">
        <f>IF(V123="","",EOMONTH(EDATE(Tabla1[[#This Row],[Fecha Finalización]],2),0))</f>
        <v/>
      </c>
      <c r="AY123" s="40"/>
      <c r="AZ123" s="250" t="str">
        <f>IF(V123="","",EOMONTH(EDATE(Tabla1[[#This Row],[Fecha Finalización]],3),0))</f>
        <v/>
      </c>
      <c r="BA123" s="40"/>
      <c r="BB123" s="40"/>
      <c r="BC123" s="236"/>
      <c r="BD123" s="234" t="str">
        <f>IF(F123="","",Tabla1[[#This Row],[sem 01]]&amp;Tabla1[[#This Row],[sem 02]]&amp;Tabla1[[#This Row],[sem 03]])</f>
        <v/>
      </c>
      <c r="BE123" s="235" t="str">
        <f>IF(TRIM(F123)="","",$B$1&amp;"-"&amp;SUBSTITUTE(Tabla1[[#This Row],[Mes Inscrito]]," ","")&amp;"-"&amp;SUBSTITUTE(Tabla1[[#This Row],[Dia de clases Inscrito]]," ","")&amp;"-"&amp;SUBSTITUTE(Tabla1[[#This Row],[Horario Inscrito]]," ","")&amp;"-"&amp;Tabla1[[#This Row],[Fecha Inicio grupo]])</f>
        <v/>
      </c>
      <c r="BF123" s="252" t="str">
        <f>IF(F123="","",Tabla1[[#This Row],[Curso]])</f>
        <v/>
      </c>
      <c r="BG123" s="253" t="str">
        <f>+IF(TRIM(F123)="","",$B$1&amp;"-"&amp;TRIM(Tabla1[[#This Row],[Mes Inscrito]])&amp;"-"&amp;TRIM(Tabla1[[#This Row],[Dia de clases Inscrito]])&amp;"-"&amp;TRIM(Tabla1[[#This Row],[Horario Inscrito]])&amp;"-"&amp;TRIM(Tabla1[[#This Row],[Fecha Inicio grupo]])&amp;"-"&amp;TRIM(Tabla1[[#This Row],[Tipo Incrito]]))</f>
        <v/>
      </c>
      <c r="BH123" s="309"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10"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10"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10" t="str">
        <f>IF(Tabla1[[#This Row],[Fecha Inicio grupo]]="","",IFERROR(VLOOKUP(Tabla1[[#This Row],[Mes de Alta como miembro]],Parámetros!$AM$2:$AN$16,2,0),"01/01/1900"))</f>
        <v/>
      </c>
    </row>
    <row r="124" spans="1:63" ht="14.45" hidden="1">
      <c r="A124" s="69">
        <v>121</v>
      </c>
      <c r="B124" s="30"/>
      <c r="C124" s="35"/>
      <c r="D124" s="43"/>
      <c r="E124" s="65"/>
      <c r="F124" s="46"/>
      <c r="G124" s="46"/>
      <c r="H124" s="164"/>
      <c r="I124" s="43"/>
      <c r="J124" s="29"/>
      <c r="K124" s="70"/>
      <c r="L124" s="69"/>
      <c r="M124" s="47"/>
      <c r="N124" s="239" t="str">
        <f ca="1">IF(Tabla1[[#This Row],[Fecha de nac]]="","",IF(Tabla1[[#This Row],[Fecha Finalización]] &gt;=TODAY(), DATEDIF(Tabla1[[#This Row],[Fecha de nac]],TODAY(),"y"), ROUNDDOWN((Tabla1[[#This Row],[Fecha Finalización]] -Tabla1[[#This Row],[Fecha de nac]])/365,0)))</f>
        <v/>
      </c>
      <c r="O124" s="170"/>
      <c r="P124" s="35"/>
      <c r="Q124" s="68"/>
      <c r="R124" s="68"/>
      <c r="S124" s="68"/>
      <c r="T124" s="68"/>
      <c r="U124" s="244" t="str">
        <f>IF(F124="","",Tabla1[[#This Row],[Fecha Inicio grupo]]+3*7-7)</f>
        <v/>
      </c>
      <c r="V124" s="245" t="str">
        <f>IF(F124="","",EDATE(Tabla1[[#This Row],[Fecha Inicio grupo]],3))</f>
        <v/>
      </c>
      <c r="W124" s="30"/>
      <c r="X124" s="30"/>
      <c r="Y124" s="77"/>
      <c r="Z124" s="77"/>
      <c r="AA124" s="77"/>
      <c r="AB124" s="77"/>
      <c r="AC124" s="77"/>
      <c r="AD124" s="77"/>
      <c r="AE124" s="77"/>
      <c r="AF124" s="77"/>
      <c r="AG124" s="77"/>
      <c r="AH124" s="77"/>
      <c r="AI124" s="77"/>
      <c r="AJ124" s="77"/>
      <c r="AK124" s="77"/>
      <c r="AL124" s="77"/>
      <c r="AM124" s="77"/>
      <c r="AN124" s="77"/>
      <c r="AO124" s="145"/>
      <c r="AP124" s="247" t="str">
        <f>IF(F124="","",IFERROR(VLOOKUP(SUBSTITUTE(SUBSTITUTE(Tabla1[[#This Row],[Uso Sistemas]],"T","P"),"N","F"),Parámetros!$M$2:$N$17,2,0),"Completar hasta 3ra sem. para evaluar a Probacionista"))</f>
        <v/>
      </c>
      <c r="AQ124" s="40"/>
      <c r="AR124" s="40"/>
      <c r="AS124" s="40"/>
      <c r="AT124" s="29"/>
      <c r="AU124" s="56"/>
      <c r="AV124" s="56"/>
      <c r="AW124" s="56"/>
      <c r="AX124" s="249" t="str">
        <f>IF(V124="","",EOMONTH(EDATE(Tabla1[[#This Row],[Fecha Finalización]],2),0))</f>
        <v/>
      </c>
      <c r="AY124" s="40"/>
      <c r="AZ124" s="250" t="str">
        <f>IF(V124="","",EOMONTH(EDATE(Tabla1[[#This Row],[Fecha Finalización]],3),0))</f>
        <v/>
      </c>
      <c r="BA124" s="40"/>
      <c r="BB124" s="40"/>
      <c r="BC124" s="236"/>
      <c r="BD124" s="234" t="str">
        <f>IF(F124="","",Tabla1[[#This Row],[sem 01]]&amp;Tabla1[[#This Row],[sem 02]]&amp;Tabla1[[#This Row],[sem 03]])</f>
        <v/>
      </c>
      <c r="BE124" s="235" t="str">
        <f>IF(TRIM(F124)="","",$B$1&amp;"-"&amp;SUBSTITUTE(Tabla1[[#This Row],[Mes Inscrito]]," ","")&amp;"-"&amp;SUBSTITUTE(Tabla1[[#This Row],[Dia de clases Inscrito]]," ","")&amp;"-"&amp;SUBSTITUTE(Tabla1[[#This Row],[Horario Inscrito]]," ","")&amp;"-"&amp;Tabla1[[#This Row],[Fecha Inicio grupo]])</f>
        <v/>
      </c>
      <c r="BF124" s="252" t="str">
        <f>IF(F124="","",Tabla1[[#This Row],[Curso]])</f>
        <v/>
      </c>
      <c r="BG124" s="253" t="str">
        <f>+IF(TRIM(F124)="","",$B$1&amp;"-"&amp;TRIM(Tabla1[[#This Row],[Mes Inscrito]])&amp;"-"&amp;TRIM(Tabla1[[#This Row],[Dia de clases Inscrito]])&amp;"-"&amp;TRIM(Tabla1[[#This Row],[Horario Inscrito]])&amp;"-"&amp;TRIM(Tabla1[[#This Row],[Fecha Inicio grupo]])&amp;"-"&amp;TRIM(Tabla1[[#This Row],[Tipo Incrito]]))</f>
        <v/>
      </c>
      <c r="BH124" s="309"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10"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10"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10" t="str">
        <f>IF(Tabla1[[#This Row],[Fecha Inicio grupo]]="","",IFERROR(VLOOKUP(Tabla1[[#This Row],[Mes de Alta como miembro]],Parámetros!$AM$2:$AN$16,2,0),"01/01/1900"))</f>
        <v/>
      </c>
    </row>
    <row r="125" spans="1:63" ht="14.45" hidden="1">
      <c r="A125" s="69">
        <v>122</v>
      </c>
      <c r="B125" s="30"/>
      <c r="C125" s="35"/>
      <c r="D125" s="43"/>
      <c r="E125" s="65"/>
      <c r="F125" s="46"/>
      <c r="G125" s="46"/>
      <c r="H125" s="164"/>
      <c r="I125" s="43"/>
      <c r="J125" s="29"/>
      <c r="K125" s="70"/>
      <c r="L125" s="69"/>
      <c r="M125" s="47"/>
      <c r="N125" s="239" t="str">
        <f ca="1">IF(Tabla1[[#This Row],[Fecha de nac]]="","",IF(Tabla1[[#This Row],[Fecha Finalización]] &gt;=TODAY(), DATEDIF(Tabla1[[#This Row],[Fecha de nac]],TODAY(),"y"), ROUNDDOWN((Tabla1[[#This Row],[Fecha Finalización]] -Tabla1[[#This Row],[Fecha de nac]])/365,0)))</f>
        <v/>
      </c>
      <c r="O125" s="170"/>
      <c r="P125" s="35"/>
      <c r="Q125" s="68"/>
      <c r="R125" s="68"/>
      <c r="S125" s="68"/>
      <c r="T125" s="68"/>
      <c r="U125" s="244" t="str">
        <f>IF(F125="","",Tabla1[[#This Row],[Fecha Inicio grupo]]+3*7-7)</f>
        <v/>
      </c>
      <c r="V125" s="245" t="str">
        <f>IF(F125="","",EDATE(Tabla1[[#This Row],[Fecha Inicio grupo]],3))</f>
        <v/>
      </c>
      <c r="W125" s="30"/>
      <c r="X125" s="30"/>
      <c r="Y125" s="77"/>
      <c r="Z125" s="77"/>
      <c r="AA125" s="77"/>
      <c r="AB125" s="77"/>
      <c r="AC125" s="77"/>
      <c r="AD125" s="77"/>
      <c r="AE125" s="77"/>
      <c r="AF125" s="77"/>
      <c r="AG125" s="77"/>
      <c r="AH125" s="77"/>
      <c r="AI125" s="77"/>
      <c r="AJ125" s="77"/>
      <c r="AK125" s="77"/>
      <c r="AL125" s="77"/>
      <c r="AM125" s="77"/>
      <c r="AN125" s="77"/>
      <c r="AO125" s="145"/>
      <c r="AP125" s="247" t="str">
        <f>IF(F125="","",IFERROR(VLOOKUP(SUBSTITUTE(SUBSTITUTE(Tabla1[[#This Row],[Uso Sistemas]],"T","P"),"N","F"),Parámetros!$M$2:$N$17,2,0),"Completar hasta 3ra sem. para evaluar a Probacionista"))</f>
        <v/>
      </c>
      <c r="AQ125" s="40"/>
      <c r="AR125" s="40"/>
      <c r="AS125" s="40"/>
      <c r="AT125" s="29"/>
      <c r="AU125" s="56"/>
      <c r="AV125" s="56"/>
      <c r="AW125" s="56"/>
      <c r="AX125" s="249" t="str">
        <f>IF(V125="","",EOMONTH(EDATE(Tabla1[[#This Row],[Fecha Finalización]],2),0))</f>
        <v/>
      </c>
      <c r="AY125" s="40"/>
      <c r="AZ125" s="250" t="str">
        <f>IF(V125="","",EOMONTH(EDATE(Tabla1[[#This Row],[Fecha Finalización]],3),0))</f>
        <v/>
      </c>
      <c r="BA125" s="40"/>
      <c r="BB125" s="40"/>
      <c r="BC125" s="236"/>
      <c r="BD125" s="234" t="str">
        <f>IF(F125="","",Tabla1[[#This Row],[sem 01]]&amp;Tabla1[[#This Row],[sem 02]]&amp;Tabla1[[#This Row],[sem 03]])</f>
        <v/>
      </c>
      <c r="BE125" s="235" t="str">
        <f>IF(TRIM(F125)="","",$B$1&amp;"-"&amp;SUBSTITUTE(Tabla1[[#This Row],[Mes Inscrito]]," ","")&amp;"-"&amp;SUBSTITUTE(Tabla1[[#This Row],[Dia de clases Inscrito]]," ","")&amp;"-"&amp;SUBSTITUTE(Tabla1[[#This Row],[Horario Inscrito]]," ","")&amp;"-"&amp;Tabla1[[#This Row],[Fecha Inicio grupo]])</f>
        <v/>
      </c>
      <c r="BF125" s="252" t="str">
        <f>IF(F125="","",Tabla1[[#This Row],[Curso]])</f>
        <v/>
      </c>
      <c r="BG125" s="253" t="str">
        <f>+IF(TRIM(F125)="","",$B$1&amp;"-"&amp;TRIM(Tabla1[[#This Row],[Mes Inscrito]])&amp;"-"&amp;TRIM(Tabla1[[#This Row],[Dia de clases Inscrito]])&amp;"-"&amp;TRIM(Tabla1[[#This Row],[Horario Inscrito]])&amp;"-"&amp;TRIM(Tabla1[[#This Row],[Fecha Inicio grupo]])&amp;"-"&amp;TRIM(Tabla1[[#This Row],[Tipo Incrito]]))</f>
        <v/>
      </c>
      <c r="BH125" s="309"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10"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10"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10" t="str">
        <f>IF(Tabla1[[#This Row],[Fecha Inicio grupo]]="","",IFERROR(VLOOKUP(Tabla1[[#This Row],[Mes de Alta como miembro]],Parámetros!$AM$2:$AN$16,2,0),"01/01/1900"))</f>
        <v/>
      </c>
    </row>
    <row r="126" spans="1:63" ht="14.45" hidden="1">
      <c r="A126" s="69">
        <v>123</v>
      </c>
      <c r="B126" s="30"/>
      <c r="C126" s="35"/>
      <c r="D126" s="43"/>
      <c r="E126" s="65"/>
      <c r="F126" s="46"/>
      <c r="G126" s="46"/>
      <c r="H126" s="164"/>
      <c r="I126" s="43"/>
      <c r="J126" s="29"/>
      <c r="K126" s="70"/>
      <c r="L126" s="69"/>
      <c r="M126" s="47"/>
      <c r="N126" s="239" t="str">
        <f ca="1">IF(Tabla1[[#This Row],[Fecha de nac]]="","",IF(Tabla1[[#This Row],[Fecha Finalización]] &gt;=TODAY(), DATEDIF(Tabla1[[#This Row],[Fecha de nac]],TODAY(),"y"), ROUNDDOWN((Tabla1[[#This Row],[Fecha Finalización]] -Tabla1[[#This Row],[Fecha de nac]])/365,0)))</f>
        <v/>
      </c>
      <c r="O126" s="170"/>
      <c r="P126" s="35"/>
      <c r="Q126" s="68"/>
      <c r="R126" s="68"/>
      <c r="S126" s="68"/>
      <c r="T126" s="68"/>
      <c r="U126" s="244" t="str">
        <f>IF(F126="","",Tabla1[[#This Row],[Fecha Inicio grupo]]+3*7-7)</f>
        <v/>
      </c>
      <c r="V126" s="245" t="str">
        <f>IF(F126="","",EDATE(Tabla1[[#This Row],[Fecha Inicio grupo]],3))</f>
        <v/>
      </c>
      <c r="W126" s="30"/>
      <c r="X126" s="30"/>
      <c r="Y126" s="77"/>
      <c r="Z126" s="77"/>
      <c r="AA126" s="77"/>
      <c r="AB126" s="77"/>
      <c r="AC126" s="77"/>
      <c r="AD126" s="77"/>
      <c r="AE126" s="77"/>
      <c r="AF126" s="77"/>
      <c r="AG126" s="77"/>
      <c r="AH126" s="77"/>
      <c r="AI126" s="77"/>
      <c r="AJ126" s="77"/>
      <c r="AK126" s="77"/>
      <c r="AL126" s="77"/>
      <c r="AM126" s="77"/>
      <c r="AN126" s="77"/>
      <c r="AO126" s="145"/>
      <c r="AP126" s="247" t="str">
        <f>IF(F126="","",IFERROR(VLOOKUP(SUBSTITUTE(SUBSTITUTE(Tabla1[[#This Row],[Uso Sistemas]],"T","P"),"N","F"),Parámetros!$M$2:$N$17,2,0),"Completar hasta 3ra sem. para evaluar a Probacionista"))</f>
        <v/>
      </c>
      <c r="AQ126" s="40"/>
      <c r="AR126" s="40"/>
      <c r="AS126" s="40"/>
      <c r="AT126" s="29"/>
      <c r="AU126" s="56"/>
      <c r="AV126" s="56"/>
      <c r="AW126" s="56"/>
      <c r="AX126" s="249" t="str">
        <f>IF(V126="","",EOMONTH(EDATE(Tabla1[[#This Row],[Fecha Finalización]],2),0))</f>
        <v/>
      </c>
      <c r="AY126" s="40"/>
      <c r="AZ126" s="250" t="str">
        <f>IF(V126="","",EOMONTH(EDATE(Tabla1[[#This Row],[Fecha Finalización]],3),0))</f>
        <v/>
      </c>
      <c r="BA126" s="40"/>
      <c r="BB126" s="40"/>
      <c r="BC126" s="236"/>
      <c r="BD126" s="234" t="str">
        <f>IF(F126="","",Tabla1[[#This Row],[sem 01]]&amp;Tabla1[[#This Row],[sem 02]]&amp;Tabla1[[#This Row],[sem 03]])</f>
        <v/>
      </c>
      <c r="BE126" s="235" t="str">
        <f>IF(TRIM(F126)="","",$B$1&amp;"-"&amp;SUBSTITUTE(Tabla1[[#This Row],[Mes Inscrito]]," ","")&amp;"-"&amp;SUBSTITUTE(Tabla1[[#This Row],[Dia de clases Inscrito]]," ","")&amp;"-"&amp;SUBSTITUTE(Tabla1[[#This Row],[Horario Inscrito]]," ","")&amp;"-"&amp;Tabla1[[#This Row],[Fecha Inicio grupo]])</f>
        <v/>
      </c>
      <c r="BF126" s="252" t="str">
        <f>IF(F126="","",Tabla1[[#This Row],[Curso]])</f>
        <v/>
      </c>
      <c r="BG126" s="253" t="str">
        <f>+IF(TRIM(F126)="","",$B$1&amp;"-"&amp;TRIM(Tabla1[[#This Row],[Mes Inscrito]])&amp;"-"&amp;TRIM(Tabla1[[#This Row],[Dia de clases Inscrito]])&amp;"-"&amp;TRIM(Tabla1[[#This Row],[Horario Inscrito]])&amp;"-"&amp;TRIM(Tabla1[[#This Row],[Fecha Inicio grupo]])&amp;"-"&amp;TRIM(Tabla1[[#This Row],[Tipo Incrito]]))</f>
        <v/>
      </c>
      <c r="BH126" s="309"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10"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10"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10" t="str">
        <f>IF(Tabla1[[#This Row],[Fecha Inicio grupo]]="","",IFERROR(VLOOKUP(Tabla1[[#This Row],[Mes de Alta como miembro]],Parámetros!$AM$2:$AN$16,2,0),"01/01/1900"))</f>
        <v/>
      </c>
    </row>
    <row r="127" spans="1:63" ht="14.45" hidden="1">
      <c r="A127" s="69">
        <v>124</v>
      </c>
      <c r="B127" s="30"/>
      <c r="C127" s="35"/>
      <c r="D127" s="43"/>
      <c r="E127" s="65"/>
      <c r="F127" s="46"/>
      <c r="G127" s="46"/>
      <c r="H127" s="164"/>
      <c r="I127" s="43"/>
      <c r="J127" s="29"/>
      <c r="K127" s="70"/>
      <c r="L127" s="69"/>
      <c r="M127" s="47"/>
      <c r="N127" s="239" t="str">
        <f ca="1">IF(Tabla1[[#This Row],[Fecha de nac]]="","",IF(Tabla1[[#This Row],[Fecha Finalización]] &gt;=TODAY(), DATEDIF(Tabla1[[#This Row],[Fecha de nac]],TODAY(),"y"), ROUNDDOWN((Tabla1[[#This Row],[Fecha Finalización]] -Tabla1[[#This Row],[Fecha de nac]])/365,0)))</f>
        <v/>
      </c>
      <c r="O127" s="170"/>
      <c r="P127" s="35"/>
      <c r="Q127" s="68"/>
      <c r="R127" s="68"/>
      <c r="S127" s="68"/>
      <c r="T127" s="68"/>
      <c r="U127" s="244" t="str">
        <f>IF(F127="","",Tabla1[[#This Row],[Fecha Inicio grupo]]+3*7-7)</f>
        <v/>
      </c>
      <c r="V127" s="245" t="str">
        <f>IF(F127="","",EDATE(Tabla1[[#This Row],[Fecha Inicio grupo]],3))</f>
        <v/>
      </c>
      <c r="W127" s="30"/>
      <c r="X127" s="30"/>
      <c r="Y127" s="77"/>
      <c r="Z127" s="77"/>
      <c r="AA127" s="77"/>
      <c r="AB127" s="77"/>
      <c r="AC127" s="77"/>
      <c r="AD127" s="77"/>
      <c r="AE127" s="77"/>
      <c r="AF127" s="77"/>
      <c r="AG127" s="77"/>
      <c r="AH127" s="77"/>
      <c r="AI127" s="77"/>
      <c r="AJ127" s="77"/>
      <c r="AK127" s="77"/>
      <c r="AL127" s="77"/>
      <c r="AM127" s="77"/>
      <c r="AN127" s="77"/>
      <c r="AO127" s="145"/>
      <c r="AP127" s="247" t="str">
        <f>IF(F127="","",IFERROR(VLOOKUP(SUBSTITUTE(SUBSTITUTE(Tabla1[[#This Row],[Uso Sistemas]],"T","P"),"N","F"),Parámetros!$M$2:$N$17,2,0),"Completar hasta 3ra sem. para evaluar a Probacionista"))</f>
        <v/>
      </c>
      <c r="AQ127" s="40"/>
      <c r="AR127" s="40"/>
      <c r="AS127" s="40"/>
      <c r="AT127" s="29"/>
      <c r="AU127" s="56"/>
      <c r="AV127" s="56"/>
      <c r="AW127" s="56"/>
      <c r="AX127" s="249" t="str">
        <f>IF(V127="","",EOMONTH(EDATE(Tabla1[[#This Row],[Fecha Finalización]],2),0))</f>
        <v/>
      </c>
      <c r="AY127" s="40"/>
      <c r="AZ127" s="250" t="str">
        <f>IF(V127="","",EOMONTH(EDATE(Tabla1[[#This Row],[Fecha Finalización]],3),0))</f>
        <v/>
      </c>
      <c r="BA127" s="40"/>
      <c r="BB127" s="40"/>
      <c r="BC127" s="236"/>
      <c r="BD127" s="234" t="str">
        <f>IF(F127="","",Tabla1[[#This Row],[sem 01]]&amp;Tabla1[[#This Row],[sem 02]]&amp;Tabla1[[#This Row],[sem 03]])</f>
        <v/>
      </c>
      <c r="BE127" s="235" t="str">
        <f>IF(TRIM(F127)="","",$B$1&amp;"-"&amp;SUBSTITUTE(Tabla1[[#This Row],[Mes Inscrito]]," ","")&amp;"-"&amp;SUBSTITUTE(Tabla1[[#This Row],[Dia de clases Inscrito]]," ","")&amp;"-"&amp;SUBSTITUTE(Tabla1[[#This Row],[Horario Inscrito]]," ","")&amp;"-"&amp;Tabla1[[#This Row],[Fecha Inicio grupo]])</f>
        <v/>
      </c>
      <c r="BF127" s="252" t="str">
        <f>IF(F127="","",Tabla1[[#This Row],[Curso]])</f>
        <v/>
      </c>
      <c r="BG127" s="253" t="str">
        <f>+IF(TRIM(F127)="","",$B$1&amp;"-"&amp;TRIM(Tabla1[[#This Row],[Mes Inscrito]])&amp;"-"&amp;TRIM(Tabla1[[#This Row],[Dia de clases Inscrito]])&amp;"-"&amp;TRIM(Tabla1[[#This Row],[Horario Inscrito]])&amp;"-"&amp;TRIM(Tabla1[[#This Row],[Fecha Inicio grupo]])&amp;"-"&amp;TRIM(Tabla1[[#This Row],[Tipo Incrito]]))</f>
        <v/>
      </c>
      <c r="BH127" s="309"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10"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10"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10" t="str">
        <f>IF(Tabla1[[#This Row],[Fecha Inicio grupo]]="","",IFERROR(VLOOKUP(Tabla1[[#This Row],[Mes de Alta como miembro]],Parámetros!$AM$2:$AN$16,2,0),"01/01/1900"))</f>
        <v/>
      </c>
    </row>
    <row r="128" spans="1:63" ht="14.45" hidden="1">
      <c r="A128" s="69">
        <v>125</v>
      </c>
      <c r="B128" s="30"/>
      <c r="C128" s="35"/>
      <c r="D128" s="43"/>
      <c r="E128" s="65"/>
      <c r="F128" s="46"/>
      <c r="G128" s="46"/>
      <c r="H128" s="164"/>
      <c r="I128" s="43"/>
      <c r="J128" s="29"/>
      <c r="K128" s="70"/>
      <c r="L128" s="69"/>
      <c r="M128" s="47"/>
      <c r="N128" s="239" t="str">
        <f ca="1">IF(Tabla1[[#This Row],[Fecha de nac]]="","",IF(Tabla1[[#This Row],[Fecha Finalización]] &gt;=TODAY(), DATEDIF(Tabla1[[#This Row],[Fecha de nac]],TODAY(),"y"), ROUNDDOWN((Tabla1[[#This Row],[Fecha Finalización]] -Tabla1[[#This Row],[Fecha de nac]])/365,0)))</f>
        <v/>
      </c>
      <c r="O128" s="170"/>
      <c r="P128" s="35"/>
      <c r="Q128" s="68"/>
      <c r="R128" s="68"/>
      <c r="S128" s="68"/>
      <c r="T128" s="68"/>
      <c r="U128" s="244" t="str">
        <f>IF(F128="","",Tabla1[[#This Row],[Fecha Inicio grupo]]+3*7-7)</f>
        <v/>
      </c>
      <c r="V128" s="245" t="str">
        <f>IF(F128="","",EDATE(Tabla1[[#This Row],[Fecha Inicio grupo]],3))</f>
        <v/>
      </c>
      <c r="W128" s="30"/>
      <c r="X128" s="30"/>
      <c r="Y128" s="77"/>
      <c r="Z128" s="77"/>
      <c r="AA128" s="77"/>
      <c r="AB128" s="77"/>
      <c r="AC128" s="77"/>
      <c r="AD128" s="77"/>
      <c r="AE128" s="77"/>
      <c r="AF128" s="77"/>
      <c r="AG128" s="77"/>
      <c r="AH128" s="77"/>
      <c r="AI128" s="77"/>
      <c r="AJ128" s="77"/>
      <c r="AK128" s="77"/>
      <c r="AL128" s="77"/>
      <c r="AM128" s="77"/>
      <c r="AN128" s="77"/>
      <c r="AO128" s="145"/>
      <c r="AP128" s="247" t="str">
        <f>IF(F128="","",IFERROR(VLOOKUP(SUBSTITUTE(SUBSTITUTE(Tabla1[[#This Row],[Uso Sistemas]],"T","P"),"N","F"),Parámetros!$M$2:$N$17,2,0),"Completar hasta 3ra sem. para evaluar a Probacionista"))</f>
        <v/>
      </c>
      <c r="AQ128" s="40"/>
      <c r="AR128" s="40"/>
      <c r="AS128" s="40"/>
      <c r="AT128" s="29"/>
      <c r="AU128" s="56"/>
      <c r="AV128" s="56"/>
      <c r="AW128" s="56"/>
      <c r="AX128" s="249" t="str">
        <f>IF(V128="","",EOMONTH(EDATE(Tabla1[[#This Row],[Fecha Finalización]],2),0))</f>
        <v/>
      </c>
      <c r="AY128" s="40"/>
      <c r="AZ128" s="250" t="str">
        <f>IF(V128="","",EOMONTH(EDATE(Tabla1[[#This Row],[Fecha Finalización]],3),0))</f>
        <v/>
      </c>
      <c r="BA128" s="40"/>
      <c r="BB128" s="40"/>
      <c r="BC128" s="236"/>
      <c r="BD128" s="234" t="str">
        <f>IF(F128="","",Tabla1[[#This Row],[sem 01]]&amp;Tabla1[[#This Row],[sem 02]]&amp;Tabla1[[#This Row],[sem 03]])</f>
        <v/>
      </c>
      <c r="BE128" s="235" t="str">
        <f>IF(TRIM(F128)="","",$B$1&amp;"-"&amp;SUBSTITUTE(Tabla1[[#This Row],[Mes Inscrito]]," ","")&amp;"-"&amp;SUBSTITUTE(Tabla1[[#This Row],[Dia de clases Inscrito]]," ","")&amp;"-"&amp;SUBSTITUTE(Tabla1[[#This Row],[Horario Inscrito]]," ","")&amp;"-"&amp;Tabla1[[#This Row],[Fecha Inicio grupo]])</f>
        <v/>
      </c>
      <c r="BF128" s="252" t="str">
        <f>IF(F128="","",Tabla1[[#This Row],[Curso]])</f>
        <v/>
      </c>
      <c r="BG128" s="253" t="str">
        <f>+IF(TRIM(F128)="","",$B$1&amp;"-"&amp;TRIM(Tabla1[[#This Row],[Mes Inscrito]])&amp;"-"&amp;TRIM(Tabla1[[#This Row],[Dia de clases Inscrito]])&amp;"-"&amp;TRIM(Tabla1[[#This Row],[Horario Inscrito]])&amp;"-"&amp;TRIM(Tabla1[[#This Row],[Fecha Inicio grupo]])&amp;"-"&amp;TRIM(Tabla1[[#This Row],[Tipo Incrito]]))</f>
        <v/>
      </c>
      <c r="BH128" s="309"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10"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10"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10" t="str">
        <f>IF(Tabla1[[#This Row],[Fecha Inicio grupo]]="","",IFERROR(VLOOKUP(Tabla1[[#This Row],[Mes de Alta como miembro]],Parámetros!$AM$2:$AN$16,2,0),"01/01/1900"))</f>
        <v/>
      </c>
    </row>
    <row r="129" spans="1:63" ht="14.45" hidden="1">
      <c r="A129" s="69">
        <v>126</v>
      </c>
      <c r="B129" s="30"/>
      <c r="C129" s="35"/>
      <c r="D129" s="43"/>
      <c r="E129" s="65"/>
      <c r="F129" s="46"/>
      <c r="G129" s="46"/>
      <c r="H129" s="164"/>
      <c r="I129" s="43"/>
      <c r="J129" s="29"/>
      <c r="K129" s="70"/>
      <c r="L129" s="69"/>
      <c r="M129" s="47"/>
      <c r="N129" s="239" t="str">
        <f ca="1">IF(Tabla1[[#This Row],[Fecha de nac]]="","",IF(Tabla1[[#This Row],[Fecha Finalización]] &gt;=TODAY(), DATEDIF(Tabla1[[#This Row],[Fecha de nac]],TODAY(),"y"), ROUNDDOWN((Tabla1[[#This Row],[Fecha Finalización]] -Tabla1[[#This Row],[Fecha de nac]])/365,0)))</f>
        <v/>
      </c>
      <c r="O129" s="170"/>
      <c r="P129" s="35"/>
      <c r="Q129" s="68"/>
      <c r="R129" s="68"/>
      <c r="S129" s="68"/>
      <c r="T129" s="68"/>
      <c r="U129" s="244" t="str">
        <f>IF(F129="","",Tabla1[[#This Row],[Fecha Inicio grupo]]+3*7-7)</f>
        <v/>
      </c>
      <c r="V129" s="245" t="str">
        <f>IF(F129="","",EDATE(Tabla1[[#This Row],[Fecha Inicio grupo]],3))</f>
        <v/>
      </c>
      <c r="W129" s="30"/>
      <c r="X129" s="30"/>
      <c r="Y129" s="77"/>
      <c r="Z129" s="77"/>
      <c r="AA129" s="77"/>
      <c r="AB129" s="77"/>
      <c r="AC129" s="77"/>
      <c r="AD129" s="77"/>
      <c r="AE129" s="77"/>
      <c r="AF129" s="77"/>
      <c r="AG129" s="77"/>
      <c r="AH129" s="77"/>
      <c r="AI129" s="77"/>
      <c r="AJ129" s="77"/>
      <c r="AK129" s="77"/>
      <c r="AL129" s="77"/>
      <c r="AM129" s="77"/>
      <c r="AN129" s="77"/>
      <c r="AO129" s="145"/>
      <c r="AP129" s="247" t="str">
        <f>IF(F129="","",IFERROR(VLOOKUP(SUBSTITUTE(SUBSTITUTE(Tabla1[[#This Row],[Uso Sistemas]],"T","P"),"N","F"),Parámetros!$M$2:$N$17,2,0),"Completar hasta 3ra sem. para evaluar a Probacionista"))</f>
        <v/>
      </c>
      <c r="AQ129" s="40"/>
      <c r="AR129" s="40"/>
      <c r="AS129" s="40"/>
      <c r="AT129" s="29"/>
      <c r="AU129" s="56"/>
      <c r="AV129" s="56"/>
      <c r="AW129" s="56"/>
      <c r="AX129" s="249" t="str">
        <f>IF(V129="","",EOMONTH(EDATE(Tabla1[[#This Row],[Fecha Finalización]],2),0))</f>
        <v/>
      </c>
      <c r="AY129" s="40"/>
      <c r="AZ129" s="250" t="str">
        <f>IF(V129="","",EOMONTH(EDATE(Tabla1[[#This Row],[Fecha Finalización]],3),0))</f>
        <v/>
      </c>
      <c r="BA129" s="40"/>
      <c r="BB129" s="40"/>
      <c r="BC129" s="236"/>
      <c r="BD129" s="234" t="str">
        <f>IF(F129="","",Tabla1[[#This Row],[sem 01]]&amp;Tabla1[[#This Row],[sem 02]]&amp;Tabla1[[#This Row],[sem 03]])</f>
        <v/>
      </c>
      <c r="BE129" s="235" t="str">
        <f>IF(TRIM(F129)="","",$B$1&amp;"-"&amp;SUBSTITUTE(Tabla1[[#This Row],[Mes Inscrito]]," ","")&amp;"-"&amp;SUBSTITUTE(Tabla1[[#This Row],[Dia de clases Inscrito]]," ","")&amp;"-"&amp;SUBSTITUTE(Tabla1[[#This Row],[Horario Inscrito]]," ","")&amp;"-"&amp;Tabla1[[#This Row],[Fecha Inicio grupo]])</f>
        <v/>
      </c>
      <c r="BF129" s="252" t="str">
        <f>IF(F129="","",Tabla1[[#This Row],[Curso]])</f>
        <v/>
      </c>
      <c r="BG129" s="253" t="str">
        <f>+IF(TRIM(F129)="","",$B$1&amp;"-"&amp;TRIM(Tabla1[[#This Row],[Mes Inscrito]])&amp;"-"&amp;TRIM(Tabla1[[#This Row],[Dia de clases Inscrito]])&amp;"-"&amp;TRIM(Tabla1[[#This Row],[Horario Inscrito]])&amp;"-"&amp;TRIM(Tabla1[[#This Row],[Fecha Inicio grupo]])&amp;"-"&amp;TRIM(Tabla1[[#This Row],[Tipo Incrito]]))</f>
        <v/>
      </c>
      <c r="BH129" s="309"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10"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10"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10" t="str">
        <f>IF(Tabla1[[#This Row],[Fecha Inicio grupo]]="","",IFERROR(VLOOKUP(Tabla1[[#This Row],[Mes de Alta como miembro]],Parámetros!$AM$2:$AN$16,2,0),"01/01/1900"))</f>
        <v/>
      </c>
    </row>
    <row r="130" spans="1:63" ht="14.45" hidden="1">
      <c r="A130" s="69">
        <v>127</v>
      </c>
      <c r="B130" s="30"/>
      <c r="C130" s="35"/>
      <c r="D130" s="43"/>
      <c r="E130" s="65"/>
      <c r="F130" s="46"/>
      <c r="G130" s="46"/>
      <c r="H130" s="164"/>
      <c r="I130" s="43"/>
      <c r="J130" s="29"/>
      <c r="K130" s="70"/>
      <c r="L130" s="69"/>
      <c r="M130" s="47"/>
      <c r="N130" s="239" t="str">
        <f ca="1">IF(Tabla1[[#This Row],[Fecha de nac]]="","",IF(Tabla1[[#This Row],[Fecha Finalización]] &gt;=TODAY(), DATEDIF(Tabla1[[#This Row],[Fecha de nac]],TODAY(),"y"), ROUNDDOWN((Tabla1[[#This Row],[Fecha Finalización]] -Tabla1[[#This Row],[Fecha de nac]])/365,0)))</f>
        <v/>
      </c>
      <c r="O130" s="170"/>
      <c r="P130" s="35"/>
      <c r="Q130" s="68"/>
      <c r="R130" s="68"/>
      <c r="S130" s="68"/>
      <c r="T130" s="68"/>
      <c r="U130" s="244" t="str">
        <f>IF(F130="","",Tabla1[[#This Row],[Fecha Inicio grupo]]+3*7-7)</f>
        <v/>
      </c>
      <c r="V130" s="245" t="str">
        <f>IF(F130="","",EDATE(Tabla1[[#This Row],[Fecha Inicio grupo]],3))</f>
        <v/>
      </c>
      <c r="W130" s="30"/>
      <c r="X130" s="30"/>
      <c r="Y130" s="77"/>
      <c r="Z130" s="77"/>
      <c r="AA130" s="77"/>
      <c r="AB130" s="77"/>
      <c r="AC130" s="77"/>
      <c r="AD130" s="77"/>
      <c r="AE130" s="77"/>
      <c r="AF130" s="77"/>
      <c r="AG130" s="77"/>
      <c r="AH130" s="77"/>
      <c r="AI130" s="77"/>
      <c r="AJ130" s="77"/>
      <c r="AK130" s="77"/>
      <c r="AL130" s="77"/>
      <c r="AM130" s="77"/>
      <c r="AN130" s="77"/>
      <c r="AO130" s="145"/>
      <c r="AP130" s="247" t="str">
        <f>IF(F130="","",IFERROR(VLOOKUP(SUBSTITUTE(SUBSTITUTE(Tabla1[[#This Row],[Uso Sistemas]],"T","P"),"N","F"),Parámetros!$M$2:$N$17,2,0),"Completar hasta 3ra sem. para evaluar a Probacionista"))</f>
        <v/>
      </c>
      <c r="AQ130" s="40"/>
      <c r="AR130" s="40"/>
      <c r="AS130" s="40"/>
      <c r="AT130" s="29"/>
      <c r="AU130" s="56"/>
      <c r="AV130" s="56"/>
      <c r="AW130" s="56"/>
      <c r="AX130" s="249" t="str">
        <f>IF(V130="","",EOMONTH(EDATE(Tabla1[[#This Row],[Fecha Finalización]],2),0))</f>
        <v/>
      </c>
      <c r="AY130" s="40"/>
      <c r="AZ130" s="250" t="str">
        <f>IF(V130="","",EOMONTH(EDATE(Tabla1[[#This Row],[Fecha Finalización]],3),0))</f>
        <v/>
      </c>
      <c r="BA130" s="40"/>
      <c r="BB130" s="40"/>
      <c r="BC130" s="236"/>
      <c r="BD130" s="234" t="str">
        <f>IF(F130="","",Tabla1[[#This Row],[sem 01]]&amp;Tabla1[[#This Row],[sem 02]]&amp;Tabla1[[#This Row],[sem 03]])</f>
        <v/>
      </c>
      <c r="BE130" s="235" t="str">
        <f>IF(TRIM(F130)="","",$B$1&amp;"-"&amp;SUBSTITUTE(Tabla1[[#This Row],[Mes Inscrito]]," ","")&amp;"-"&amp;SUBSTITUTE(Tabla1[[#This Row],[Dia de clases Inscrito]]," ","")&amp;"-"&amp;SUBSTITUTE(Tabla1[[#This Row],[Horario Inscrito]]," ","")&amp;"-"&amp;Tabla1[[#This Row],[Fecha Inicio grupo]])</f>
        <v/>
      </c>
      <c r="BF130" s="252" t="str">
        <f>IF(F130="","",Tabla1[[#This Row],[Curso]])</f>
        <v/>
      </c>
      <c r="BG130" s="253" t="str">
        <f>+IF(TRIM(F130)="","",$B$1&amp;"-"&amp;TRIM(Tabla1[[#This Row],[Mes Inscrito]])&amp;"-"&amp;TRIM(Tabla1[[#This Row],[Dia de clases Inscrito]])&amp;"-"&amp;TRIM(Tabla1[[#This Row],[Horario Inscrito]])&amp;"-"&amp;TRIM(Tabla1[[#This Row],[Fecha Inicio grupo]])&amp;"-"&amp;TRIM(Tabla1[[#This Row],[Tipo Incrito]]))</f>
        <v/>
      </c>
      <c r="BH130" s="309"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10"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10"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10" t="str">
        <f>IF(Tabla1[[#This Row],[Fecha Inicio grupo]]="","",IFERROR(VLOOKUP(Tabla1[[#This Row],[Mes de Alta como miembro]],Parámetros!$AM$2:$AN$16,2,0),"01/01/1900"))</f>
        <v/>
      </c>
    </row>
    <row r="131" spans="1:63" ht="14.45" hidden="1">
      <c r="A131" s="69">
        <v>128</v>
      </c>
      <c r="B131" s="30"/>
      <c r="C131" s="35"/>
      <c r="D131" s="43"/>
      <c r="E131" s="65"/>
      <c r="F131" s="46"/>
      <c r="G131" s="46"/>
      <c r="H131" s="164"/>
      <c r="I131" s="43"/>
      <c r="J131" s="29"/>
      <c r="K131" s="70"/>
      <c r="L131" s="69"/>
      <c r="M131" s="47"/>
      <c r="N131" s="239" t="str">
        <f ca="1">IF(Tabla1[[#This Row],[Fecha de nac]]="","",IF(Tabla1[[#This Row],[Fecha Finalización]] &gt;=TODAY(), DATEDIF(Tabla1[[#This Row],[Fecha de nac]],TODAY(),"y"), ROUNDDOWN((Tabla1[[#This Row],[Fecha Finalización]] -Tabla1[[#This Row],[Fecha de nac]])/365,0)))</f>
        <v/>
      </c>
      <c r="O131" s="170"/>
      <c r="P131" s="35"/>
      <c r="Q131" s="68"/>
      <c r="R131" s="68"/>
      <c r="S131" s="68"/>
      <c r="T131" s="68"/>
      <c r="U131" s="244" t="str">
        <f>IF(F131="","",Tabla1[[#This Row],[Fecha Inicio grupo]]+3*7-7)</f>
        <v/>
      </c>
      <c r="V131" s="245" t="str">
        <f>IF(F131="","",EDATE(Tabla1[[#This Row],[Fecha Inicio grupo]],3))</f>
        <v/>
      </c>
      <c r="W131" s="30"/>
      <c r="X131" s="30"/>
      <c r="Y131" s="77"/>
      <c r="Z131" s="77"/>
      <c r="AA131" s="77"/>
      <c r="AB131" s="77"/>
      <c r="AC131" s="77"/>
      <c r="AD131" s="77"/>
      <c r="AE131" s="77"/>
      <c r="AF131" s="77"/>
      <c r="AG131" s="77"/>
      <c r="AH131" s="77"/>
      <c r="AI131" s="77"/>
      <c r="AJ131" s="77"/>
      <c r="AK131" s="77"/>
      <c r="AL131" s="77"/>
      <c r="AM131" s="77"/>
      <c r="AN131" s="77"/>
      <c r="AO131" s="145"/>
      <c r="AP131" s="247" t="str">
        <f>IF(F131="","",IFERROR(VLOOKUP(SUBSTITUTE(SUBSTITUTE(Tabla1[[#This Row],[Uso Sistemas]],"T","P"),"N","F"),Parámetros!$M$2:$N$17,2,0),"Completar hasta 3ra sem. para evaluar a Probacionista"))</f>
        <v/>
      </c>
      <c r="AQ131" s="40"/>
      <c r="AR131" s="40"/>
      <c r="AS131" s="40"/>
      <c r="AT131" s="29"/>
      <c r="AU131" s="56"/>
      <c r="AV131" s="56"/>
      <c r="AW131" s="56"/>
      <c r="AX131" s="249" t="str">
        <f>IF(V131="","",EOMONTH(EDATE(Tabla1[[#This Row],[Fecha Finalización]],2),0))</f>
        <v/>
      </c>
      <c r="AY131" s="40"/>
      <c r="AZ131" s="250" t="str">
        <f>IF(V131="","",EOMONTH(EDATE(Tabla1[[#This Row],[Fecha Finalización]],3),0))</f>
        <v/>
      </c>
      <c r="BA131" s="40"/>
      <c r="BB131" s="40"/>
      <c r="BC131" s="236"/>
      <c r="BD131" s="234" t="str">
        <f>IF(F131="","",Tabla1[[#This Row],[sem 01]]&amp;Tabla1[[#This Row],[sem 02]]&amp;Tabla1[[#This Row],[sem 03]])</f>
        <v/>
      </c>
      <c r="BE131" s="235" t="str">
        <f>IF(TRIM(F131)="","",$B$1&amp;"-"&amp;SUBSTITUTE(Tabla1[[#This Row],[Mes Inscrito]]," ","")&amp;"-"&amp;SUBSTITUTE(Tabla1[[#This Row],[Dia de clases Inscrito]]," ","")&amp;"-"&amp;SUBSTITUTE(Tabla1[[#This Row],[Horario Inscrito]]," ","")&amp;"-"&amp;Tabla1[[#This Row],[Fecha Inicio grupo]])</f>
        <v/>
      </c>
      <c r="BF131" s="252" t="str">
        <f>IF(F131="","",Tabla1[[#This Row],[Curso]])</f>
        <v/>
      </c>
      <c r="BG131" s="253" t="str">
        <f>+IF(TRIM(F131)="","",$B$1&amp;"-"&amp;TRIM(Tabla1[[#This Row],[Mes Inscrito]])&amp;"-"&amp;TRIM(Tabla1[[#This Row],[Dia de clases Inscrito]])&amp;"-"&amp;TRIM(Tabla1[[#This Row],[Horario Inscrito]])&amp;"-"&amp;TRIM(Tabla1[[#This Row],[Fecha Inicio grupo]])&amp;"-"&amp;TRIM(Tabla1[[#This Row],[Tipo Incrito]]))</f>
        <v/>
      </c>
      <c r="BH131" s="309"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10"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10"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10" t="str">
        <f>IF(Tabla1[[#This Row],[Fecha Inicio grupo]]="","",IFERROR(VLOOKUP(Tabla1[[#This Row],[Mes de Alta como miembro]],Parámetros!$AM$2:$AN$16,2,0),"01/01/1900"))</f>
        <v/>
      </c>
    </row>
    <row r="132" spans="1:63" ht="14.45" hidden="1">
      <c r="A132" s="69">
        <v>129</v>
      </c>
      <c r="B132" s="30"/>
      <c r="C132" s="35"/>
      <c r="D132" s="43"/>
      <c r="E132" s="65"/>
      <c r="F132" s="46"/>
      <c r="G132" s="46"/>
      <c r="H132" s="164"/>
      <c r="I132" s="43"/>
      <c r="J132" s="29"/>
      <c r="K132" s="70"/>
      <c r="L132" s="69"/>
      <c r="M132" s="47"/>
      <c r="N132" s="239" t="str">
        <f ca="1">IF(Tabla1[[#This Row],[Fecha de nac]]="","",IF(Tabla1[[#This Row],[Fecha Finalización]] &gt;=TODAY(), DATEDIF(Tabla1[[#This Row],[Fecha de nac]],TODAY(),"y"), ROUNDDOWN((Tabla1[[#This Row],[Fecha Finalización]] -Tabla1[[#This Row],[Fecha de nac]])/365,0)))</f>
        <v/>
      </c>
      <c r="O132" s="170"/>
      <c r="P132" s="35"/>
      <c r="Q132" s="68"/>
      <c r="R132" s="68"/>
      <c r="S132" s="68"/>
      <c r="T132" s="68"/>
      <c r="U132" s="244" t="str">
        <f>IF(F132="","",Tabla1[[#This Row],[Fecha Inicio grupo]]+3*7-7)</f>
        <v/>
      </c>
      <c r="V132" s="245" t="str">
        <f>IF(F132="","",EDATE(Tabla1[[#This Row],[Fecha Inicio grupo]],3))</f>
        <v/>
      </c>
      <c r="W132" s="30"/>
      <c r="X132" s="30"/>
      <c r="Y132" s="77"/>
      <c r="Z132" s="77"/>
      <c r="AA132" s="77"/>
      <c r="AB132" s="77"/>
      <c r="AC132" s="77"/>
      <c r="AD132" s="77"/>
      <c r="AE132" s="77"/>
      <c r="AF132" s="77"/>
      <c r="AG132" s="77"/>
      <c r="AH132" s="77"/>
      <c r="AI132" s="77"/>
      <c r="AJ132" s="77"/>
      <c r="AK132" s="77"/>
      <c r="AL132" s="77"/>
      <c r="AM132" s="77"/>
      <c r="AN132" s="77"/>
      <c r="AO132" s="145"/>
      <c r="AP132" s="247" t="str">
        <f>IF(F132="","",IFERROR(VLOOKUP(SUBSTITUTE(SUBSTITUTE(Tabla1[[#This Row],[Uso Sistemas]],"T","P"),"N","F"),Parámetros!$M$2:$N$17,2,0),"Completar hasta 3ra sem. para evaluar a Probacionista"))</f>
        <v/>
      </c>
      <c r="AQ132" s="40"/>
      <c r="AR132" s="40"/>
      <c r="AS132" s="40"/>
      <c r="AT132" s="29"/>
      <c r="AU132" s="56"/>
      <c r="AV132" s="56"/>
      <c r="AW132" s="56"/>
      <c r="AX132" s="249" t="str">
        <f>IF(V132="","",EOMONTH(EDATE(Tabla1[[#This Row],[Fecha Finalización]],2),0))</f>
        <v/>
      </c>
      <c r="AY132" s="40"/>
      <c r="AZ132" s="250" t="str">
        <f>IF(V132="","",EOMONTH(EDATE(Tabla1[[#This Row],[Fecha Finalización]],3),0))</f>
        <v/>
      </c>
      <c r="BA132" s="40"/>
      <c r="BB132" s="40"/>
      <c r="BC132" s="236"/>
      <c r="BD132" s="234" t="str">
        <f>IF(F132="","",Tabla1[[#This Row],[sem 01]]&amp;Tabla1[[#This Row],[sem 02]]&amp;Tabla1[[#This Row],[sem 03]])</f>
        <v/>
      </c>
      <c r="BE132" s="235" t="str">
        <f>IF(TRIM(F132)="","",$B$1&amp;"-"&amp;SUBSTITUTE(Tabla1[[#This Row],[Mes Inscrito]]," ","")&amp;"-"&amp;SUBSTITUTE(Tabla1[[#This Row],[Dia de clases Inscrito]]," ","")&amp;"-"&amp;SUBSTITUTE(Tabla1[[#This Row],[Horario Inscrito]]," ","")&amp;"-"&amp;Tabla1[[#This Row],[Fecha Inicio grupo]])</f>
        <v/>
      </c>
      <c r="BF132" s="252" t="str">
        <f>IF(F132="","",Tabla1[[#This Row],[Curso]])</f>
        <v/>
      </c>
      <c r="BG132" s="253" t="str">
        <f>+IF(TRIM(F132)="","",$B$1&amp;"-"&amp;TRIM(Tabla1[[#This Row],[Mes Inscrito]])&amp;"-"&amp;TRIM(Tabla1[[#This Row],[Dia de clases Inscrito]])&amp;"-"&amp;TRIM(Tabla1[[#This Row],[Horario Inscrito]])&amp;"-"&amp;TRIM(Tabla1[[#This Row],[Fecha Inicio grupo]])&amp;"-"&amp;TRIM(Tabla1[[#This Row],[Tipo Incrito]]))</f>
        <v/>
      </c>
      <c r="BH132" s="309"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10"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10"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10" t="str">
        <f>IF(Tabla1[[#This Row],[Fecha Inicio grupo]]="","",IFERROR(VLOOKUP(Tabla1[[#This Row],[Mes de Alta como miembro]],Parámetros!$AM$2:$AN$16,2,0),"01/01/1900"))</f>
        <v/>
      </c>
    </row>
    <row r="133" spans="1:63" ht="14.45" hidden="1">
      <c r="A133" s="69">
        <v>130</v>
      </c>
      <c r="B133" s="30"/>
      <c r="C133" s="35"/>
      <c r="D133" s="43"/>
      <c r="E133" s="65"/>
      <c r="F133" s="46"/>
      <c r="G133" s="46"/>
      <c r="H133" s="164"/>
      <c r="I133" s="43"/>
      <c r="J133" s="29"/>
      <c r="K133" s="70"/>
      <c r="L133" s="69"/>
      <c r="M133" s="47"/>
      <c r="N133" s="239" t="str">
        <f ca="1">IF(Tabla1[[#This Row],[Fecha de nac]]="","",IF(Tabla1[[#This Row],[Fecha Finalización]] &gt;=TODAY(), DATEDIF(Tabla1[[#This Row],[Fecha de nac]],TODAY(),"y"), ROUNDDOWN((Tabla1[[#This Row],[Fecha Finalización]] -Tabla1[[#This Row],[Fecha de nac]])/365,0)))</f>
        <v/>
      </c>
      <c r="O133" s="170"/>
      <c r="P133" s="35"/>
      <c r="Q133" s="68"/>
      <c r="R133" s="68"/>
      <c r="S133" s="68"/>
      <c r="T133" s="68"/>
      <c r="U133" s="244" t="str">
        <f>IF(F133="","",Tabla1[[#This Row],[Fecha Inicio grupo]]+3*7-7)</f>
        <v/>
      </c>
      <c r="V133" s="245" t="str">
        <f>IF(F133="","",EDATE(Tabla1[[#This Row],[Fecha Inicio grupo]],3))</f>
        <v/>
      </c>
      <c r="W133" s="30"/>
      <c r="X133" s="30"/>
      <c r="Y133" s="77"/>
      <c r="Z133" s="77"/>
      <c r="AA133" s="77"/>
      <c r="AB133" s="77"/>
      <c r="AC133" s="77"/>
      <c r="AD133" s="77"/>
      <c r="AE133" s="77"/>
      <c r="AF133" s="77"/>
      <c r="AG133" s="77"/>
      <c r="AH133" s="77"/>
      <c r="AI133" s="77"/>
      <c r="AJ133" s="77"/>
      <c r="AK133" s="77"/>
      <c r="AL133" s="77"/>
      <c r="AM133" s="77"/>
      <c r="AN133" s="77"/>
      <c r="AO133" s="145"/>
      <c r="AP133" s="247" t="str">
        <f>IF(F133="","",IFERROR(VLOOKUP(SUBSTITUTE(SUBSTITUTE(Tabla1[[#This Row],[Uso Sistemas]],"T","P"),"N","F"),Parámetros!$M$2:$N$17,2,0),"Completar hasta 3ra sem. para evaluar a Probacionista"))</f>
        <v/>
      </c>
      <c r="AQ133" s="40"/>
      <c r="AR133" s="40"/>
      <c r="AS133" s="40"/>
      <c r="AT133" s="29"/>
      <c r="AU133" s="56"/>
      <c r="AV133" s="56"/>
      <c r="AW133" s="56"/>
      <c r="AX133" s="249" t="str">
        <f>IF(V133="","",EOMONTH(EDATE(Tabla1[[#This Row],[Fecha Finalización]],2),0))</f>
        <v/>
      </c>
      <c r="AY133" s="40"/>
      <c r="AZ133" s="250" t="str">
        <f>IF(V133="","",EOMONTH(EDATE(Tabla1[[#This Row],[Fecha Finalización]],3),0))</f>
        <v/>
      </c>
      <c r="BA133" s="40"/>
      <c r="BB133" s="40"/>
      <c r="BC133" s="236"/>
      <c r="BD133" s="234" t="str">
        <f>IF(F133="","",Tabla1[[#This Row],[sem 01]]&amp;Tabla1[[#This Row],[sem 02]]&amp;Tabla1[[#This Row],[sem 03]])</f>
        <v/>
      </c>
      <c r="BE133" s="235" t="str">
        <f>IF(TRIM(F133)="","",$B$1&amp;"-"&amp;SUBSTITUTE(Tabla1[[#This Row],[Mes Inscrito]]," ","")&amp;"-"&amp;SUBSTITUTE(Tabla1[[#This Row],[Dia de clases Inscrito]]," ","")&amp;"-"&amp;SUBSTITUTE(Tabla1[[#This Row],[Horario Inscrito]]," ","")&amp;"-"&amp;Tabla1[[#This Row],[Fecha Inicio grupo]])</f>
        <v/>
      </c>
      <c r="BF133" s="252" t="str">
        <f>IF(F133="","",Tabla1[[#This Row],[Curso]])</f>
        <v/>
      </c>
      <c r="BG133" s="253" t="str">
        <f>+IF(TRIM(F133)="","",$B$1&amp;"-"&amp;TRIM(Tabla1[[#This Row],[Mes Inscrito]])&amp;"-"&amp;TRIM(Tabla1[[#This Row],[Dia de clases Inscrito]])&amp;"-"&amp;TRIM(Tabla1[[#This Row],[Horario Inscrito]])&amp;"-"&amp;TRIM(Tabla1[[#This Row],[Fecha Inicio grupo]])&amp;"-"&amp;TRIM(Tabla1[[#This Row],[Tipo Incrito]]))</f>
        <v/>
      </c>
      <c r="BH133" s="309"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10"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10"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10" t="str">
        <f>IF(Tabla1[[#This Row],[Fecha Inicio grupo]]="","",IFERROR(VLOOKUP(Tabla1[[#This Row],[Mes de Alta como miembro]],Parámetros!$AM$2:$AN$16,2,0),"01/01/1900"))</f>
        <v/>
      </c>
    </row>
    <row r="134" spans="1:63" ht="14.45" hidden="1">
      <c r="A134" s="69">
        <v>131</v>
      </c>
      <c r="B134" s="30"/>
      <c r="C134" s="35"/>
      <c r="D134" s="43"/>
      <c r="E134" s="65"/>
      <c r="F134" s="46"/>
      <c r="G134" s="46"/>
      <c r="H134" s="164"/>
      <c r="I134" s="43"/>
      <c r="J134" s="29"/>
      <c r="K134" s="70"/>
      <c r="L134" s="69"/>
      <c r="M134" s="47"/>
      <c r="N134" s="239" t="str">
        <f ca="1">IF(Tabla1[[#This Row],[Fecha de nac]]="","",IF(Tabla1[[#This Row],[Fecha Finalización]] &gt;=TODAY(), DATEDIF(Tabla1[[#This Row],[Fecha de nac]],TODAY(),"y"), ROUNDDOWN((Tabla1[[#This Row],[Fecha Finalización]] -Tabla1[[#This Row],[Fecha de nac]])/365,0)))</f>
        <v/>
      </c>
      <c r="O134" s="170"/>
      <c r="P134" s="35"/>
      <c r="Q134" s="68"/>
      <c r="R134" s="68"/>
      <c r="S134" s="68"/>
      <c r="T134" s="68"/>
      <c r="U134" s="244" t="str">
        <f>IF(F134="","",Tabla1[[#This Row],[Fecha Inicio grupo]]+3*7-7)</f>
        <v/>
      </c>
      <c r="V134" s="245" t="str">
        <f>IF(F134="","",EDATE(Tabla1[[#This Row],[Fecha Inicio grupo]],3))</f>
        <v/>
      </c>
      <c r="W134" s="30"/>
      <c r="X134" s="30"/>
      <c r="Y134" s="77"/>
      <c r="Z134" s="77"/>
      <c r="AA134" s="77"/>
      <c r="AB134" s="77"/>
      <c r="AC134" s="77"/>
      <c r="AD134" s="77"/>
      <c r="AE134" s="77"/>
      <c r="AF134" s="77"/>
      <c r="AG134" s="77"/>
      <c r="AH134" s="77"/>
      <c r="AI134" s="77"/>
      <c r="AJ134" s="77"/>
      <c r="AK134" s="77"/>
      <c r="AL134" s="77"/>
      <c r="AM134" s="77"/>
      <c r="AN134" s="77"/>
      <c r="AO134" s="145"/>
      <c r="AP134" s="247" t="str">
        <f>IF(F134="","",IFERROR(VLOOKUP(SUBSTITUTE(SUBSTITUTE(Tabla1[[#This Row],[Uso Sistemas]],"T","P"),"N","F"),Parámetros!$M$2:$N$17,2,0),"Completar hasta 3ra sem. para evaluar a Probacionista"))</f>
        <v/>
      </c>
      <c r="AQ134" s="40"/>
      <c r="AR134" s="40"/>
      <c r="AS134" s="40"/>
      <c r="AT134" s="29"/>
      <c r="AU134" s="56"/>
      <c r="AV134" s="56"/>
      <c r="AW134" s="56"/>
      <c r="AX134" s="249" t="str">
        <f>IF(V134="","",EOMONTH(EDATE(Tabla1[[#This Row],[Fecha Finalización]],2),0))</f>
        <v/>
      </c>
      <c r="AY134" s="40"/>
      <c r="AZ134" s="250" t="str">
        <f>IF(V134="","",EOMONTH(EDATE(Tabla1[[#This Row],[Fecha Finalización]],3),0))</f>
        <v/>
      </c>
      <c r="BA134" s="40"/>
      <c r="BB134" s="40"/>
      <c r="BC134" s="236"/>
      <c r="BD134" s="234" t="str">
        <f>IF(F134="","",Tabla1[[#This Row],[sem 01]]&amp;Tabla1[[#This Row],[sem 02]]&amp;Tabla1[[#This Row],[sem 03]])</f>
        <v/>
      </c>
      <c r="BE134" s="235" t="str">
        <f>IF(TRIM(F134)="","",$B$1&amp;"-"&amp;SUBSTITUTE(Tabla1[[#This Row],[Mes Inscrito]]," ","")&amp;"-"&amp;SUBSTITUTE(Tabla1[[#This Row],[Dia de clases Inscrito]]," ","")&amp;"-"&amp;SUBSTITUTE(Tabla1[[#This Row],[Horario Inscrito]]," ","")&amp;"-"&amp;Tabla1[[#This Row],[Fecha Inicio grupo]])</f>
        <v/>
      </c>
      <c r="BF134" s="252" t="str">
        <f>IF(F134="","",Tabla1[[#This Row],[Curso]])</f>
        <v/>
      </c>
      <c r="BG134" s="253" t="str">
        <f>+IF(TRIM(F134)="","",$B$1&amp;"-"&amp;TRIM(Tabla1[[#This Row],[Mes Inscrito]])&amp;"-"&amp;TRIM(Tabla1[[#This Row],[Dia de clases Inscrito]])&amp;"-"&amp;TRIM(Tabla1[[#This Row],[Horario Inscrito]])&amp;"-"&amp;TRIM(Tabla1[[#This Row],[Fecha Inicio grupo]])&amp;"-"&amp;TRIM(Tabla1[[#This Row],[Tipo Incrito]]))</f>
        <v/>
      </c>
      <c r="BH134" s="309"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10"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10"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10" t="str">
        <f>IF(Tabla1[[#This Row],[Fecha Inicio grupo]]="","",IFERROR(VLOOKUP(Tabla1[[#This Row],[Mes de Alta como miembro]],Parámetros!$AM$2:$AN$16,2,0),"01/01/1900"))</f>
        <v/>
      </c>
    </row>
    <row r="135" spans="1:63" ht="14.45" hidden="1">
      <c r="A135" s="69">
        <v>132</v>
      </c>
      <c r="B135" s="30"/>
      <c r="C135" s="35"/>
      <c r="D135" s="43"/>
      <c r="E135" s="65"/>
      <c r="F135" s="46"/>
      <c r="G135" s="46"/>
      <c r="H135" s="164"/>
      <c r="I135" s="43"/>
      <c r="J135" s="29"/>
      <c r="K135" s="70"/>
      <c r="L135" s="69"/>
      <c r="M135" s="47"/>
      <c r="N135" s="239" t="str">
        <f ca="1">IF(Tabla1[[#This Row],[Fecha de nac]]="","",IF(Tabla1[[#This Row],[Fecha Finalización]] &gt;=TODAY(), DATEDIF(Tabla1[[#This Row],[Fecha de nac]],TODAY(),"y"), ROUNDDOWN((Tabla1[[#This Row],[Fecha Finalización]] -Tabla1[[#This Row],[Fecha de nac]])/365,0)))</f>
        <v/>
      </c>
      <c r="O135" s="170"/>
      <c r="P135" s="35"/>
      <c r="Q135" s="68"/>
      <c r="R135" s="68"/>
      <c r="S135" s="68"/>
      <c r="T135" s="68"/>
      <c r="U135" s="244" t="str">
        <f>IF(F135="","",Tabla1[[#This Row],[Fecha Inicio grupo]]+3*7-7)</f>
        <v/>
      </c>
      <c r="V135" s="245" t="str">
        <f>IF(F135="","",EDATE(Tabla1[[#This Row],[Fecha Inicio grupo]],3))</f>
        <v/>
      </c>
      <c r="W135" s="30"/>
      <c r="X135" s="30"/>
      <c r="Y135" s="77"/>
      <c r="Z135" s="77"/>
      <c r="AA135" s="77"/>
      <c r="AB135" s="77"/>
      <c r="AC135" s="77"/>
      <c r="AD135" s="77"/>
      <c r="AE135" s="77"/>
      <c r="AF135" s="77"/>
      <c r="AG135" s="77"/>
      <c r="AH135" s="77"/>
      <c r="AI135" s="77"/>
      <c r="AJ135" s="77"/>
      <c r="AK135" s="77"/>
      <c r="AL135" s="77"/>
      <c r="AM135" s="77"/>
      <c r="AN135" s="77"/>
      <c r="AO135" s="145"/>
      <c r="AP135" s="247" t="str">
        <f>IF(F135="","",IFERROR(VLOOKUP(SUBSTITUTE(SUBSTITUTE(Tabla1[[#This Row],[Uso Sistemas]],"T","P"),"N","F"),Parámetros!$M$2:$N$17,2,0),"Completar hasta 3ra sem. para evaluar a Probacionista"))</f>
        <v/>
      </c>
      <c r="AQ135" s="40"/>
      <c r="AR135" s="40"/>
      <c r="AS135" s="40"/>
      <c r="AT135" s="29"/>
      <c r="AU135" s="56"/>
      <c r="AV135" s="56"/>
      <c r="AW135" s="56"/>
      <c r="AX135" s="249" t="str">
        <f>IF(V135="","",EOMONTH(EDATE(Tabla1[[#This Row],[Fecha Finalización]],2),0))</f>
        <v/>
      </c>
      <c r="AY135" s="40"/>
      <c r="AZ135" s="250" t="str">
        <f>IF(V135="","",EOMONTH(EDATE(Tabla1[[#This Row],[Fecha Finalización]],3),0))</f>
        <v/>
      </c>
      <c r="BA135" s="40"/>
      <c r="BB135" s="40"/>
      <c r="BC135" s="236"/>
      <c r="BD135" s="234" t="str">
        <f>IF(F135="","",Tabla1[[#This Row],[sem 01]]&amp;Tabla1[[#This Row],[sem 02]]&amp;Tabla1[[#This Row],[sem 03]])</f>
        <v/>
      </c>
      <c r="BE135" s="235" t="str">
        <f>IF(TRIM(F135)="","",$B$1&amp;"-"&amp;SUBSTITUTE(Tabla1[[#This Row],[Mes Inscrito]]," ","")&amp;"-"&amp;SUBSTITUTE(Tabla1[[#This Row],[Dia de clases Inscrito]]," ","")&amp;"-"&amp;SUBSTITUTE(Tabla1[[#This Row],[Horario Inscrito]]," ","")&amp;"-"&amp;Tabla1[[#This Row],[Fecha Inicio grupo]])</f>
        <v/>
      </c>
      <c r="BF135" s="252" t="str">
        <f>IF(F135="","",Tabla1[[#This Row],[Curso]])</f>
        <v/>
      </c>
      <c r="BG135" s="253" t="str">
        <f>+IF(TRIM(F135)="","",$B$1&amp;"-"&amp;TRIM(Tabla1[[#This Row],[Mes Inscrito]])&amp;"-"&amp;TRIM(Tabla1[[#This Row],[Dia de clases Inscrito]])&amp;"-"&amp;TRIM(Tabla1[[#This Row],[Horario Inscrito]])&amp;"-"&amp;TRIM(Tabla1[[#This Row],[Fecha Inicio grupo]])&amp;"-"&amp;TRIM(Tabla1[[#This Row],[Tipo Incrito]]))</f>
        <v/>
      </c>
      <c r="BH135" s="309"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10"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10"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10" t="str">
        <f>IF(Tabla1[[#This Row],[Fecha Inicio grupo]]="","",IFERROR(VLOOKUP(Tabla1[[#This Row],[Mes de Alta como miembro]],Parámetros!$AM$2:$AN$16,2,0),"01/01/1900"))</f>
        <v/>
      </c>
    </row>
    <row r="136" spans="1:63" ht="14.45" hidden="1">
      <c r="A136" s="69">
        <v>133</v>
      </c>
      <c r="B136" s="30"/>
      <c r="C136" s="35"/>
      <c r="D136" s="43"/>
      <c r="E136" s="65"/>
      <c r="F136" s="46"/>
      <c r="G136" s="46"/>
      <c r="H136" s="164"/>
      <c r="I136" s="43"/>
      <c r="J136" s="29"/>
      <c r="K136" s="70"/>
      <c r="L136" s="69"/>
      <c r="M136" s="47"/>
      <c r="N136" s="239" t="str">
        <f ca="1">IF(Tabla1[[#This Row],[Fecha de nac]]="","",IF(Tabla1[[#This Row],[Fecha Finalización]] &gt;=TODAY(), DATEDIF(Tabla1[[#This Row],[Fecha de nac]],TODAY(),"y"), ROUNDDOWN((Tabla1[[#This Row],[Fecha Finalización]] -Tabla1[[#This Row],[Fecha de nac]])/365,0)))</f>
        <v/>
      </c>
      <c r="O136" s="170"/>
      <c r="P136" s="35"/>
      <c r="Q136" s="68"/>
      <c r="R136" s="68"/>
      <c r="S136" s="68"/>
      <c r="T136" s="68"/>
      <c r="U136" s="244" t="str">
        <f>IF(F136="","",Tabla1[[#This Row],[Fecha Inicio grupo]]+3*7-7)</f>
        <v/>
      </c>
      <c r="V136" s="245" t="str">
        <f>IF(F136="","",EDATE(Tabla1[[#This Row],[Fecha Inicio grupo]],3))</f>
        <v/>
      </c>
      <c r="W136" s="30"/>
      <c r="X136" s="30"/>
      <c r="Y136" s="77"/>
      <c r="Z136" s="77"/>
      <c r="AA136" s="77"/>
      <c r="AB136" s="77"/>
      <c r="AC136" s="77"/>
      <c r="AD136" s="77"/>
      <c r="AE136" s="77"/>
      <c r="AF136" s="77"/>
      <c r="AG136" s="77"/>
      <c r="AH136" s="77"/>
      <c r="AI136" s="77"/>
      <c r="AJ136" s="77"/>
      <c r="AK136" s="77"/>
      <c r="AL136" s="77"/>
      <c r="AM136" s="77"/>
      <c r="AN136" s="77"/>
      <c r="AO136" s="145"/>
      <c r="AP136" s="247" t="str">
        <f>IF(F136="","",IFERROR(VLOOKUP(SUBSTITUTE(SUBSTITUTE(Tabla1[[#This Row],[Uso Sistemas]],"T","P"),"N","F"),Parámetros!$M$2:$N$17,2,0),"Completar hasta 3ra sem. para evaluar a Probacionista"))</f>
        <v/>
      </c>
      <c r="AQ136" s="40"/>
      <c r="AR136" s="40"/>
      <c r="AS136" s="40"/>
      <c r="AT136" s="29"/>
      <c r="AU136" s="56"/>
      <c r="AV136" s="56"/>
      <c r="AW136" s="56"/>
      <c r="AX136" s="249" t="str">
        <f>IF(V136="","",EOMONTH(EDATE(Tabla1[[#This Row],[Fecha Finalización]],2),0))</f>
        <v/>
      </c>
      <c r="AY136" s="40"/>
      <c r="AZ136" s="250" t="str">
        <f>IF(V136="","",EOMONTH(EDATE(Tabla1[[#This Row],[Fecha Finalización]],3),0))</f>
        <v/>
      </c>
      <c r="BA136" s="40"/>
      <c r="BB136" s="40"/>
      <c r="BC136" s="236"/>
      <c r="BD136" s="234" t="str">
        <f>IF(F136="","",Tabla1[[#This Row],[sem 01]]&amp;Tabla1[[#This Row],[sem 02]]&amp;Tabla1[[#This Row],[sem 03]])</f>
        <v/>
      </c>
      <c r="BE136" s="235" t="str">
        <f>IF(TRIM(F136)="","",$B$1&amp;"-"&amp;SUBSTITUTE(Tabla1[[#This Row],[Mes Inscrito]]," ","")&amp;"-"&amp;SUBSTITUTE(Tabla1[[#This Row],[Dia de clases Inscrito]]," ","")&amp;"-"&amp;SUBSTITUTE(Tabla1[[#This Row],[Horario Inscrito]]," ","")&amp;"-"&amp;Tabla1[[#This Row],[Fecha Inicio grupo]])</f>
        <v/>
      </c>
      <c r="BF136" s="252" t="str">
        <f>IF(F136="","",Tabla1[[#This Row],[Curso]])</f>
        <v/>
      </c>
      <c r="BG136" s="253" t="str">
        <f>+IF(TRIM(F136)="","",$B$1&amp;"-"&amp;TRIM(Tabla1[[#This Row],[Mes Inscrito]])&amp;"-"&amp;TRIM(Tabla1[[#This Row],[Dia de clases Inscrito]])&amp;"-"&amp;TRIM(Tabla1[[#This Row],[Horario Inscrito]])&amp;"-"&amp;TRIM(Tabla1[[#This Row],[Fecha Inicio grupo]])&amp;"-"&amp;TRIM(Tabla1[[#This Row],[Tipo Incrito]]))</f>
        <v/>
      </c>
      <c r="BH136" s="309"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10"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10"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10" t="str">
        <f>IF(Tabla1[[#This Row],[Fecha Inicio grupo]]="","",IFERROR(VLOOKUP(Tabla1[[#This Row],[Mes de Alta como miembro]],Parámetros!$AM$2:$AN$16,2,0),"01/01/1900"))</f>
        <v/>
      </c>
    </row>
    <row r="137" spans="1:63" ht="14.45" hidden="1">
      <c r="A137" s="69">
        <v>134</v>
      </c>
      <c r="B137" s="30"/>
      <c r="C137" s="35"/>
      <c r="D137" s="43"/>
      <c r="E137" s="65"/>
      <c r="F137" s="46"/>
      <c r="G137" s="46"/>
      <c r="H137" s="164"/>
      <c r="I137" s="43"/>
      <c r="J137" s="29"/>
      <c r="K137" s="70"/>
      <c r="L137" s="69"/>
      <c r="M137" s="47"/>
      <c r="N137" s="239" t="str">
        <f ca="1">IF(Tabla1[[#This Row],[Fecha de nac]]="","",IF(Tabla1[[#This Row],[Fecha Finalización]] &gt;=TODAY(), DATEDIF(Tabla1[[#This Row],[Fecha de nac]],TODAY(),"y"), ROUNDDOWN((Tabla1[[#This Row],[Fecha Finalización]] -Tabla1[[#This Row],[Fecha de nac]])/365,0)))</f>
        <v/>
      </c>
      <c r="O137" s="170"/>
      <c r="P137" s="35"/>
      <c r="Q137" s="68"/>
      <c r="R137" s="68"/>
      <c r="S137" s="68"/>
      <c r="T137" s="68"/>
      <c r="U137" s="244" t="str">
        <f>IF(F137="","",Tabla1[[#This Row],[Fecha Inicio grupo]]+3*7-7)</f>
        <v/>
      </c>
      <c r="V137" s="245" t="str">
        <f>IF(F137="","",EDATE(Tabla1[[#This Row],[Fecha Inicio grupo]],3))</f>
        <v/>
      </c>
      <c r="W137" s="30"/>
      <c r="X137" s="30"/>
      <c r="Y137" s="77"/>
      <c r="Z137" s="77"/>
      <c r="AA137" s="77"/>
      <c r="AB137" s="77"/>
      <c r="AC137" s="77"/>
      <c r="AD137" s="77"/>
      <c r="AE137" s="77"/>
      <c r="AF137" s="77"/>
      <c r="AG137" s="77"/>
      <c r="AH137" s="77"/>
      <c r="AI137" s="77"/>
      <c r="AJ137" s="77"/>
      <c r="AK137" s="77"/>
      <c r="AL137" s="77"/>
      <c r="AM137" s="77"/>
      <c r="AN137" s="77"/>
      <c r="AO137" s="145"/>
      <c r="AP137" s="247" t="str">
        <f>IF(F137="","",IFERROR(VLOOKUP(SUBSTITUTE(SUBSTITUTE(Tabla1[[#This Row],[Uso Sistemas]],"T","P"),"N","F"),Parámetros!$M$2:$N$17,2,0),"Completar hasta 3ra sem. para evaluar a Probacionista"))</f>
        <v/>
      </c>
      <c r="AQ137" s="40"/>
      <c r="AR137" s="40"/>
      <c r="AS137" s="40"/>
      <c r="AT137" s="29"/>
      <c r="AU137" s="56"/>
      <c r="AV137" s="56"/>
      <c r="AW137" s="56"/>
      <c r="AX137" s="249" t="str">
        <f>IF(V137="","",EOMONTH(EDATE(Tabla1[[#This Row],[Fecha Finalización]],2),0))</f>
        <v/>
      </c>
      <c r="AY137" s="40"/>
      <c r="AZ137" s="250" t="str">
        <f>IF(V137="","",EOMONTH(EDATE(Tabla1[[#This Row],[Fecha Finalización]],3),0))</f>
        <v/>
      </c>
      <c r="BA137" s="40"/>
      <c r="BB137" s="40"/>
      <c r="BC137" s="236"/>
      <c r="BD137" s="234" t="str">
        <f>IF(F137="","",Tabla1[[#This Row],[sem 01]]&amp;Tabla1[[#This Row],[sem 02]]&amp;Tabla1[[#This Row],[sem 03]])</f>
        <v/>
      </c>
      <c r="BE137" s="235" t="str">
        <f>IF(TRIM(F137)="","",$B$1&amp;"-"&amp;SUBSTITUTE(Tabla1[[#This Row],[Mes Inscrito]]," ","")&amp;"-"&amp;SUBSTITUTE(Tabla1[[#This Row],[Dia de clases Inscrito]]," ","")&amp;"-"&amp;SUBSTITUTE(Tabla1[[#This Row],[Horario Inscrito]]," ","")&amp;"-"&amp;Tabla1[[#This Row],[Fecha Inicio grupo]])</f>
        <v/>
      </c>
      <c r="BF137" s="252" t="str">
        <f>IF(F137="","",Tabla1[[#This Row],[Curso]])</f>
        <v/>
      </c>
      <c r="BG137" s="253" t="str">
        <f>+IF(TRIM(F137)="","",$B$1&amp;"-"&amp;TRIM(Tabla1[[#This Row],[Mes Inscrito]])&amp;"-"&amp;TRIM(Tabla1[[#This Row],[Dia de clases Inscrito]])&amp;"-"&amp;TRIM(Tabla1[[#This Row],[Horario Inscrito]])&amp;"-"&amp;TRIM(Tabla1[[#This Row],[Fecha Inicio grupo]])&amp;"-"&amp;TRIM(Tabla1[[#This Row],[Tipo Incrito]]))</f>
        <v/>
      </c>
      <c r="BH137" s="309"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10"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10"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10" t="str">
        <f>IF(Tabla1[[#This Row],[Fecha Inicio grupo]]="","",IFERROR(VLOOKUP(Tabla1[[#This Row],[Mes de Alta como miembro]],Parámetros!$AM$2:$AN$16,2,0),"01/01/1900"))</f>
        <v/>
      </c>
    </row>
    <row r="138" spans="1:63" ht="14.45" hidden="1">
      <c r="A138" s="69">
        <v>135</v>
      </c>
      <c r="B138" s="30"/>
      <c r="C138" s="35"/>
      <c r="D138" s="43"/>
      <c r="E138" s="65"/>
      <c r="F138" s="46"/>
      <c r="G138" s="46"/>
      <c r="H138" s="164"/>
      <c r="I138" s="43"/>
      <c r="J138" s="29"/>
      <c r="K138" s="70"/>
      <c r="L138" s="69"/>
      <c r="M138" s="47"/>
      <c r="N138" s="239" t="str">
        <f ca="1">IF(Tabla1[[#This Row],[Fecha de nac]]="","",IF(Tabla1[[#This Row],[Fecha Finalización]] &gt;=TODAY(), DATEDIF(Tabla1[[#This Row],[Fecha de nac]],TODAY(),"y"), ROUNDDOWN((Tabla1[[#This Row],[Fecha Finalización]] -Tabla1[[#This Row],[Fecha de nac]])/365,0)))</f>
        <v/>
      </c>
      <c r="O138" s="170"/>
      <c r="P138" s="35"/>
      <c r="Q138" s="68"/>
      <c r="R138" s="68"/>
      <c r="S138" s="68"/>
      <c r="T138" s="68"/>
      <c r="U138" s="244" t="str">
        <f>IF(F138="","",Tabla1[[#This Row],[Fecha Inicio grupo]]+3*7-7)</f>
        <v/>
      </c>
      <c r="V138" s="245" t="str">
        <f>IF(F138="","",EDATE(Tabla1[[#This Row],[Fecha Inicio grupo]],3))</f>
        <v/>
      </c>
      <c r="W138" s="30"/>
      <c r="X138" s="30"/>
      <c r="Y138" s="77"/>
      <c r="Z138" s="77"/>
      <c r="AA138" s="77"/>
      <c r="AB138" s="77"/>
      <c r="AC138" s="77"/>
      <c r="AD138" s="77"/>
      <c r="AE138" s="77"/>
      <c r="AF138" s="77"/>
      <c r="AG138" s="77"/>
      <c r="AH138" s="77"/>
      <c r="AI138" s="77"/>
      <c r="AJ138" s="77"/>
      <c r="AK138" s="77"/>
      <c r="AL138" s="77"/>
      <c r="AM138" s="77"/>
      <c r="AN138" s="77"/>
      <c r="AO138" s="145"/>
      <c r="AP138" s="247" t="str">
        <f>IF(F138="","",IFERROR(VLOOKUP(SUBSTITUTE(SUBSTITUTE(Tabla1[[#This Row],[Uso Sistemas]],"T","P"),"N","F"),Parámetros!$M$2:$N$17,2,0),"Completar hasta 3ra sem. para evaluar a Probacionista"))</f>
        <v/>
      </c>
      <c r="AQ138" s="40"/>
      <c r="AR138" s="40"/>
      <c r="AS138" s="40"/>
      <c r="AT138" s="29"/>
      <c r="AU138" s="56"/>
      <c r="AV138" s="56"/>
      <c r="AW138" s="56"/>
      <c r="AX138" s="249" t="str">
        <f>IF(V138="","",EOMONTH(EDATE(Tabla1[[#This Row],[Fecha Finalización]],2),0))</f>
        <v/>
      </c>
      <c r="AY138" s="40"/>
      <c r="AZ138" s="250" t="str">
        <f>IF(V138="","",EOMONTH(EDATE(Tabla1[[#This Row],[Fecha Finalización]],3),0))</f>
        <v/>
      </c>
      <c r="BA138" s="40"/>
      <c r="BB138" s="40"/>
      <c r="BC138" s="236"/>
      <c r="BD138" s="234" t="str">
        <f>IF(F138="","",Tabla1[[#This Row],[sem 01]]&amp;Tabla1[[#This Row],[sem 02]]&amp;Tabla1[[#This Row],[sem 03]])</f>
        <v/>
      </c>
      <c r="BE138" s="235" t="str">
        <f>IF(TRIM(F138)="","",$B$1&amp;"-"&amp;SUBSTITUTE(Tabla1[[#This Row],[Mes Inscrito]]," ","")&amp;"-"&amp;SUBSTITUTE(Tabla1[[#This Row],[Dia de clases Inscrito]]," ","")&amp;"-"&amp;SUBSTITUTE(Tabla1[[#This Row],[Horario Inscrito]]," ","")&amp;"-"&amp;Tabla1[[#This Row],[Fecha Inicio grupo]])</f>
        <v/>
      </c>
      <c r="BF138" s="252" t="str">
        <f>IF(F138="","",Tabla1[[#This Row],[Curso]])</f>
        <v/>
      </c>
      <c r="BG138" s="253" t="str">
        <f>+IF(TRIM(F138)="","",$B$1&amp;"-"&amp;TRIM(Tabla1[[#This Row],[Mes Inscrito]])&amp;"-"&amp;TRIM(Tabla1[[#This Row],[Dia de clases Inscrito]])&amp;"-"&amp;TRIM(Tabla1[[#This Row],[Horario Inscrito]])&amp;"-"&amp;TRIM(Tabla1[[#This Row],[Fecha Inicio grupo]])&amp;"-"&amp;TRIM(Tabla1[[#This Row],[Tipo Incrito]]))</f>
        <v/>
      </c>
      <c r="BH138" s="309"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10"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10"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10" t="str">
        <f>IF(Tabla1[[#This Row],[Fecha Inicio grupo]]="","",IFERROR(VLOOKUP(Tabla1[[#This Row],[Mes de Alta como miembro]],Parámetros!$AM$2:$AN$16,2,0),"01/01/1900"))</f>
        <v/>
      </c>
    </row>
    <row r="139" spans="1:63" ht="14.45" hidden="1">
      <c r="A139" s="69">
        <v>136</v>
      </c>
      <c r="B139" s="30"/>
      <c r="C139" s="35"/>
      <c r="D139" s="43"/>
      <c r="E139" s="65"/>
      <c r="F139" s="46"/>
      <c r="G139" s="46"/>
      <c r="H139" s="164"/>
      <c r="I139" s="43"/>
      <c r="J139" s="29"/>
      <c r="K139" s="70"/>
      <c r="L139" s="69"/>
      <c r="M139" s="47"/>
      <c r="N139" s="239" t="str">
        <f ca="1">IF(Tabla1[[#This Row],[Fecha de nac]]="","",IF(Tabla1[[#This Row],[Fecha Finalización]] &gt;=TODAY(), DATEDIF(Tabla1[[#This Row],[Fecha de nac]],TODAY(),"y"), ROUNDDOWN((Tabla1[[#This Row],[Fecha Finalización]] -Tabla1[[#This Row],[Fecha de nac]])/365,0)))</f>
        <v/>
      </c>
      <c r="O139" s="170"/>
      <c r="P139" s="35"/>
      <c r="Q139" s="68"/>
      <c r="R139" s="68"/>
      <c r="S139" s="68"/>
      <c r="T139" s="68"/>
      <c r="U139" s="244" t="str">
        <f>IF(F139="","",Tabla1[[#This Row],[Fecha Inicio grupo]]+3*7-7)</f>
        <v/>
      </c>
      <c r="V139" s="245" t="str">
        <f>IF(F139="","",EDATE(Tabla1[[#This Row],[Fecha Inicio grupo]],3))</f>
        <v/>
      </c>
      <c r="W139" s="30"/>
      <c r="X139" s="30"/>
      <c r="Y139" s="77"/>
      <c r="Z139" s="77"/>
      <c r="AA139" s="77"/>
      <c r="AB139" s="77"/>
      <c r="AC139" s="77"/>
      <c r="AD139" s="77"/>
      <c r="AE139" s="77"/>
      <c r="AF139" s="77"/>
      <c r="AG139" s="77"/>
      <c r="AH139" s="77"/>
      <c r="AI139" s="77"/>
      <c r="AJ139" s="77"/>
      <c r="AK139" s="77"/>
      <c r="AL139" s="77"/>
      <c r="AM139" s="77"/>
      <c r="AN139" s="77"/>
      <c r="AO139" s="145"/>
      <c r="AP139" s="247" t="str">
        <f>IF(F139="","",IFERROR(VLOOKUP(SUBSTITUTE(SUBSTITUTE(Tabla1[[#This Row],[Uso Sistemas]],"T","P"),"N","F"),Parámetros!$M$2:$N$17,2,0),"Completar hasta 3ra sem. para evaluar a Probacionista"))</f>
        <v/>
      </c>
      <c r="AQ139" s="40"/>
      <c r="AR139" s="40"/>
      <c r="AS139" s="40"/>
      <c r="AT139" s="29"/>
      <c r="AU139" s="56"/>
      <c r="AV139" s="56"/>
      <c r="AW139" s="56"/>
      <c r="AX139" s="249" t="str">
        <f>IF(V139="","",EOMONTH(EDATE(Tabla1[[#This Row],[Fecha Finalización]],2),0))</f>
        <v/>
      </c>
      <c r="AY139" s="40"/>
      <c r="AZ139" s="250" t="str">
        <f>IF(V139="","",EOMONTH(EDATE(Tabla1[[#This Row],[Fecha Finalización]],3),0))</f>
        <v/>
      </c>
      <c r="BA139" s="40"/>
      <c r="BB139" s="40"/>
      <c r="BC139" s="236"/>
      <c r="BD139" s="234" t="str">
        <f>IF(F139="","",Tabla1[[#This Row],[sem 01]]&amp;Tabla1[[#This Row],[sem 02]]&amp;Tabla1[[#This Row],[sem 03]])</f>
        <v/>
      </c>
      <c r="BE139" s="235" t="str">
        <f>IF(TRIM(F139)="","",$B$1&amp;"-"&amp;SUBSTITUTE(Tabla1[[#This Row],[Mes Inscrito]]," ","")&amp;"-"&amp;SUBSTITUTE(Tabla1[[#This Row],[Dia de clases Inscrito]]," ","")&amp;"-"&amp;SUBSTITUTE(Tabla1[[#This Row],[Horario Inscrito]]," ","")&amp;"-"&amp;Tabla1[[#This Row],[Fecha Inicio grupo]])</f>
        <v/>
      </c>
      <c r="BF139" s="252" t="str">
        <f>IF(F139="","",Tabla1[[#This Row],[Curso]])</f>
        <v/>
      </c>
      <c r="BG139" s="253" t="str">
        <f>+IF(TRIM(F139)="","",$B$1&amp;"-"&amp;TRIM(Tabla1[[#This Row],[Mes Inscrito]])&amp;"-"&amp;TRIM(Tabla1[[#This Row],[Dia de clases Inscrito]])&amp;"-"&amp;TRIM(Tabla1[[#This Row],[Horario Inscrito]])&amp;"-"&amp;TRIM(Tabla1[[#This Row],[Fecha Inicio grupo]])&amp;"-"&amp;TRIM(Tabla1[[#This Row],[Tipo Incrito]]))</f>
        <v/>
      </c>
      <c r="BH139" s="309"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10"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10"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10" t="str">
        <f>IF(Tabla1[[#This Row],[Fecha Inicio grupo]]="","",IFERROR(VLOOKUP(Tabla1[[#This Row],[Mes de Alta como miembro]],Parámetros!$AM$2:$AN$16,2,0),"01/01/1900"))</f>
        <v/>
      </c>
    </row>
    <row r="140" spans="1:63" ht="14.45" hidden="1">
      <c r="A140" s="69">
        <v>137</v>
      </c>
      <c r="B140" s="30"/>
      <c r="C140" s="35"/>
      <c r="D140" s="43"/>
      <c r="E140" s="65"/>
      <c r="F140" s="46"/>
      <c r="G140" s="46"/>
      <c r="H140" s="164"/>
      <c r="I140" s="43"/>
      <c r="J140" s="29"/>
      <c r="K140" s="70"/>
      <c r="L140" s="69"/>
      <c r="M140" s="47"/>
      <c r="N140" s="239" t="str">
        <f ca="1">IF(Tabla1[[#This Row],[Fecha de nac]]="","",IF(Tabla1[[#This Row],[Fecha Finalización]] &gt;=TODAY(), DATEDIF(Tabla1[[#This Row],[Fecha de nac]],TODAY(),"y"), ROUNDDOWN((Tabla1[[#This Row],[Fecha Finalización]] -Tabla1[[#This Row],[Fecha de nac]])/365,0)))</f>
        <v/>
      </c>
      <c r="O140" s="170"/>
      <c r="P140" s="35"/>
      <c r="Q140" s="68"/>
      <c r="R140" s="68"/>
      <c r="S140" s="68"/>
      <c r="T140" s="68"/>
      <c r="U140" s="244" t="str">
        <f>IF(F140="","",Tabla1[[#This Row],[Fecha Inicio grupo]]+3*7-7)</f>
        <v/>
      </c>
      <c r="V140" s="245" t="str">
        <f>IF(F140="","",EDATE(Tabla1[[#This Row],[Fecha Inicio grupo]],3))</f>
        <v/>
      </c>
      <c r="W140" s="30"/>
      <c r="X140" s="30"/>
      <c r="Y140" s="77"/>
      <c r="Z140" s="77"/>
      <c r="AA140" s="77"/>
      <c r="AB140" s="77"/>
      <c r="AC140" s="77"/>
      <c r="AD140" s="77"/>
      <c r="AE140" s="77"/>
      <c r="AF140" s="77"/>
      <c r="AG140" s="77"/>
      <c r="AH140" s="77"/>
      <c r="AI140" s="77"/>
      <c r="AJ140" s="77"/>
      <c r="AK140" s="77"/>
      <c r="AL140" s="77"/>
      <c r="AM140" s="77"/>
      <c r="AN140" s="77"/>
      <c r="AO140" s="145"/>
      <c r="AP140" s="247" t="str">
        <f>IF(F140="","",IFERROR(VLOOKUP(SUBSTITUTE(SUBSTITUTE(Tabla1[[#This Row],[Uso Sistemas]],"T","P"),"N","F"),Parámetros!$M$2:$N$17,2,0),"Completar hasta 3ra sem. para evaluar a Probacionista"))</f>
        <v/>
      </c>
      <c r="AQ140" s="40"/>
      <c r="AR140" s="40"/>
      <c r="AS140" s="40"/>
      <c r="AT140" s="29"/>
      <c r="AU140" s="56"/>
      <c r="AV140" s="56"/>
      <c r="AW140" s="56"/>
      <c r="AX140" s="249" t="str">
        <f>IF(V140="","",EOMONTH(EDATE(Tabla1[[#This Row],[Fecha Finalización]],2),0))</f>
        <v/>
      </c>
      <c r="AY140" s="40"/>
      <c r="AZ140" s="250" t="str">
        <f>IF(V140="","",EOMONTH(EDATE(Tabla1[[#This Row],[Fecha Finalización]],3),0))</f>
        <v/>
      </c>
      <c r="BA140" s="40"/>
      <c r="BB140" s="40"/>
      <c r="BC140" s="236"/>
      <c r="BD140" s="234" t="str">
        <f>IF(F140="","",Tabla1[[#This Row],[sem 01]]&amp;Tabla1[[#This Row],[sem 02]]&amp;Tabla1[[#This Row],[sem 03]])</f>
        <v/>
      </c>
      <c r="BE140" s="235" t="str">
        <f>IF(TRIM(F140)="","",$B$1&amp;"-"&amp;SUBSTITUTE(Tabla1[[#This Row],[Mes Inscrito]]," ","")&amp;"-"&amp;SUBSTITUTE(Tabla1[[#This Row],[Dia de clases Inscrito]]," ","")&amp;"-"&amp;SUBSTITUTE(Tabla1[[#This Row],[Horario Inscrito]]," ","")&amp;"-"&amp;Tabla1[[#This Row],[Fecha Inicio grupo]])</f>
        <v/>
      </c>
      <c r="BF140" s="252" t="str">
        <f>IF(F140="","",Tabla1[[#This Row],[Curso]])</f>
        <v/>
      </c>
      <c r="BG140" s="253" t="str">
        <f>+IF(TRIM(F140)="","",$B$1&amp;"-"&amp;TRIM(Tabla1[[#This Row],[Mes Inscrito]])&amp;"-"&amp;TRIM(Tabla1[[#This Row],[Dia de clases Inscrito]])&amp;"-"&amp;TRIM(Tabla1[[#This Row],[Horario Inscrito]])&amp;"-"&amp;TRIM(Tabla1[[#This Row],[Fecha Inicio grupo]])&amp;"-"&amp;TRIM(Tabla1[[#This Row],[Tipo Incrito]]))</f>
        <v/>
      </c>
      <c r="BH140" s="309"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10"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10"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10" t="str">
        <f>IF(Tabla1[[#This Row],[Fecha Inicio grupo]]="","",IFERROR(VLOOKUP(Tabla1[[#This Row],[Mes de Alta como miembro]],Parámetros!$AM$2:$AN$16,2,0),"01/01/1900"))</f>
        <v/>
      </c>
    </row>
    <row r="141" spans="1:63" ht="14.45" hidden="1">
      <c r="A141" s="69">
        <v>138</v>
      </c>
      <c r="B141" s="30"/>
      <c r="C141" s="35"/>
      <c r="D141" s="43"/>
      <c r="E141" s="65"/>
      <c r="F141" s="46"/>
      <c r="G141" s="46"/>
      <c r="H141" s="164"/>
      <c r="I141" s="43"/>
      <c r="J141" s="29"/>
      <c r="K141" s="70"/>
      <c r="L141" s="69"/>
      <c r="M141" s="47"/>
      <c r="N141" s="239" t="str">
        <f ca="1">IF(Tabla1[[#This Row],[Fecha de nac]]="","",IF(Tabla1[[#This Row],[Fecha Finalización]] &gt;=TODAY(), DATEDIF(Tabla1[[#This Row],[Fecha de nac]],TODAY(),"y"), ROUNDDOWN((Tabla1[[#This Row],[Fecha Finalización]] -Tabla1[[#This Row],[Fecha de nac]])/365,0)))</f>
        <v/>
      </c>
      <c r="O141" s="170"/>
      <c r="P141" s="35"/>
      <c r="Q141" s="68"/>
      <c r="R141" s="68"/>
      <c r="S141" s="68"/>
      <c r="T141" s="68"/>
      <c r="U141" s="244" t="str">
        <f>IF(F141="","",Tabla1[[#This Row],[Fecha Inicio grupo]]+3*7-7)</f>
        <v/>
      </c>
      <c r="V141" s="245" t="str">
        <f>IF(F141="","",EDATE(Tabla1[[#This Row],[Fecha Inicio grupo]],3))</f>
        <v/>
      </c>
      <c r="W141" s="30"/>
      <c r="X141" s="30"/>
      <c r="Y141" s="77"/>
      <c r="Z141" s="77"/>
      <c r="AA141" s="77"/>
      <c r="AB141" s="77"/>
      <c r="AC141" s="77"/>
      <c r="AD141" s="77"/>
      <c r="AE141" s="77"/>
      <c r="AF141" s="77"/>
      <c r="AG141" s="77"/>
      <c r="AH141" s="77"/>
      <c r="AI141" s="77"/>
      <c r="AJ141" s="77"/>
      <c r="AK141" s="77"/>
      <c r="AL141" s="77"/>
      <c r="AM141" s="77"/>
      <c r="AN141" s="77"/>
      <c r="AO141" s="145"/>
      <c r="AP141" s="247" t="str">
        <f>IF(F141="","",IFERROR(VLOOKUP(SUBSTITUTE(SUBSTITUTE(Tabla1[[#This Row],[Uso Sistemas]],"T","P"),"N","F"),Parámetros!$M$2:$N$17,2,0),"Completar hasta 3ra sem. para evaluar a Probacionista"))</f>
        <v/>
      </c>
      <c r="AQ141" s="40"/>
      <c r="AR141" s="40"/>
      <c r="AS141" s="40"/>
      <c r="AT141" s="29"/>
      <c r="AU141" s="56"/>
      <c r="AV141" s="56"/>
      <c r="AW141" s="56"/>
      <c r="AX141" s="249" t="str">
        <f>IF(V141="","",EOMONTH(EDATE(Tabla1[[#This Row],[Fecha Finalización]],2),0))</f>
        <v/>
      </c>
      <c r="AY141" s="40"/>
      <c r="AZ141" s="250" t="str">
        <f>IF(V141="","",EOMONTH(EDATE(Tabla1[[#This Row],[Fecha Finalización]],3),0))</f>
        <v/>
      </c>
      <c r="BA141" s="40"/>
      <c r="BB141" s="40"/>
      <c r="BC141" s="236"/>
      <c r="BD141" s="234" t="str">
        <f>IF(F141="","",Tabla1[[#This Row],[sem 01]]&amp;Tabla1[[#This Row],[sem 02]]&amp;Tabla1[[#This Row],[sem 03]])</f>
        <v/>
      </c>
      <c r="BE141" s="235" t="str">
        <f>IF(TRIM(F141)="","",$B$1&amp;"-"&amp;SUBSTITUTE(Tabla1[[#This Row],[Mes Inscrito]]," ","")&amp;"-"&amp;SUBSTITUTE(Tabla1[[#This Row],[Dia de clases Inscrito]]," ","")&amp;"-"&amp;SUBSTITUTE(Tabla1[[#This Row],[Horario Inscrito]]," ","")&amp;"-"&amp;Tabla1[[#This Row],[Fecha Inicio grupo]])</f>
        <v/>
      </c>
      <c r="BF141" s="252" t="str">
        <f>IF(F141="","",Tabla1[[#This Row],[Curso]])</f>
        <v/>
      </c>
      <c r="BG141" s="253" t="str">
        <f>+IF(TRIM(F141)="","",$B$1&amp;"-"&amp;TRIM(Tabla1[[#This Row],[Mes Inscrito]])&amp;"-"&amp;TRIM(Tabla1[[#This Row],[Dia de clases Inscrito]])&amp;"-"&amp;TRIM(Tabla1[[#This Row],[Horario Inscrito]])&amp;"-"&amp;TRIM(Tabla1[[#This Row],[Fecha Inicio grupo]])&amp;"-"&amp;TRIM(Tabla1[[#This Row],[Tipo Incrito]]))</f>
        <v/>
      </c>
      <c r="BH141" s="309"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10"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10"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10" t="str">
        <f>IF(Tabla1[[#This Row],[Fecha Inicio grupo]]="","",IFERROR(VLOOKUP(Tabla1[[#This Row],[Mes de Alta como miembro]],Parámetros!$AM$2:$AN$16,2,0),"01/01/1900"))</f>
        <v/>
      </c>
    </row>
    <row r="142" spans="1:63" ht="14.45" hidden="1">
      <c r="A142" s="69">
        <v>139</v>
      </c>
      <c r="B142" s="30"/>
      <c r="C142" s="35"/>
      <c r="D142" s="43"/>
      <c r="E142" s="65"/>
      <c r="F142" s="46"/>
      <c r="G142" s="46"/>
      <c r="H142" s="164"/>
      <c r="I142" s="43"/>
      <c r="J142" s="29"/>
      <c r="K142" s="70"/>
      <c r="L142" s="69"/>
      <c r="M142" s="47"/>
      <c r="N142" s="239" t="str">
        <f ca="1">IF(Tabla1[[#This Row],[Fecha de nac]]="","",IF(Tabla1[[#This Row],[Fecha Finalización]] &gt;=TODAY(), DATEDIF(Tabla1[[#This Row],[Fecha de nac]],TODAY(),"y"), ROUNDDOWN((Tabla1[[#This Row],[Fecha Finalización]] -Tabla1[[#This Row],[Fecha de nac]])/365,0)))</f>
        <v/>
      </c>
      <c r="O142" s="170"/>
      <c r="P142" s="35"/>
      <c r="Q142" s="68"/>
      <c r="R142" s="68"/>
      <c r="S142" s="68"/>
      <c r="T142" s="68"/>
      <c r="U142" s="244" t="str">
        <f>IF(F142="","",Tabla1[[#This Row],[Fecha Inicio grupo]]+3*7-7)</f>
        <v/>
      </c>
      <c r="V142" s="245" t="str">
        <f>IF(F142="","",EDATE(Tabla1[[#This Row],[Fecha Inicio grupo]],3))</f>
        <v/>
      </c>
      <c r="W142" s="30"/>
      <c r="X142" s="30"/>
      <c r="Y142" s="77"/>
      <c r="Z142" s="77"/>
      <c r="AA142" s="77"/>
      <c r="AB142" s="77"/>
      <c r="AC142" s="77"/>
      <c r="AD142" s="77"/>
      <c r="AE142" s="77"/>
      <c r="AF142" s="77"/>
      <c r="AG142" s="77"/>
      <c r="AH142" s="77"/>
      <c r="AI142" s="77"/>
      <c r="AJ142" s="77"/>
      <c r="AK142" s="77"/>
      <c r="AL142" s="77"/>
      <c r="AM142" s="77"/>
      <c r="AN142" s="77"/>
      <c r="AO142" s="145"/>
      <c r="AP142" s="247" t="str">
        <f>IF(F142="","",IFERROR(VLOOKUP(SUBSTITUTE(SUBSTITUTE(Tabla1[[#This Row],[Uso Sistemas]],"T","P"),"N","F"),Parámetros!$M$2:$N$17,2,0),"Completar hasta 3ra sem. para evaluar a Probacionista"))</f>
        <v/>
      </c>
      <c r="AQ142" s="40"/>
      <c r="AR142" s="40"/>
      <c r="AS142" s="40"/>
      <c r="AT142" s="29"/>
      <c r="AU142" s="56"/>
      <c r="AV142" s="56"/>
      <c r="AW142" s="56"/>
      <c r="AX142" s="249" t="str">
        <f>IF(V142="","",EOMONTH(EDATE(Tabla1[[#This Row],[Fecha Finalización]],2),0))</f>
        <v/>
      </c>
      <c r="AY142" s="40"/>
      <c r="AZ142" s="250" t="str">
        <f>IF(V142="","",EOMONTH(EDATE(Tabla1[[#This Row],[Fecha Finalización]],3),0))</f>
        <v/>
      </c>
      <c r="BA142" s="40"/>
      <c r="BB142" s="40"/>
      <c r="BC142" s="236"/>
      <c r="BD142" s="234" t="str">
        <f>IF(F142="","",Tabla1[[#This Row],[sem 01]]&amp;Tabla1[[#This Row],[sem 02]]&amp;Tabla1[[#This Row],[sem 03]])</f>
        <v/>
      </c>
      <c r="BE142" s="235" t="str">
        <f>IF(TRIM(F142)="","",$B$1&amp;"-"&amp;SUBSTITUTE(Tabla1[[#This Row],[Mes Inscrito]]," ","")&amp;"-"&amp;SUBSTITUTE(Tabla1[[#This Row],[Dia de clases Inscrito]]," ","")&amp;"-"&amp;SUBSTITUTE(Tabla1[[#This Row],[Horario Inscrito]]," ","")&amp;"-"&amp;Tabla1[[#This Row],[Fecha Inicio grupo]])</f>
        <v/>
      </c>
      <c r="BF142" s="252" t="str">
        <f>IF(F142="","",Tabla1[[#This Row],[Curso]])</f>
        <v/>
      </c>
      <c r="BG142" s="253" t="str">
        <f>+IF(TRIM(F142)="","",$B$1&amp;"-"&amp;TRIM(Tabla1[[#This Row],[Mes Inscrito]])&amp;"-"&amp;TRIM(Tabla1[[#This Row],[Dia de clases Inscrito]])&amp;"-"&amp;TRIM(Tabla1[[#This Row],[Horario Inscrito]])&amp;"-"&amp;TRIM(Tabla1[[#This Row],[Fecha Inicio grupo]])&amp;"-"&amp;TRIM(Tabla1[[#This Row],[Tipo Incrito]]))</f>
        <v/>
      </c>
      <c r="BH142" s="309"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10"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10"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10" t="str">
        <f>IF(Tabla1[[#This Row],[Fecha Inicio grupo]]="","",IFERROR(VLOOKUP(Tabla1[[#This Row],[Mes de Alta como miembro]],Parámetros!$AM$2:$AN$16,2,0),"01/01/1900"))</f>
        <v/>
      </c>
    </row>
    <row r="143" spans="1:63" ht="14.45" hidden="1">
      <c r="A143" s="69">
        <v>140</v>
      </c>
      <c r="B143" s="30"/>
      <c r="C143" s="35"/>
      <c r="D143" s="43"/>
      <c r="E143" s="65"/>
      <c r="F143" s="46"/>
      <c r="G143" s="46"/>
      <c r="H143" s="164"/>
      <c r="I143" s="43"/>
      <c r="J143" s="29"/>
      <c r="K143" s="70"/>
      <c r="L143" s="69"/>
      <c r="M143" s="47"/>
      <c r="N143" s="239" t="str">
        <f ca="1">IF(Tabla1[[#This Row],[Fecha de nac]]="","",IF(Tabla1[[#This Row],[Fecha Finalización]] &gt;=TODAY(), DATEDIF(Tabla1[[#This Row],[Fecha de nac]],TODAY(),"y"), ROUNDDOWN((Tabla1[[#This Row],[Fecha Finalización]] -Tabla1[[#This Row],[Fecha de nac]])/365,0)))</f>
        <v/>
      </c>
      <c r="O143" s="170"/>
      <c r="P143" s="35"/>
      <c r="Q143" s="68"/>
      <c r="R143" s="68"/>
      <c r="S143" s="68"/>
      <c r="T143" s="68"/>
      <c r="U143" s="244" t="str">
        <f>IF(F143="","",Tabla1[[#This Row],[Fecha Inicio grupo]]+3*7-7)</f>
        <v/>
      </c>
      <c r="V143" s="245" t="str">
        <f>IF(F143="","",EDATE(Tabla1[[#This Row],[Fecha Inicio grupo]],3))</f>
        <v/>
      </c>
      <c r="W143" s="30"/>
      <c r="X143" s="30"/>
      <c r="Y143" s="77"/>
      <c r="Z143" s="77"/>
      <c r="AA143" s="77"/>
      <c r="AB143" s="77"/>
      <c r="AC143" s="77"/>
      <c r="AD143" s="77"/>
      <c r="AE143" s="77"/>
      <c r="AF143" s="77"/>
      <c r="AG143" s="77"/>
      <c r="AH143" s="77"/>
      <c r="AI143" s="77"/>
      <c r="AJ143" s="77"/>
      <c r="AK143" s="77"/>
      <c r="AL143" s="77"/>
      <c r="AM143" s="77"/>
      <c r="AN143" s="77"/>
      <c r="AO143" s="145"/>
      <c r="AP143" s="247" t="str">
        <f>IF(F143="","",IFERROR(VLOOKUP(SUBSTITUTE(SUBSTITUTE(Tabla1[[#This Row],[Uso Sistemas]],"T","P"),"N","F"),Parámetros!$M$2:$N$17,2,0),"Completar hasta 3ra sem. para evaluar a Probacionista"))</f>
        <v/>
      </c>
      <c r="AQ143" s="40"/>
      <c r="AR143" s="40"/>
      <c r="AS143" s="40"/>
      <c r="AT143" s="29"/>
      <c r="AU143" s="56"/>
      <c r="AV143" s="56"/>
      <c r="AW143" s="56"/>
      <c r="AX143" s="249" t="str">
        <f>IF(V143="","",EOMONTH(EDATE(Tabla1[[#This Row],[Fecha Finalización]],2),0))</f>
        <v/>
      </c>
      <c r="AY143" s="40"/>
      <c r="AZ143" s="250" t="str">
        <f>IF(V143="","",EOMONTH(EDATE(Tabla1[[#This Row],[Fecha Finalización]],3),0))</f>
        <v/>
      </c>
      <c r="BA143" s="40"/>
      <c r="BB143" s="40"/>
      <c r="BC143" s="236"/>
      <c r="BD143" s="234" t="str">
        <f>IF(F143="","",Tabla1[[#This Row],[sem 01]]&amp;Tabla1[[#This Row],[sem 02]]&amp;Tabla1[[#This Row],[sem 03]])</f>
        <v/>
      </c>
      <c r="BE143" s="235" t="str">
        <f>IF(TRIM(F143)="","",$B$1&amp;"-"&amp;SUBSTITUTE(Tabla1[[#This Row],[Mes Inscrito]]," ","")&amp;"-"&amp;SUBSTITUTE(Tabla1[[#This Row],[Dia de clases Inscrito]]," ","")&amp;"-"&amp;SUBSTITUTE(Tabla1[[#This Row],[Horario Inscrito]]," ","")&amp;"-"&amp;Tabla1[[#This Row],[Fecha Inicio grupo]])</f>
        <v/>
      </c>
      <c r="BF143" s="252" t="str">
        <f>IF(F143="","",Tabla1[[#This Row],[Curso]])</f>
        <v/>
      </c>
      <c r="BG143" s="253" t="str">
        <f>+IF(TRIM(F143)="","",$B$1&amp;"-"&amp;TRIM(Tabla1[[#This Row],[Mes Inscrito]])&amp;"-"&amp;TRIM(Tabla1[[#This Row],[Dia de clases Inscrito]])&amp;"-"&amp;TRIM(Tabla1[[#This Row],[Horario Inscrito]])&amp;"-"&amp;TRIM(Tabla1[[#This Row],[Fecha Inicio grupo]])&amp;"-"&amp;TRIM(Tabla1[[#This Row],[Tipo Incrito]]))</f>
        <v/>
      </c>
      <c r="BH143" s="309"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10"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10"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10" t="str">
        <f>IF(Tabla1[[#This Row],[Fecha Inicio grupo]]="","",IFERROR(VLOOKUP(Tabla1[[#This Row],[Mes de Alta como miembro]],Parámetros!$AM$2:$AN$16,2,0),"01/01/1900"))</f>
        <v/>
      </c>
    </row>
    <row r="144" spans="1:63" ht="14.45" hidden="1">
      <c r="A144" s="69">
        <v>141</v>
      </c>
      <c r="B144" s="30"/>
      <c r="C144" s="35"/>
      <c r="D144" s="43"/>
      <c r="E144" s="65"/>
      <c r="F144" s="46"/>
      <c r="G144" s="46"/>
      <c r="H144" s="164"/>
      <c r="I144" s="43"/>
      <c r="J144" s="29"/>
      <c r="K144" s="70"/>
      <c r="L144" s="69"/>
      <c r="M144" s="47"/>
      <c r="N144" s="239" t="str">
        <f ca="1">IF(Tabla1[[#This Row],[Fecha de nac]]="","",IF(Tabla1[[#This Row],[Fecha Finalización]] &gt;=TODAY(), DATEDIF(Tabla1[[#This Row],[Fecha de nac]],TODAY(),"y"), ROUNDDOWN((Tabla1[[#This Row],[Fecha Finalización]] -Tabla1[[#This Row],[Fecha de nac]])/365,0)))</f>
        <v/>
      </c>
      <c r="O144" s="170"/>
      <c r="P144" s="35"/>
      <c r="Q144" s="68"/>
      <c r="R144" s="68"/>
      <c r="S144" s="68"/>
      <c r="T144" s="68"/>
      <c r="U144" s="244" t="str">
        <f>IF(F144="","",Tabla1[[#This Row],[Fecha Inicio grupo]]+3*7-7)</f>
        <v/>
      </c>
      <c r="V144" s="245" t="str">
        <f>IF(F144="","",EDATE(Tabla1[[#This Row],[Fecha Inicio grupo]],3))</f>
        <v/>
      </c>
      <c r="W144" s="30"/>
      <c r="X144" s="30"/>
      <c r="Y144" s="77"/>
      <c r="Z144" s="77"/>
      <c r="AA144" s="77"/>
      <c r="AB144" s="77"/>
      <c r="AC144" s="77"/>
      <c r="AD144" s="77"/>
      <c r="AE144" s="77"/>
      <c r="AF144" s="77"/>
      <c r="AG144" s="77"/>
      <c r="AH144" s="77"/>
      <c r="AI144" s="77"/>
      <c r="AJ144" s="77"/>
      <c r="AK144" s="77"/>
      <c r="AL144" s="77"/>
      <c r="AM144" s="77"/>
      <c r="AN144" s="77"/>
      <c r="AO144" s="145"/>
      <c r="AP144" s="247" t="str">
        <f>IF(F144="","",IFERROR(VLOOKUP(SUBSTITUTE(SUBSTITUTE(Tabla1[[#This Row],[Uso Sistemas]],"T","P"),"N","F"),Parámetros!$M$2:$N$17,2,0),"Completar hasta 3ra sem. para evaluar a Probacionista"))</f>
        <v/>
      </c>
      <c r="AQ144" s="40"/>
      <c r="AR144" s="40"/>
      <c r="AS144" s="40"/>
      <c r="AT144" s="29"/>
      <c r="AU144" s="56"/>
      <c r="AV144" s="56"/>
      <c r="AW144" s="56"/>
      <c r="AX144" s="249" t="str">
        <f>IF(V144="","",EOMONTH(EDATE(Tabla1[[#This Row],[Fecha Finalización]],2),0))</f>
        <v/>
      </c>
      <c r="AY144" s="40"/>
      <c r="AZ144" s="250" t="str">
        <f>IF(V144="","",EOMONTH(EDATE(Tabla1[[#This Row],[Fecha Finalización]],3),0))</f>
        <v/>
      </c>
      <c r="BA144" s="40"/>
      <c r="BB144" s="40"/>
      <c r="BC144" s="236"/>
      <c r="BD144" s="234" t="str">
        <f>IF(F144="","",Tabla1[[#This Row],[sem 01]]&amp;Tabla1[[#This Row],[sem 02]]&amp;Tabla1[[#This Row],[sem 03]])</f>
        <v/>
      </c>
      <c r="BE144" s="235" t="str">
        <f>IF(TRIM(F144)="","",$B$1&amp;"-"&amp;SUBSTITUTE(Tabla1[[#This Row],[Mes Inscrito]]," ","")&amp;"-"&amp;SUBSTITUTE(Tabla1[[#This Row],[Dia de clases Inscrito]]," ","")&amp;"-"&amp;SUBSTITUTE(Tabla1[[#This Row],[Horario Inscrito]]," ","")&amp;"-"&amp;Tabla1[[#This Row],[Fecha Inicio grupo]])</f>
        <v/>
      </c>
      <c r="BF144" s="252" t="str">
        <f>IF(F144="","",Tabla1[[#This Row],[Curso]])</f>
        <v/>
      </c>
      <c r="BG144" s="253" t="str">
        <f>+IF(TRIM(F144)="","",$B$1&amp;"-"&amp;TRIM(Tabla1[[#This Row],[Mes Inscrito]])&amp;"-"&amp;TRIM(Tabla1[[#This Row],[Dia de clases Inscrito]])&amp;"-"&amp;TRIM(Tabla1[[#This Row],[Horario Inscrito]])&amp;"-"&amp;TRIM(Tabla1[[#This Row],[Fecha Inicio grupo]])&amp;"-"&amp;TRIM(Tabla1[[#This Row],[Tipo Incrito]]))</f>
        <v/>
      </c>
      <c r="BH144" s="309"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10"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10"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10" t="str">
        <f>IF(Tabla1[[#This Row],[Fecha Inicio grupo]]="","",IFERROR(VLOOKUP(Tabla1[[#This Row],[Mes de Alta como miembro]],Parámetros!$AM$2:$AN$16,2,0),"01/01/1900"))</f>
        <v/>
      </c>
    </row>
    <row r="145" spans="1:63" ht="14.45" hidden="1">
      <c r="A145" s="69">
        <v>142</v>
      </c>
      <c r="B145" s="30"/>
      <c r="C145" s="35"/>
      <c r="D145" s="43"/>
      <c r="E145" s="65"/>
      <c r="F145" s="46"/>
      <c r="G145" s="46"/>
      <c r="H145" s="164"/>
      <c r="I145" s="43"/>
      <c r="J145" s="29"/>
      <c r="K145" s="70"/>
      <c r="L145" s="69"/>
      <c r="M145" s="47"/>
      <c r="N145" s="239" t="str">
        <f ca="1">IF(Tabla1[[#This Row],[Fecha de nac]]="","",IF(Tabla1[[#This Row],[Fecha Finalización]] &gt;=TODAY(), DATEDIF(Tabla1[[#This Row],[Fecha de nac]],TODAY(),"y"), ROUNDDOWN((Tabla1[[#This Row],[Fecha Finalización]] -Tabla1[[#This Row],[Fecha de nac]])/365,0)))</f>
        <v/>
      </c>
      <c r="O145" s="170"/>
      <c r="P145" s="35"/>
      <c r="Q145" s="68"/>
      <c r="R145" s="68"/>
      <c r="S145" s="68"/>
      <c r="T145" s="68"/>
      <c r="U145" s="244" t="str">
        <f>IF(F145="","",Tabla1[[#This Row],[Fecha Inicio grupo]]+3*7-7)</f>
        <v/>
      </c>
      <c r="V145" s="245" t="str">
        <f>IF(F145="","",EDATE(Tabla1[[#This Row],[Fecha Inicio grupo]],3))</f>
        <v/>
      </c>
      <c r="W145" s="30"/>
      <c r="X145" s="30"/>
      <c r="Y145" s="77"/>
      <c r="Z145" s="77"/>
      <c r="AA145" s="77"/>
      <c r="AB145" s="77"/>
      <c r="AC145" s="77"/>
      <c r="AD145" s="77"/>
      <c r="AE145" s="77"/>
      <c r="AF145" s="77"/>
      <c r="AG145" s="77"/>
      <c r="AH145" s="77"/>
      <c r="AI145" s="77"/>
      <c r="AJ145" s="77"/>
      <c r="AK145" s="77"/>
      <c r="AL145" s="77"/>
      <c r="AM145" s="77"/>
      <c r="AN145" s="77"/>
      <c r="AO145" s="145"/>
      <c r="AP145" s="247" t="str">
        <f>IF(F145="","",IFERROR(VLOOKUP(SUBSTITUTE(SUBSTITUTE(Tabla1[[#This Row],[Uso Sistemas]],"T","P"),"N","F"),Parámetros!$M$2:$N$17,2,0),"Completar hasta 3ra sem. para evaluar a Probacionista"))</f>
        <v/>
      </c>
      <c r="AQ145" s="40"/>
      <c r="AR145" s="40"/>
      <c r="AS145" s="40"/>
      <c r="AT145" s="29"/>
      <c r="AU145" s="56"/>
      <c r="AV145" s="56"/>
      <c r="AW145" s="56"/>
      <c r="AX145" s="249" t="str">
        <f>IF(V145="","",EOMONTH(EDATE(Tabla1[[#This Row],[Fecha Finalización]],2),0))</f>
        <v/>
      </c>
      <c r="AY145" s="40"/>
      <c r="AZ145" s="250" t="str">
        <f>IF(V145="","",EOMONTH(EDATE(Tabla1[[#This Row],[Fecha Finalización]],3),0))</f>
        <v/>
      </c>
      <c r="BA145" s="40"/>
      <c r="BB145" s="40"/>
      <c r="BC145" s="236"/>
      <c r="BD145" s="234" t="str">
        <f>IF(F145="","",Tabla1[[#This Row],[sem 01]]&amp;Tabla1[[#This Row],[sem 02]]&amp;Tabla1[[#This Row],[sem 03]])</f>
        <v/>
      </c>
      <c r="BE145" s="235" t="str">
        <f>IF(TRIM(F145)="","",$B$1&amp;"-"&amp;SUBSTITUTE(Tabla1[[#This Row],[Mes Inscrito]]," ","")&amp;"-"&amp;SUBSTITUTE(Tabla1[[#This Row],[Dia de clases Inscrito]]," ","")&amp;"-"&amp;SUBSTITUTE(Tabla1[[#This Row],[Horario Inscrito]]," ","")&amp;"-"&amp;Tabla1[[#This Row],[Fecha Inicio grupo]])</f>
        <v/>
      </c>
      <c r="BF145" s="252" t="str">
        <f>IF(F145="","",Tabla1[[#This Row],[Curso]])</f>
        <v/>
      </c>
      <c r="BG145" s="253" t="str">
        <f>+IF(TRIM(F145)="","",$B$1&amp;"-"&amp;TRIM(Tabla1[[#This Row],[Mes Inscrito]])&amp;"-"&amp;TRIM(Tabla1[[#This Row],[Dia de clases Inscrito]])&amp;"-"&amp;TRIM(Tabla1[[#This Row],[Horario Inscrito]])&amp;"-"&amp;TRIM(Tabla1[[#This Row],[Fecha Inicio grupo]])&amp;"-"&amp;TRIM(Tabla1[[#This Row],[Tipo Incrito]]))</f>
        <v/>
      </c>
      <c r="BH145" s="309"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10"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10"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10" t="str">
        <f>IF(Tabla1[[#This Row],[Fecha Inicio grupo]]="","",IFERROR(VLOOKUP(Tabla1[[#This Row],[Mes de Alta como miembro]],Parámetros!$AM$2:$AN$16,2,0),"01/01/1900"))</f>
        <v/>
      </c>
    </row>
    <row r="146" spans="1:63" ht="14.45" hidden="1">
      <c r="A146" s="69">
        <v>143</v>
      </c>
      <c r="B146" s="30"/>
      <c r="C146" s="35"/>
      <c r="D146" s="43"/>
      <c r="E146" s="65"/>
      <c r="F146" s="46"/>
      <c r="G146" s="46"/>
      <c r="H146" s="164"/>
      <c r="I146" s="43"/>
      <c r="J146" s="29"/>
      <c r="K146" s="70"/>
      <c r="L146" s="69"/>
      <c r="M146" s="47"/>
      <c r="N146" s="239" t="str">
        <f ca="1">IF(Tabla1[[#This Row],[Fecha de nac]]="","",IF(Tabla1[[#This Row],[Fecha Finalización]] &gt;=TODAY(), DATEDIF(Tabla1[[#This Row],[Fecha de nac]],TODAY(),"y"), ROUNDDOWN((Tabla1[[#This Row],[Fecha Finalización]] -Tabla1[[#This Row],[Fecha de nac]])/365,0)))</f>
        <v/>
      </c>
      <c r="O146" s="170"/>
      <c r="P146" s="35"/>
      <c r="Q146" s="68"/>
      <c r="R146" s="68"/>
      <c r="S146" s="68"/>
      <c r="T146" s="68"/>
      <c r="U146" s="244" t="str">
        <f>IF(F146="","",Tabla1[[#This Row],[Fecha Inicio grupo]]+3*7-7)</f>
        <v/>
      </c>
      <c r="V146" s="245" t="str">
        <f>IF(F146="","",EDATE(Tabla1[[#This Row],[Fecha Inicio grupo]],3))</f>
        <v/>
      </c>
      <c r="W146" s="30"/>
      <c r="X146" s="30"/>
      <c r="Y146" s="77"/>
      <c r="Z146" s="77"/>
      <c r="AA146" s="77"/>
      <c r="AB146" s="77"/>
      <c r="AC146" s="77"/>
      <c r="AD146" s="77"/>
      <c r="AE146" s="77"/>
      <c r="AF146" s="77"/>
      <c r="AG146" s="77"/>
      <c r="AH146" s="77"/>
      <c r="AI146" s="77"/>
      <c r="AJ146" s="77"/>
      <c r="AK146" s="77"/>
      <c r="AL146" s="77"/>
      <c r="AM146" s="77"/>
      <c r="AN146" s="77"/>
      <c r="AO146" s="145"/>
      <c r="AP146" s="247" t="str">
        <f>IF(F146="","",IFERROR(VLOOKUP(SUBSTITUTE(SUBSTITUTE(Tabla1[[#This Row],[Uso Sistemas]],"T","P"),"N","F"),Parámetros!$M$2:$N$17,2,0),"Completar hasta 3ra sem. para evaluar a Probacionista"))</f>
        <v/>
      </c>
      <c r="AQ146" s="40"/>
      <c r="AR146" s="40"/>
      <c r="AS146" s="40"/>
      <c r="AT146" s="29"/>
      <c r="AU146" s="56"/>
      <c r="AV146" s="56"/>
      <c r="AW146" s="56"/>
      <c r="AX146" s="249" t="str">
        <f>IF(V146="","",EOMONTH(EDATE(Tabla1[[#This Row],[Fecha Finalización]],2),0))</f>
        <v/>
      </c>
      <c r="AY146" s="40"/>
      <c r="AZ146" s="250" t="str">
        <f>IF(V146="","",EOMONTH(EDATE(Tabla1[[#This Row],[Fecha Finalización]],3),0))</f>
        <v/>
      </c>
      <c r="BA146" s="40"/>
      <c r="BB146" s="40"/>
      <c r="BC146" s="236"/>
      <c r="BD146" s="234" t="str">
        <f>IF(F146="","",Tabla1[[#This Row],[sem 01]]&amp;Tabla1[[#This Row],[sem 02]]&amp;Tabla1[[#This Row],[sem 03]])</f>
        <v/>
      </c>
      <c r="BE146" s="235" t="str">
        <f>IF(TRIM(F146)="","",$B$1&amp;"-"&amp;SUBSTITUTE(Tabla1[[#This Row],[Mes Inscrito]]," ","")&amp;"-"&amp;SUBSTITUTE(Tabla1[[#This Row],[Dia de clases Inscrito]]," ","")&amp;"-"&amp;SUBSTITUTE(Tabla1[[#This Row],[Horario Inscrito]]," ","")&amp;"-"&amp;Tabla1[[#This Row],[Fecha Inicio grupo]])</f>
        <v/>
      </c>
      <c r="BF146" s="252" t="str">
        <f>IF(F146="","",Tabla1[[#This Row],[Curso]])</f>
        <v/>
      </c>
      <c r="BG146" s="253" t="str">
        <f>+IF(TRIM(F146)="","",$B$1&amp;"-"&amp;TRIM(Tabla1[[#This Row],[Mes Inscrito]])&amp;"-"&amp;TRIM(Tabla1[[#This Row],[Dia de clases Inscrito]])&amp;"-"&amp;TRIM(Tabla1[[#This Row],[Horario Inscrito]])&amp;"-"&amp;TRIM(Tabla1[[#This Row],[Fecha Inicio grupo]])&amp;"-"&amp;TRIM(Tabla1[[#This Row],[Tipo Incrito]]))</f>
        <v/>
      </c>
      <c r="BH146" s="309"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10"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10"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10" t="str">
        <f>IF(Tabla1[[#This Row],[Fecha Inicio grupo]]="","",IFERROR(VLOOKUP(Tabla1[[#This Row],[Mes de Alta como miembro]],Parámetros!$AM$2:$AN$16,2,0),"01/01/1900"))</f>
        <v/>
      </c>
    </row>
    <row r="147" spans="1:63" ht="14.45" hidden="1">
      <c r="A147" s="69">
        <v>144</v>
      </c>
      <c r="B147" s="30"/>
      <c r="C147" s="35"/>
      <c r="D147" s="43"/>
      <c r="E147" s="65"/>
      <c r="F147" s="46"/>
      <c r="G147" s="46"/>
      <c r="H147" s="164"/>
      <c r="I147" s="43"/>
      <c r="J147" s="29"/>
      <c r="K147" s="70"/>
      <c r="L147" s="69"/>
      <c r="M147" s="47"/>
      <c r="N147" s="239" t="str">
        <f ca="1">IF(Tabla1[[#This Row],[Fecha de nac]]="","",IF(Tabla1[[#This Row],[Fecha Finalización]] &gt;=TODAY(), DATEDIF(Tabla1[[#This Row],[Fecha de nac]],TODAY(),"y"), ROUNDDOWN((Tabla1[[#This Row],[Fecha Finalización]] -Tabla1[[#This Row],[Fecha de nac]])/365,0)))</f>
        <v/>
      </c>
      <c r="O147" s="170"/>
      <c r="P147" s="35"/>
      <c r="Q147" s="68"/>
      <c r="R147" s="68"/>
      <c r="S147" s="68"/>
      <c r="T147" s="68"/>
      <c r="U147" s="244" t="str">
        <f>IF(F147="","",Tabla1[[#This Row],[Fecha Inicio grupo]]+3*7-7)</f>
        <v/>
      </c>
      <c r="V147" s="245" t="str">
        <f>IF(F147="","",EDATE(Tabla1[[#This Row],[Fecha Inicio grupo]],3))</f>
        <v/>
      </c>
      <c r="W147" s="30"/>
      <c r="X147" s="30"/>
      <c r="Y147" s="77"/>
      <c r="Z147" s="77"/>
      <c r="AA147" s="77"/>
      <c r="AB147" s="77"/>
      <c r="AC147" s="77"/>
      <c r="AD147" s="77"/>
      <c r="AE147" s="77"/>
      <c r="AF147" s="77"/>
      <c r="AG147" s="77"/>
      <c r="AH147" s="77"/>
      <c r="AI147" s="77"/>
      <c r="AJ147" s="77"/>
      <c r="AK147" s="77"/>
      <c r="AL147" s="77"/>
      <c r="AM147" s="77"/>
      <c r="AN147" s="77"/>
      <c r="AO147" s="145"/>
      <c r="AP147" s="247" t="str">
        <f>IF(F147="","",IFERROR(VLOOKUP(SUBSTITUTE(SUBSTITUTE(Tabla1[[#This Row],[Uso Sistemas]],"T","P"),"N","F"),Parámetros!$M$2:$N$17,2,0),"Completar hasta 3ra sem. para evaluar a Probacionista"))</f>
        <v/>
      </c>
      <c r="AQ147" s="40"/>
      <c r="AR147" s="40"/>
      <c r="AS147" s="40"/>
      <c r="AT147" s="29"/>
      <c r="AU147" s="56"/>
      <c r="AV147" s="56"/>
      <c r="AW147" s="56"/>
      <c r="AX147" s="249" t="str">
        <f>IF(V147="","",EOMONTH(EDATE(Tabla1[[#This Row],[Fecha Finalización]],2),0))</f>
        <v/>
      </c>
      <c r="AY147" s="40"/>
      <c r="AZ147" s="250" t="str">
        <f>IF(V147="","",EOMONTH(EDATE(Tabla1[[#This Row],[Fecha Finalización]],3),0))</f>
        <v/>
      </c>
      <c r="BA147" s="40"/>
      <c r="BB147" s="40"/>
      <c r="BC147" s="236"/>
      <c r="BD147" s="234" t="str">
        <f>IF(F147="","",Tabla1[[#This Row],[sem 01]]&amp;Tabla1[[#This Row],[sem 02]]&amp;Tabla1[[#This Row],[sem 03]])</f>
        <v/>
      </c>
      <c r="BE147" s="235" t="str">
        <f>IF(TRIM(F147)="","",$B$1&amp;"-"&amp;SUBSTITUTE(Tabla1[[#This Row],[Mes Inscrito]]," ","")&amp;"-"&amp;SUBSTITUTE(Tabla1[[#This Row],[Dia de clases Inscrito]]," ","")&amp;"-"&amp;SUBSTITUTE(Tabla1[[#This Row],[Horario Inscrito]]," ","")&amp;"-"&amp;Tabla1[[#This Row],[Fecha Inicio grupo]])</f>
        <v/>
      </c>
      <c r="BF147" s="252" t="str">
        <f>IF(F147="","",Tabla1[[#This Row],[Curso]])</f>
        <v/>
      </c>
      <c r="BG147" s="253" t="str">
        <f>+IF(TRIM(F147)="","",$B$1&amp;"-"&amp;TRIM(Tabla1[[#This Row],[Mes Inscrito]])&amp;"-"&amp;TRIM(Tabla1[[#This Row],[Dia de clases Inscrito]])&amp;"-"&amp;TRIM(Tabla1[[#This Row],[Horario Inscrito]])&amp;"-"&amp;TRIM(Tabla1[[#This Row],[Fecha Inicio grupo]])&amp;"-"&amp;TRIM(Tabla1[[#This Row],[Tipo Incrito]]))</f>
        <v/>
      </c>
      <c r="BH147" s="309"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10"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10"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10" t="str">
        <f>IF(Tabla1[[#This Row],[Fecha Inicio grupo]]="","",IFERROR(VLOOKUP(Tabla1[[#This Row],[Mes de Alta como miembro]],Parámetros!$AM$2:$AN$16,2,0),"01/01/1900"))</f>
        <v/>
      </c>
    </row>
    <row r="148" spans="1:63" ht="14.45" hidden="1">
      <c r="A148" s="69">
        <v>145</v>
      </c>
      <c r="B148" s="30"/>
      <c r="C148" s="35"/>
      <c r="D148" s="43"/>
      <c r="E148" s="65"/>
      <c r="F148" s="46"/>
      <c r="G148" s="46"/>
      <c r="H148" s="164"/>
      <c r="I148" s="43"/>
      <c r="J148" s="29"/>
      <c r="K148" s="70"/>
      <c r="L148" s="69"/>
      <c r="M148" s="47"/>
      <c r="N148" s="239" t="str">
        <f ca="1">IF(Tabla1[[#This Row],[Fecha de nac]]="","",IF(Tabla1[[#This Row],[Fecha Finalización]] &gt;=TODAY(), DATEDIF(Tabla1[[#This Row],[Fecha de nac]],TODAY(),"y"), ROUNDDOWN((Tabla1[[#This Row],[Fecha Finalización]] -Tabla1[[#This Row],[Fecha de nac]])/365,0)))</f>
        <v/>
      </c>
      <c r="O148" s="170"/>
      <c r="P148" s="35"/>
      <c r="Q148" s="68"/>
      <c r="R148" s="68"/>
      <c r="S148" s="68"/>
      <c r="T148" s="68"/>
      <c r="U148" s="244" t="str">
        <f>IF(F148="","",Tabla1[[#This Row],[Fecha Inicio grupo]]+3*7-7)</f>
        <v/>
      </c>
      <c r="V148" s="245" t="str">
        <f>IF(F148="","",EDATE(Tabla1[[#This Row],[Fecha Inicio grupo]],3))</f>
        <v/>
      </c>
      <c r="W148" s="30"/>
      <c r="X148" s="30"/>
      <c r="Y148" s="77"/>
      <c r="Z148" s="77"/>
      <c r="AA148" s="77"/>
      <c r="AB148" s="77"/>
      <c r="AC148" s="77"/>
      <c r="AD148" s="77"/>
      <c r="AE148" s="77"/>
      <c r="AF148" s="77"/>
      <c r="AG148" s="77"/>
      <c r="AH148" s="77"/>
      <c r="AI148" s="77"/>
      <c r="AJ148" s="77"/>
      <c r="AK148" s="77"/>
      <c r="AL148" s="77"/>
      <c r="AM148" s="77"/>
      <c r="AN148" s="77"/>
      <c r="AO148" s="145"/>
      <c r="AP148" s="247" t="str">
        <f>IF(F148="","",IFERROR(VLOOKUP(SUBSTITUTE(SUBSTITUTE(Tabla1[[#This Row],[Uso Sistemas]],"T","P"),"N","F"),Parámetros!$M$2:$N$17,2,0),"Completar hasta 3ra sem. para evaluar a Probacionista"))</f>
        <v/>
      </c>
      <c r="AQ148" s="40"/>
      <c r="AR148" s="40"/>
      <c r="AS148" s="40"/>
      <c r="AT148" s="29"/>
      <c r="AU148" s="56"/>
      <c r="AV148" s="56"/>
      <c r="AW148" s="56"/>
      <c r="AX148" s="249" t="str">
        <f>IF(V148="","",EOMONTH(EDATE(Tabla1[[#This Row],[Fecha Finalización]],2),0))</f>
        <v/>
      </c>
      <c r="AY148" s="40"/>
      <c r="AZ148" s="250" t="str">
        <f>IF(V148="","",EOMONTH(EDATE(Tabla1[[#This Row],[Fecha Finalización]],3),0))</f>
        <v/>
      </c>
      <c r="BA148" s="40"/>
      <c r="BB148" s="40"/>
      <c r="BC148" s="236"/>
      <c r="BD148" s="234" t="str">
        <f>IF(F148="","",Tabla1[[#This Row],[sem 01]]&amp;Tabla1[[#This Row],[sem 02]]&amp;Tabla1[[#This Row],[sem 03]])</f>
        <v/>
      </c>
      <c r="BE148" s="235" t="str">
        <f>IF(TRIM(F148)="","",$B$1&amp;"-"&amp;SUBSTITUTE(Tabla1[[#This Row],[Mes Inscrito]]," ","")&amp;"-"&amp;SUBSTITUTE(Tabla1[[#This Row],[Dia de clases Inscrito]]," ","")&amp;"-"&amp;SUBSTITUTE(Tabla1[[#This Row],[Horario Inscrito]]," ","")&amp;"-"&amp;Tabla1[[#This Row],[Fecha Inicio grupo]])</f>
        <v/>
      </c>
      <c r="BF148" s="252" t="str">
        <f>IF(F148="","",Tabla1[[#This Row],[Curso]])</f>
        <v/>
      </c>
      <c r="BG148" s="253" t="str">
        <f>+IF(TRIM(F148)="","",$B$1&amp;"-"&amp;TRIM(Tabla1[[#This Row],[Mes Inscrito]])&amp;"-"&amp;TRIM(Tabla1[[#This Row],[Dia de clases Inscrito]])&amp;"-"&amp;TRIM(Tabla1[[#This Row],[Horario Inscrito]])&amp;"-"&amp;TRIM(Tabla1[[#This Row],[Fecha Inicio grupo]])&amp;"-"&amp;TRIM(Tabla1[[#This Row],[Tipo Incrito]]))</f>
        <v/>
      </c>
      <c r="BH148" s="309"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10"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10"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10" t="str">
        <f>IF(Tabla1[[#This Row],[Fecha Inicio grupo]]="","",IFERROR(VLOOKUP(Tabla1[[#This Row],[Mes de Alta como miembro]],Parámetros!$AM$2:$AN$16,2,0),"01/01/1900"))</f>
        <v/>
      </c>
    </row>
    <row r="149" spans="1:63" ht="14.45" hidden="1">
      <c r="A149" s="69">
        <v>146</v>
      </c>
      <c r="B149" s="30"/>
      <c r="C149" s="35"/>
      <c r="D149" s="43"/>
      <c r="E149" s="65"/>
      <c r="F149" s="46"/>
      <c r="G149" s="46"/>
      <c r="H149" s="164"/>
      <c r="I149" s="43"/>
      <c r="J149" s="29"/>
      <c r="K149" s="70"/>
      <c r="L149" s="69"/>
      <c r="M149" s="47"/>
      <c r="N149" s="239" t="str">
        <f ca="1">IF(Tabla1[[#This Row],[Fecha de nac]]="","",IF(Tabla1[[#This Row],[Fecha Finalización]] &gt;=TODAY(), DATEDIF(Tabla1[[#This Row],[Fecha de nac]],TODAY(),"y"), ROUNDDOWN((Tabla1[[#This Row],[Fecha Finalización]] -Tabla1[[#This Row],[Fecha de nac]])/365,0)))</f>
        <v/>
      </c>
      <c r="O149" s="170"/>
      <c r="P149" s="35"/>
      <c r="Q149" s="68"/>
      <c r="R149" s="68"/>
      <c r="S149" s="68"/>
      <c r="T149" s="68"/>
      <c r="U149" s="244" t="str">
        <f>IF(F149="","",Tabla1[[#This Row],[Fecha Inicio grupo]]+3*7-7)</f>
        <v/>
      </c>
      <c r="V149" s="245" t="str">
        <f>IF(F149="","",EDATE(Tabla1[[#This Row],[Fecha Inicio grupo]],3))</f>
        <v/>
      </c>
      <c r="W149" s="30"/>
      <c r="X149" s="30"/>
      <c r="Y149" s="77"/>
      <c r="Z149" s="77"/>
      <c r="AA149" s="77"/>
      <c r="AB149" s="77"/>
      <c r="AC149" s="77"/>
      <c r="AD149" s="77"/>
      <c r="AE149" s="77"/>
      <c r="AF149" s="77"/>
      <c r="AG149" s="77"/>
      <c r="AH149" s="77"/>
      <c r="AI149" s="77"/>
      <c r="AJ149" s="77"/>
      <c r="AK149" s="77"/>
      <c r="AL149" s="77"/>
      <c r="AM149" s="77"/>
      <c r="AN149" s="77"/>
      <c r="AO149" s="145"/>
      <c r="AP149" s="247" t="str">
        <f>IF(F149="","",IFERROR(VLOOKUP(SUBSTITUTE(SUBSTITUTE(Tabla1[[#This Row],[Uso Sistemas]],"T","P"),"N","F"),Parámetros!$M$2:$N$17,2,0),"Completar hasta 3ra sem. para evaluar a Probacionista"))</f>
        <v/>
      </c>
      <c r="AQ149" s="40"/>
      <c r="AR149" s="40"/>
      <c r="AS149" s="40"/>
      <c r="AT149" s="29"/>
      <c r="AU149" s="56"/>
      <c r="AV149" s="56"/>
      <c r="AW149" s="56"/>
      <c r="AX149" s="249" t="str">
        <f>IF(V149="","",EOMONTH(EDATE(Tabla1[[#This Row],[Fecha Finalización]],2),0))</f>
        <v/>
      </c>
      <c r="AY149" s="40"/>
      <c r="AZ149" s="250" t="str">
        <f>IF(V149="","",EOMONTH(EDATE(Tabla1[[#This Row],[Fecha Finalización]],3),0))</f>
        <v/>
      </c>
      <c r="BA149" s="40"/>
      <c r="BB149" s="40"/>
      <c r="BC149" s="236"/>
      <c r="BD149" s="234" t="str">
        <f>IF(F149="","",Tabla1[[#This Row],[sem 01]]&amp;Tabla1[[#This Row],[sem 02]]&amp;Tabla1[[#This Row],[sem 03]])</f>
        <v/>
      </c>
      <c r="BE149" s="235" t="str">
        <f>IF(TRIM(F149)="","",$B$1&amp;"-"&amp;SUBSTITUTE(Tabla1[[#This Row],[Mes Inscrito]]," ","")&amp;"-"&amp;SUBSTITUTE(Tabla1[[#This Row],[Dia de clases Inscrito]]," ","")&amp;"-"&amp;SUBSTITUTE(Tabla1[[#This Row],[Horario Inscrito]]," ","")&amp;"-"&amp;Tabla1[[#This Row],[Fecha Inicio grupo]])</f>
        <v/>
      </c>
      <c r="BF149" s="252" t="str">
        <f>IF(F149="","",Tabla1[[#This Row],[Curso]])</f>
        <v/>
      </c>
      <c r="BG149" s="253" t="str">
        <f>+IF(TRIM(F149)="","",$B$1&amp;"-"&amp;TRIM(Tabla1[[#This Row],[Mes Inscrito]])&amp;"-"&amp;TRIM(Tabla1[[#This Row],[Dia de clases Inscrito]])&amp;"-"&amp;TRIM(Tabla1[[#This Row],[Horario Inscrito]])&amp;"-"&amp;TRIM(Tabla1[[#This Row],[Fecha Inicio grupo]])&amp;"-"&amp;TRIM(Tabla1[[#This Row],[Tipo Incrito]]))</f>
        <v/>
      </c>
      <c r="BH149" s="309"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10"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10"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10" t="str">
        <f>IF(Tabla1[[#This Row],[Fecha Inicio grupo]]="","",IFERROR(VLOOKUP(Tabla1[[#This Row],[Mes de Alta como miembro]],Parámetros!$AM$2:$AN$16,2,0),"01/01/1900"))</f>
        <v/>
      </c>
    </row>
    <row r="150" spans="1:63" ht="14.45" hidden="1">
      <c r="A150" s="69">
        <v>147</v>
      </c>
      <c r="B150" s="30"/>
      <c r="C150" s="35"/>
      <c r="D150" s="43"/>
      <c r="E150" s="65"/>
      <c r="F150" s="46"/>
      <c r="G150" s="46"/>
      <c r="H150" s="164"/>
      <c r="I150" s="43"/>
      <c r="J150" s="29"/>
      <c r="K150" s="70"/>
      <c r="L150" s="69"/>
      <c r="M150" s="47"/>
      <c r="N150" s="239" t="str">
        <f ca="1">IF(Tabla1[[#This Row],[Fecha de nac]]="","",IF(Tabla1[[#This Row],[Fecha Finalización]] &gt;=TODAY(), DATEDIF(Tabla1[[#This Row],[Fecha de nac]],TODAY(),"y"), ROUNDDOWN((Tabla1[[#This Row],[Fecha Finalización]] -Tabla1[[#This Row],[Fecha de nac]])/365,0)))</f>
        <v/>
      </c>
      <c r="O150" s="170"/>
      <c r="P150" s="35"/>
      <c r="Q150" s="68"/>
      <c r="R150" s="68"/>
      <c r="S150" s="68"/>
      <c r="T150" s="68"/>
      <c r="U150" s="244" t="str">
        <f>IF(F150="","",Tabla1[[#This Row],[Fecha Inicio grupo]]+3*7-7)</f>
        <v/>
      </c>
      <c r="V150" s="245" t="str">
        <f>IF(F150="","",EDATE(Tabla1[[#This Row],[Fecha Inicio grupo]],3))</f>
        <v/>
      </c>
      <c r="W150" s="30"/>
      <c r="X150" s="30"/>
      <c r="Y150" s="77"/>
      <c r="Z150" s="77"/>
      <c r="AA150" s="77"/>
      <c r="AB150" s="77"/>
      <c r="AC150" s="77"/>
      <c r="AD150" s="77"/>
      <c r="AE150" s="77"/>
      <c r="AF150" s="77"/>
      <c r="AG150" s="77"/>
      <c r="AH150" s="77"/>
      <c r="AI150" s="77"/>
      <c r="AJ150" s="77"/>
      <c r="AK150" s="77"/>
      <c r="AL150" s="77"/>
      <c r="AM150" s="77"/>
      <c r="AN150" s="77"/>
      <c r="AO150" s="145"/>
      <c r="AP150" s="247" t="str">
        <f>IF(F150="","",IFERROR(VLOOKUP(SUBSTITUTE(SUBSTITUTE(Tabla1[[#This Row],[Uso Sistemas]],"T","P"),"N","F"),Parámetros!$M$2:$N$17,2,0),"Completar hasta 3ra sem. para evaluar a Probacionista"))</f>
        <v/>
      </c>
      <c r="AQ150" s="40"/>
      <c r="AR150" s="40"/>
      <c r="AS150" s="40"/>
      <c r="AT150" s="29"/>
      <c r="AU150" s="56"/>
      <c r="AV150" s="56"/>
      <c r="AW150" s="56"/>
      <c r="AX150" s="249" t="str">
        <f>IF(V150="","",EOMONTH(EDATE(Tabla1[[#This Row],[Fecha Finalización]],2),0))</f>
        <v/>
      </c>
      <c r="AY150" s="40"/>
      <c r="AZ150" s="250" t="str">
        <f>IF(V150="","",EOMONTH(EDATE(Tabla1[[#This Row],[Fecha Finalización]],3),0))</f>
        <v/>
      </c>
      <c r="BA150" s="40"/>
      <c r="BB150" s="40"/>
      <c r="BC150" s="236"/>
      <c r="BD150" s="234" t="str">
        <f>IF(F150="","",Tabla1[[#This Row],[sem 01]]&amp;Tabla1[[#This Row],[sem 02]]&amp;Tabla1[[#This Row],[sem 03]])</f>
        <v/>
      </c>
      <c r="BE150" s="235" t="str">
        <f>IF(TRIM(F150)="","",$B$1&amp;"-"&amp;SUBSTITUTE(Tabla1[[#This Row],[Mes Inscrito]]," ","")&amp;"-"&amp;SUBSTITUTE(Tabla1[[#This Row],[Dia de clases Inscrito]]," ","")&amp;"-"&amp;SUBSTITUTE(Tabla1[[#This Row],[Horario Inscrito]]," ","")&amp;"-"&amp;Tabla1[[#This Row],[Fecha Inicio grupo]])</f>
        <v/>
      </c>
      <c r="BF150" s="252" t="str">
        <f>IF(F150="","",Tabla1[[#This Row],[Curso]])</f>
        <v/>
      </c>
      <c r="BG150" s="253" t="str">
        <f>+IF(TRIM(F150)="","",$B$1&amp;"-"&amp;TRIM(Tabla1[[#This Row],[Mes Inscrito]])&amp;"-"&amp;TRIM(Tabla1[[#This Row],[Dia de clases Inscrito]])&amp;"-"&amp;TRIM(Tabla1[[#This Row],[Horario Inscrito]])&amp;"-"&amp;TRIM(Tabla1[[#This Row],[Fecha Inicio grupo]])&amp;"-"&amp;TRIM(Tabla1[[#This Row],[Tipo Incrito]]))</f>
        <v/>
      </c>
      <c r="BH150" s="309"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10"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10"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10" t="str">
        <f>IF(Tabla1[[#This Row],[Fecha Inicio grupo]]="","",IFERROR(VLOOKUP(Tabla1[[#This Row],[Mes de Alta como miembro]],Parámetros!$AM$2:$AN$16,2,0),"01/01/1900"))</f>
        <v/>
      </c>
    </row>
    <row r="151" spans="1:63" ht="14.45" hidden="1">
      <c r="A151" s="69">
        <v>148</v>
      </c>
      <c r="B151" s="30"/>
      <c r="C151" s="35"/>
      <c r="D151" s="43"/>
      <c r="E151" s="65"/>
      <c r="F151" s="46"/>
      <c r="G151" s="46"/>
      <c r="H151" s="164"/>
      <c r="I151" s="43"/>
      <c r="J151" s="29"/>
      <c r="K151" s="70"/>
      <c r="L151" s="69"/>
      <c r="M151" s="47"/>
      <c r="N151" s="239" t="str">
        <f ca="1">IF(Tabla1[[#This Row],[Fecha de nac]]="","",IF(Tabla1[[#This Row],[Fecha Finalización]] &gt;=TODAY(), DATEDIF(Tabla1[[#This Row],[Fecha de nac]],TODAY(),"y"), ROUNDDOWN((Tabla1[[#This Row],[Fecha Finalización]] -Tabla1[[#This Row],[Fecha de nac]])/365,0)))</f>
        <v/>
      </c>
      <c r="O151" s="170"/>
      <c r="P151" s="35"/>
      <c r="Q151" s="68"/>
      <c r="R151" s="68"/>
      <c r="S151" s="68"/>
      <c r="T151" s="68"/>
      <c r="U151" s="244" t="str">
        <f>IF(F151="","",Tabla1[[#This Row],[Fecha Inicio grupo]]+3*7-7)</f>
        <v/>
      </c>
      <c r="V151" s="245" t="str">
        <f>IF(F151="","",EDATE(Tabla1[[#This Row],[Fecha Inicio grupo]],3))</f>
        <v/>
      </c>
      <c r="W151" s="30"/>
      <c r="X151" s="30"/>
      <c r="Y151" s="77"/>
      <c r="Z151" s="77"/>
      <c r="AA151" s="77"/>
      <c r="AB151" s="77"/>
      <c r="AC151" s="77"/>
      <c r="AD151" s="77"/>
      <c r="AE151" s="77"/>
      <c r="AF151" s="77"/>
      <c r="AG151" s="77"/>
      <c r="AH151" s="77"/>
      <c r="AI151" s="77"/>
      <c r="AJ151" s="77"/>
      <c r="AK151" s="77"/>
      <c r="AL151" s="77"/>
      <c r="AM151" s="77"/>
      <c r="AN151" s="77"/>
      <c r="AO151" s="145"/>
      <c r="AP151" s="247" t="str">
        <f>IF(F151="","",IFERROR(VLOOKUP(SUBSTITUTE(SUBSTITUTE(Tabla1[[#This Row],[Uso Sistemas]],"T","P"),"N","F"),Parámetros!$M$2:$N$17,2,0),"Completar hasta 3ra sem. para evaluar a Probacionista"))</f>
        <v/>
      </c>
      <c r="AQ151" s="40"/>
      <c r="AR151" s="40"/>
      <c r="AS151" s="40"/>
      <c r="AT151" s="29"/>
      <c r="AU151" s="56"/>
      <c r="AV151" s="56"/>
      <c r="AW151" s="56"/>
      <c r="AX151" s="249" t="str">
        <f>IF(V151="","",EOMONTH(EDATE(Tabla1[[#This Row],[Fecha Finalización]],2),0))</f>
        <v/>
      </c>
      <c r="AY151" s="40"/>
      <c r="AZ151" s="250" t="str">
        <f>IF(V151="","",EOMONTH(EDATE(Tabla1[[#This Row],[Fecha Finalización]],3),0))</f>
        <v/>
      </c>
      <c r="BA151" s="40"/>
      <c r="BB151" s="40"/>
      <c r="BC151" s="236"/>
      <c r="BD151" s="234" t="str">
        <f>IF(F151="","",Tabla1[[#This Row],[sem 01]]&amp;Tabla1[[#This Row],[sem 02]]&amp;Tabla1[[#This Row],[sem 03]])</f>
        <v/>
      </c>
      <c r="BE151" s="235" t="str">
        <f>IF(TRIM(F151)="","",$B$1&amp;"-"&amp;SUBSTITUTE(Tabla1[[#This Row],[Mes Inscrito]]," ","")&amp;"-"&amp;SUBSTITUTE(Tabla1[[#This Row],[Dia de clases Inscrito]]," ","")&amp;"-"&amp;SUBSTITUTE(Tabla1[[#This Row],[Horario Inscrito]]," ","")&amp;"-"&amp;Tabla1[[#This Row],[Fecha Inicio grupo]])</f>
        <v/>
      </c>
      <c r="BF151" s="252" t="str">
        <f>IF(F151="","",Tabla1[[#This Row],[Curso]])</f>
        <v/>
      </c>
      <c r="BG151" s="253" t="str">
        <f>+IF(TRIM(F151)="","",$B$1&amp;"-"&amp;TRIM(Tabla1[[#This Row],[Mes Inscrito]])&amp;"-"&amp;TRIM(Tabla1[[#This Row],[Dia de clases Inscrito]])&amp;"-"&amp;TRIM(Tabla1[[#This Row],[Horario Inscrito]])&amp;"-"&amp;TRIM(Tabla1[[#This Row],[Fecha Inicio grupo]])&amp;"-"&amp;TRIM(Tabla1[[#This Row],[Tipo Incrito]]))</f>
        <v/>
      </c>
      <c r="BH151" s="309"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10"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10"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10" t="str">
        <f>IF(Tabla1[[#This Row],[Fecha Inicio grupo]]="","",IFERROR(VLOOKUP(Tabla1[[#This Row],[Mes de Alta como miembro]],Parámetros!$AM$2:$AN$16,2,0),"01/01/1900"))</f>
        <v/>
      </c>
    </row>
    <row r="152" spans="1:63" ht="14.45" hidden="1">
      <c r="A152" s="69">
        <v>149</v>
      </c>
      <c r="B152" s="30"/>
      <c r="C152" s="35"/>
      <c r="D152" s="43"/>
      <c r="E152" s="65"/>
      <c r="F152" s="46"/>
      <c r="G152" s="46"/>
      <c r="H152" s="164"/>
      <c r="I152" s="43"/>
      <c r="J152" s="29"/>
      <c r="K152" s="70"/>
      <c r="L152" s="69"/>
      <c r="M152" s="47"/>
      <c r="N152" s="239" t="str">
        <f ca="1">IF(Tabla1[[#This Row],[Fecha de nac]]="","",IF(Tabla1[[#This Row],[Fecha Finalización]] &gt;=TODAY(), DATEDIF(Tabla1[[#This Row],[Fecha de nac]],TODAY(),"y"), ROUNDDOWN((Tabla1[[#This Row],[Fecha Finalización]] -Tabla1[[#This Row],[Fecha de nac]])/365,0)))</f>
        <v/>
      </c>
      <c r="O152" s="170"/>
      <c r="P152" s="35"/>
      <c r="Q152" s="68"/>
      <c r="R152" s="68"/>
      <c r="S152" s="68"/>
      <c r="T152" s="68"/>
      <c r="U152" s="244" t="str">
        <f>IF(F152="","",Tabla1[[#This Row],[Fecha Inicio grupo]]+3*7-7)</f>
        <v/>
      </c>
      <c r="V152" s="245" t="str">
        <f>IF(F152="","",EDATE(Tabla1[[#This Row],[Fecha Inicio grupo]],3))</f>
        <v/>
      </c>
      <c r="W152" s="30"/>
      <c r="X152" s="30"/>
      <c r="Y152" s="77"/>
      <c r="Z152" s="77"/>
      <c r="AA152" s="77"/>
      <c r="AB152" s="77"/>
      <c r="AC152" s="77"/>
      <c r="AD152" s="77"/>
      <c r="AE152" s="77"/>
      <c r="AF152" s="77"/>
      <c r="AG152" s="77"/>
      <c r="AH152" s="77"/>
      <c r="AI152" s="77"/>
      <c r="AJ152" s="77"/>
      <c r="AK152" s="77"/>
      <c r="AL152" s="77"/>
      <c r="AM152" s="77"/>
      <c r="AN152" s="77"/>
      <c r="AO152" s="145"/>
      <c r="AP152" s="247" t="str">
        <f>IF(F152="","",IFERROR(VLOOKUP(SUBSTITUTE(SUBSTITUTE(Tabla1[[#This Row],[Uso Sistemas]],"T","P"),"N","F"),Parámetros!$M$2:$N$17,2,0),"Completar hasta 3ra sem. para evaluar a Probacionista"))</f>
        <v/>
      </c>
      <c r="AQ152" s="40"/>
      <c r="AR152" s="40"/>
      <c r="AS152" s="40"/>
      <c r="AT152" s="29"/>
      <c r="AU152" s="56"/>
      <c r="AV152" s="56"/>
      <c r="AW152" s="56"/>
      <c r="AX152" s="249" t="str">
        <f>IF(V152="","",EOMONTH(EDATE(Tabla1[[#This Row],[Fecha Finalización]],2),0))</f>
        <v/>
      </c>
      <c r="AY152" s="40"/>
      <c r="AZ152" s="250" t="str">
        <f>IF(V152="","",EOMONTH(EDATE(Tabla1[[#This Row],[Fecha Finalización]],3),0))</f>
        <v/>
      </c>
      <c r="BA152" s="40"/>
      <c r="BB152" s="40"/>
      <c r="BC152" s="236"/>
      <c r="BD152" s="234" t="str">
        <f>IF(F152="","",Tabla1[[#This Row],[sem 01]]&amp;Tabla1[[#This Row],[sem 02]]&amp;Tabla1[[#This Row],[sem 03]])</f>
        <v/>
      </c>
      <c r="BE152" s="235" t="str">
        <f>IF(TRIM(F152)="","",$B$1&amp;"-"&amp;SUBSTITUTE(Tabla1[[#This Row],[Mes Inscrito]]," ","")&amp;"-"&amp;SUBSTITUTE(Tabla1[[#This Row],[Dia de clases Inscrito]]," ","")&amp;"-"&amp;SUBSTITUTE(Tabla1[[#This Row],[Horario Inscrito]]," ","")&amp;"-"&amp;Tabla1[[#This Row],[Fecha Inicio grupo]])</f>
        <v/>
      </c>
      <c r="BF152" s="252" t="str">
        <f>IF(F152="","",Tabla1[[#This Row],[Curso]])</f>
        <v/>
      </c>
      <c r="BG152" s="253" t="str">
        <f>+IF(TRIM(F152)="","",$B$1&amp;"-"&amp;TRIM(Tabla1[[#This Row],[Mes Inscrito]])&amp;"-"&amp;TRIM(Tabla1[[#This Row],[Dia de clases Inscrito]])&amp;"-"&amp;TRIM(Tabla1[[#This Row],[Horario Inscrito]])&amp;"-"&amp;TRIM(Tabla1[[#This Row],[Fecha Inicio grupo]])&amp;"-"&amp;TRIM(Tabla1[[#This Row],[Tipo Incrito]]))</f>
        <v/>
      </c>
      <c r="BH152" s="309"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10"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10"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10" t="str">
        <f>IF(Tabla1[[#This Row],[Fecha Inicio grupo]]="","",IFERROR(VLOOKUP(Tabla1[[#This Row],[Mes de Alta como miembro]],Parámetros!$AM$2:$AN$16,2,0),"01/01/1900"))</f>
        <v/>
      </c>
    </row>
    <row r="153" spans="1:63" ht="14.45" hidden="1">
      <c r="A153" s="69">
        <v>150</v>
      </c>
      <c r="B153" s="30"/>
      <c r="C153" s="35"/>
      <c r="D153" s="43"/>
      <c r="E153" s="65"/>
      <c r="F153" s="46"/>
      <c r="G153" s="46"/>
      <c r="H153" s="164"/>
      <c r="I153" s="43"/>
      <c r="J153" s="29"/>
      <c r="K153" s="70"/>
      <c r="L153" s="69"/>
      <c r="M153" s="47"/>
      <c r="N153" s="239" t="str">
        <f ca="1">IF(Tabla1[[#This Row],[Fecha de nac]]="","",IF(Tabla1[[#This Row],[Fecha Finalización]] &gt;=TODAY(), DATEDIF(Tabla1[[#This Row],[Fecha de nac]],TODAY(),"y"), ROUNDDOWN((Tabla1[[#This Row],[Fecha Finalización]] -Tabla1[[#This Row],[Fecha de nac]])/365,0)))</f>
        <v/>
      </c>
      <c r="O153" s="170"/>
      <c r="P153" s="35"/>
      <c r="Q153" s="68"/>
      <c r="R153" s="68"/>
      <c r="S153" s="68"/>
      <c r="T153" s="68"/>
      <c r="U153" s="244" t="str">
        <f>IF(F153="","",Tabla1[[#This Row],[Fecha Inicio grupo]]+3*7-7)</f>
        <v/>
      </c>
      <c r="V153" s="245" t="str">
        <f>IF(F153="","",EDATE(Tabla1[[#This Row],[Fecha Inicio grupo]],3))</f>
        <v/>
      </c>
      <c r="W153" s="30"/>
      <c r="X153" s="30"/>
      <c r="Y153" s="77"/>
      <c r="Z153" s="77"/>
      <c r="AA153" s="77"/>
      <c r="AB153" s="77"/>
      <c r="AC153" s="77"/>
      <c r="AD153" s="77"/>
      <c r="AE153" s="77"/>
      <c r="AF153" s="77"/>
      <c r="AG153" s="77"/>
      <c r="AH153" s="77"/>
      <c r="AI153" s="77"/>
      <c r="AJ153" s="77"/>
      <c r="AK153" s="77"/>
      <c r="AL153" s="77"/>
      <c r="AM153" s="77"/>
      <c r="AN153" s="77"/>
      <c r="AO153" s="145"/>
      <c r="AP153" s="247" t="str">
        <f>IF(F153="","",IFERROR(VLOOKUP(SUBSTITUTE(SUBSTITUTE(Tabla1[[#This Row],[Uso Sistemas]],"T","P"),"N","F"),Parámetros!$M$2:$N$17,2,0),"Completar hasta 3ra sem. para evaluar a Probacionista"))</f>
        <v/>
      </c>
      <c r="AQ153" s="40"/>
      <c r="AR153" s="40"/>
      <c r="AS153" s="40"/>
      <c r="AT153" s="29"/>
      <c r="AU153" s="56"/>
      <c r="AV153" s="56"/>
      <c r="AW153" s="56"/>
      <c r="AX153" s="249" t="str">
        <f>IF(V153="","",EOMONTH(EDATE(Tabla1[[#This Row],[Fecha Finalización]],2),0))</f>
        <v/>
      </c>
      <c r="AY153" s="40"/>
      <c r="AZ153" s="250" t="str">
        <f>IF(V153="","",EOMONTH(EDATE(Tabla1[[#This Row],[Fecha Finalización]],3),0))</f>
        <v/>
      </c>
      <c r="BA153" s="40"/>
      <c r="BB153" s="40"/>
      <c r="BC153" s="236"/>
      <c r="BD153" s="234" t="str">
        <f>IF(F153="","",Tabla1[[#This Row],[sem 01]]&amp;Tabla1[[#This Row],[sem 02]]&amp;Tabla1[[#This Row],[sem 03]])</f>
        <v/>
      </c>
      <c r="BE153" s="235" t="str">
        <f>IF(TRIM(F153)="","",$B$1&amp;"-"&amp;SUBSTITUTE(Tabla1[[#This Row],[Mes Inscrito]]," ","")&amp;"-"&amp;SUBSTITUTE(Tabla1[[#This Row],[Dia de clases Inscrito]]," ","")&amp;"-"&amp;SUBSTITUTE(Tabla1[[#This Row],[Horario Inscrito]]," ","")&amp;"-"&amp;Tabla1[[#This Row],[Fecha Inicio grupo]])</f>
        <v/>
      </c>
      <c r="BF153" s="252" t="str">
        <f>IF(F153="","",Tabla1[[#This Row],[Curso]])</f>
        <v/>
      </c>
      <c r="BG153" s="253" t="str">
        <f>+IF(TRIM(F153)="","",$B$1&amp;"-"&amp;TRIM(Tabla1[[#This Row],[Mes Inscrito]])&amp;"-"&amp;TRIM(Tabla1[[#This Row],[Dia de clases Inscrito]])&amp;"-"&amp;TRIM(Tabla1[[#This Row],[Horario Inscrito]])&amp;"-"&amp;TRIM(Tabla1[[#This Row],[Fecha Inicio grupo]])&amp;"-"&amp;TRIM(Tabla1[[#This Row],[Tipo Incrito]]))</f>
        <v/>
      </c>
      <c r="BH153" s="309"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10"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10"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10" t="str">
        <f>IF(Tabla1[[#This Row],[Fecha Inicio grupo]]="","",IFERROR(VLOOKUP(Tabla1[[#This Row],[Mes de Alta como miembro]],Parámetros!$AM$2:$AN$16,2,0),"01/01/1900"))</f>
        <v/>
      </c>
    </row>
    <row r="154" spans="1:63" ht="14.45" hidden="1">
      <c r="A154" s="69">
        <v>151</v>
      </c>
      <c r="B154" s="30"/>
      <c r="C154" s="35"/>
      <c r="D154" s="43"/>
      <c r="E154" s="65"/>
      <c r="F154" s="46"/>
      <c r="G154" s="46"/>
      <c r="H154" s="164"/>
      <c r="I154" s="43"/>
      <c r="J154" s="29"/>
      <c r="K154" s="70"/>
      <c r="L154" s="69"/>
      <c r="M154" s="47"/>
      <c r="N154" s="239" t="str">
        <f ca="1">IF(Tabla1[[#This Row],[Fecha de nac]]="","",IF(Tabla1[[#This Row],[Fecha Finalización]] &gt;=TODAY(), DATEDIF(Tabla1[[#This Row],[Fecha de nac]],TODAY(),"y"), ROUNDDOWN((Tabla1[[#This Row],[Fecha Finalización]] -Tabla1[[#This Row],[Fecha de nac]])/365,0)))</f>
        <v/>
      </c>
      <c r="O154" s="170"/>
      <c r="P154" s="35"/>
      <c r="Q154" s="68"/>
      <c r="R154" s="68"/>
      <c r="S154" s="68"/>
      <c r="T154" s="68"/>
      <c r="U154" s="244" t="str">
        <f>IF(F154="","",Tabla1[[#This Row],[Fecha Inicio grupo]]+3*7-7)</f>
        <v/>
      </c>
      <c r="V154" s="245" t="str">
        <f>IF(F154="","",EDATE(Tabla1[[#This Row],[Fecha Inicio grupo]],3))</f>
        <v/>
      </c>
      <c r="W154" s="30"/>
      <c r="X154" s="30"/>
      <c r="Y154" s="77"/>
      <c r="Z154" s="77"/>
      <c r="AA154" s="77"/>
      <c r="AB154" s="77"/>
      <c r="AC154" s="77"/>
      <c r="AD154" s="77"/>
      <c r="AE154" s="77"/>
      <c r="AF154" s="77"/>
      <c r="AG154" s="77"/>
      <c r="AH154" s="77"/>
      <c r="AI154" s="77"/>
      <c r="AJ154" s="77"/>
      <c r="AK154" s="77"/>
      <c r="AL154" s="77"/>
      <c r="AM154" s="77"/>
      <c r="AN154" s="77"/>
      <c r="AO154" s="145"/>
      <c r="AP154" s="247" t="str">
        <f>IF(F154="","",IFERROR(VLOOKUP(SUBSTITUTE(SUBSTITUTE(Tabla1[[#This Row],[Uso Sistemas]],"T","P"),"N","F"),Parámetros!$M$2:$N$17,2,0),"Completar hasta 3ra sem. para evaluar a Probacionista"))</f>
        <v/>
      </c>
      <c r="AQ154" s="40"/>
      <c r="AR154" s="40"/>
      <c r="AS154" s="40"/>
      <c r="AT154" s="29"/>
      <c r="AU154" s="56"/>
      <c r="AV154" s="56"/>
      <c r="AW154" s="56"/>
      <c r="AX154" s="249" t="str">
        <f>IF(V154="","",EOMONTH(EDATE(Tabla1[[#This Row],[Fecha Finalización]],2),0))</f>
        <v/>
      </c>
      <c r="AY154" s="40"/>
      <c r="AZ154" s="250" t="str">
        <f>IF(V154="","",EOMONTH(EDATE(Tabla1[[#This Row],[Fecha Finalización]],3),0))</f>
        <v/>
      </c>
      <c r="BA154" s="40"/>
      <c r="BB154" s="40"/>
      <c r="BC154" s="236"/>
      <c r="BD154" s="234" t="str">
        <f>IF(F154="","",Tabla1[[#This Row],[sem 01]]&amp;Tabla1[[#This Row],[sem 02]]&amp;Tabla1[[#This Row],[sem 03]])</f>
        <v/>
      </c>
      <c r="BE154" s="235" t="str">
        <f>IF(TRIM(F154)="","",$B$1&amp;"-"&amp;SUBSTITUTE(Tabla1[[#This Row],[Mes Inscrito]]," ","")&amp;"-"&amp;SUBSTITUTE(Tabla1[[#This Row],[Dia de clases Inscrito]]," ","")&amp;"-"&amp;SUBSTITUTE(Tabla1[[#This Row],[Horario Inscrito]]," ","")&amp;"-"&amp;Tabla1[[#This Row],[Fecha Inicio grupo]])</f>
        <v/>
      </c>
      <c r="BF154" s="252" t="str">
        <f>IF(F154="","",Tabla1[[#This Row],[Curso]])</f>
        <v/>
      </c>
      <c r="BG154" s="253" t="str">
        <f>+IF(TRIM(F154)="","",$B$1&amp;"-"&amp;TRIM(Tabla1[[#This Row],[Mes Inscrito]])&amp;"-"&amp;TRIM(Tabla1[[#This Row],[Dia de clases Inscrito]])&amp;"-"&amp;TRIM(Tabla1[[#This Row],[Horario Inscrito]])&amp;"-"&amp;TRIM(Tabla1[[#This Row],[Fecha Inicio grupo]])&amp;"-"&amp;TRIM(Tabla1[[#This Row],[Tipo Incrito]]))</f>
        <v/>
      </c>
      <c r="BH154" s="309"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10"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10"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10" t="str">
        <f>IF(Tabla1[[#This Row],[Fecha Inicio grupo]]="","",IFERROR(VLOOKUP(Tabla1[[#This Row],[Mes de Alta como miembro]],Parámetros!$AM$2:$AN$16,2,0),"01/01/1900"))</f>
        <v/>
      </c>
    </row>
    <row r="155" spans="1:63" ht="14.45" hidden="1">
      <c r="A155" s="69">
        <v>152</v>
      </c>
      <c r="B155" s="30"/>
      <c r="C155" s="35"/>
      <c r="D155" s="43"/>
      <c r="E155" s="65"/>
      <c r="F155" s="46"/>
      <c r="G155" s="46"/>
      <c r="H155" s="164"/>
      <c r="I155" s="43"/>
      <c r="J155" s="29"/>
      <c r="K155" s="70"/>
      <c r="L155" s="69"/>
      <c r="M155" s="47"/>
      <c r="N155" s="239" t="str">
        <f ca="1">IF(Tabla1[[#This Row],[Fecha de nac]]="","",IF(Tabla1[[#This Row],[Fecha Finalización]] &gt;=TODAY(), DATEDIF(Tabla1[[#This Row],[Fecha de nac]],TODAY(),"y"), ROUNDDOWN((Tabla1[[#This Row],[Fecha Finalización]] -Tabla1[[#This Row],[Fecha de nac]])/365,0)))</f>
        <v/>
      </c>
      <c r="O155" s="170"/>
      <c r="P155" s="35"/>
      <c r="Q155" s="68"/>
      <c r="R155" s="68"/>
      <c r="S155" s="68"/>
      <c r="T155" s="68"/>
      <c r="U155" s="244" t="str">
        <f>IF(F155="","",Tabla1[[#This Row],[Fecha Inicio grupo]]+3*7-7)</f>
        <v/>
      </c>
      <c r="V155" s="245" t="str">
        <f>IF(F155="","",EDATE(Tabla1[[#This Row],[Fecha Inicio grupo]],3))</f>
        <v/>
      </c>
      <c r="W155" s="30"/>
      <c r="X155" s="30"/>
      <c r="Y155" s="77"/>
      <c r="Z155" s="77"/>
      <c r="AA155" s="77"/>
      <c r="AB155" s="77"/>
      <c r="AC155" s="77"/>
      <c r="AD155" s="77"/>
      <c r="AE155" s="77"/>
      <c r="AF155" s="77"/>
      <c r="AG155" s="77"/>
      <c r="AH155" s="77"/>
      <c r="AI155" s="77"/>
      <c r="AJ155" s="77"/>
      <c r="AK155" s="77"/>
      <c r="AL155" s="77"/>
      <c r="AM155" s="77"/>
      <c r="AN155" s="77"/>
      <c r="AO155" s="145"/>
      <c r="AP155" s="247" t="str">
        <f>IF(F155="","",IFERROR(VLOOKUP(SUBSTITUTE(SUBSTITUTE(Tabla1[[#This Row],[Uso Sistemas]],"T","P"),"N","F"),Parámetros!$M$2:$N$17,2,0),"Completar hasta 3ra sem. para evaluar a Probacionista"))</f>
        <v/>
      </c>
      <c r="AQ155" s="40"/>
      <c r="AR155" s="40"/>
      <c r="AS155" s="40"/>
      <c r="AT155" s="29"/>
      <c r="AU155" s="56"/>
      <c r="AV155" s="56"/>
      <c r="AW155" s="56"/>
      <c r="AX155" s="249" t="str">
        <f>IF(V155="","",EOMONTH(EDATE(Tabla1[[#This Row],[Fecha Finalización]],2),0))</f>
        <v/>
      </c>
      <c r="AY155" s="40"/>
      <c r="AZ155" s="250" t="str">
        <f>IF(V155="","",EOMONTH(EDATE(Tabla1[[#This Row],[Fecha Finalización]],3),0))</f>
        <v/>
      </c>
      <c r="BA155" s="40"/>
      <c r="BB155" s="40"/>
      <c r="BC155" s="236"/>
      <c r="BD155" s="234" t="str">
        <f>IF(F155="","",Tabla1[[#This Row],[sem 01]]&amp;Tabla1[[#This Row],[sem 02]]&amp;Tabla1[[#This Row],[sem 03]])</f>
        <v/>
      </c>
      <c r="BE155" s="235" t="str">
        <f>IF(TRIM(F155)="","",$B$1&amp;"-"&amp;SUBSTITUTE(Tabla1[[#This Row],[Mes Inscrito]]," ","")&amp;"-"&amp;SUBSTITUTE(Tabla1[[#This Row],[Dia de clases Inscrito]]," ","")&amp;"-"&amp;SUBSTITUTE(Tabla1[[#This Row],[Horario Inscrito]]," ","")&amp;"-"&amp;Tabla1[[#This Row],[Fecha Inicio grupo]])</f>
        <v/>
      </c>
      <c r="BF155" s="252" t="str">
        <f>IF(F155="","",Tabla1[[#This Row],[Curso]])</f>
        <v/>
      </c>
      <c r="BG155" s="253" t="str">
        <f>+IF(TRIM(F155)="","",$B$1&amp;"-"&amp;TRIM(Tabla1[[#This Row],[Mes Inscrito]])&amp;"-"&amp;TRIM(Tabla1[[#This Row],[Dia de clases Inscrito]])&amp;"-"&amp;TRIM(Tabla1[[#This Row],[Horario Inscrito]])&amp;"-"&amp;TRIM(Tabla1[[#This Row],[Fecha Inicio grupo]])&amp;"-"&amp;TRIM(Tabla1[[#This Row],[Tipo Incrito]]))</f>
        <v/>
      </c>
      <c r="BH155" s="309"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10"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10"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10" t="str">
        <f>IF(Tabla1[[#This Row],[Fecha Inicio grupo]]="","",IFERROR(VLOOKUP(Tabla1[[#This Row],[Mes de Alta como miembro]],Parámetros!$AM$2:$AN$16,2,0),"01/01/1900"))</f>
        <v/>
      </c>
    </row>
    <row r="156" spans="1:63" ht="14.45" hidden="1">
      <c r="A156" s="69">
        <v>153</v>
      </c>
      <c r="B156" s="30"/>
      <c r="C156" s="35"/>
      <c r="D156" s="43"/>
      <c r="E156" s="65"/>
      <c r="F156" s="46"/>
      <c r="G156" s="46"/>
      <c r="H156" s="164"/>
      <c r="I156" s="43"/>
      <c r="J156" s="29"/>
      <c r="K156" s="70"/>
      <c r="L156" s="69"/>
      <c r="M156" s="47"/>
      <c r="N156" s="239" t="str">
        <f ca="1">IF(Tabla1[[#This Row],[Fecha de nac]]="","",IF(Tabla1[[#This Row],[Fecha Finalización]] &gt;=TODAY(), DATEDIF(Tabla1[[#This Row],[Fecha de nac]],TODAY(),"y"), ROUNDDOWN((Tabla1[[#This Row],[Fecha Finalización]] -Tabla1[[#This Row],[Fecha de nac]])/365,0)))</f>
        <v/>
      </c>
      <c r="O156" s="170"/>
      <c r="P156" s="35"/>
      <c r="Q156" s="68"/>
      <c r="R156" s="68"/>
      <c r="S156" s="68"/>
      <c r="T156" s="68"/>
      <c r="U156" s="244" t="str">
        <f>IF(F156="","",Tabla1[[#This Row],[Fecha Inicio grupo]]+3*7-7)</f>
        <v/>
      </c>
      <c r="V156" s="245" t="str">
        <f>IF(F156="","",EDATE(Tabla1[[#This Row],[Fecha Inicio grupo]],3))</f>
        <v/>
      </c>
      <c r="W156" s="30"/>
      <c r="X156" s="30"/>
      <c r="Y156" s="77"/>
      <c r="Z156" s="77"/>
      <c r="AA156" s="77"/>
      <c r="AB156" s="77"/>
      <c r="AC156" s="77"/>
      <c r="AD156" s="77"/>
      <c r="AE156" s="77"/>
      <c r="AF156" s="77"/>
      <c r="AG156" s="77"/>
      <c r="AH156" s="77"/>
      <c r="AI156" s="77"/>
      <c r="AJ156" s="77"/>
      <c r="AK156" s="77"/>
      <c r="AL156" s="77"/>
      <c r="AM156" s="77"/>
      <c r="AN156" s="77"/>
      <c r="AO156" s="145"/>
      <c r="AP156" s="247" t="str">
        <f>IF(F156="","",IFERROR(VLOOKUP(SUBSTITUTE(SUBSTITUTE(Tabla1[[#This Row],[Uso Sistemas]],"T","P"),"N","F"),Parámetros!$M$2:$N$17,2,0),"Completar hasta 3ra sem. para evaluar a Probacionista"))</f>
        <v/>
      </c>
      <c r="AQ156" s="40"/>
      <c r="AR156" s="40"/>
      <c r="AS156" s="40"/>
      <c r="AT156" s="29"/>
      <c r="AU156" s="56"/>
      <c r="AV156" s="56"/>
      <c r="AW156" s="56"/>
      <c r="AX156" s="249" t="str">
        <f>IF(V156="","",EOMONTH(EDATE(Tabla1[[#This Row],[Fecha Finalización]],2),0))</f>
        <v/>
      </c>
      <c r="AY156" s="40"/>
      <c r="AZ156" s="250" t="str">
        <f>IF(V156="","",EOMONTH(EDATE(Tabla1[[#This Row],[Fecha Finalización]],3),0))</f>
        <v/>
      </c>
      <c r="BA156" s="40"/>
      <c r="BB156" s="40"/>
      <c r="BC156" s="236"/>
      <c r="BD156" s="234" t="str">
        <f>IF(F156="","",Tabla1[[#This Row],[sem 01]]&amp;Tabla1[[#This Row],[sem 02]]&amp;Tabla1[[#This Row],[sem 03]])</f>
        <v/>
      </c>
      <c r="BE156" s="235" t="str">
        <f>IF(TRIM(F156)="","",$B$1&amp;"-"&amp;SUBSTITUTE(Tabla1[[#This Row],[Mes Inscrito]]," ","")&amp;"-"&amp;SUBSTITUTE(Tabla1[[#This Row],[Dia de clases Inscrito]]," ","")&amp;"-"&amp;SUBSTITUTE(Tabla1[[#This Row],[Horario Inscrito]]," ","")&amp;"-"&amp;Tabla1[[#This Row],[Fecha Inicio grupo]])</f>
        <v/>
      </c>
      <c r="BF156" s="252" t="str">
        <f>IF(F156="","",Tabla1[[#This Row],[Curso]])</f>
        <v/>
      </c>
      <c r="BG156" s="253" t="str">
        <f>+IF(TRIM(F156)="","",$B$1&amp;"-"&amp;TRIM(Tabla1[[#This Row],[Mes Inscrito]])&amp;"-"&amp;TRIM(Tabla1[[#This Row],[Dia de clases Inscrito]])&amp;"-"&amp;TRIM(Tabla1[[#This Row],[Horario Inscrito]])&amp;"-"&amp;TRIM(Tabla1[[#This Row],[Fecha Inicio grupo]])&amp;"-"&amp;TRIM(Tabla1[[#This Row],[Tipo Incrito]]))</f>
        <v/>
      </c>
      <c r="BH156" s="309"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10"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10"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10" t="str">
        <f>IF(Tabla1[[#This Row],[Fecha Inicio grupo]]="","",IFERROR(VLOOKUP(Tabla1[[#This Row],[Mes de Alta como miembro]],Parámetros!$AM$2:$AN$16,2,0),"01/01/1900"))</f>
        <v/>
      </c>
    </row>
    <row r="157" spans="1:63" ht="14.45" hidden="1">
      <c r="A157" s="69">
        <v>154</v>
      </c>
      <c r="B157" s="30"/>
      <c r="C157" s="35"/>
      <c r="D157" s="43"/>
      <c r="E157" s="65"/>
      <c r="F157" s="46"/>
      <c r="G157" s="46"/>
      <c r="H157" s="164"/>
      <c r="I157" s="43"/>
      <c r="J157" s="29"/>
      <c r="K157" s="70"/>
      <c r="L157" s="69"/>
      <c r="M157" s="47"/>
      <c r="N157" s="239" t="str">
        <f ca="1">IF(Tabla1[[#This Row],[Fecha de nac]]="","",IF(Tabla1[[#This Row],[Fecha Finalización]] &gt;=TODAY(), DATEDIF(Tabla1[[#This Row],[Fecha de nac]],TODAY(),"y"), ROUNDDOWN((Tabla1[[#This Row],[Fecha Finalización]] -Tabla1[[#This Row],[Fecha de nac]])/365,0)))</f>
        <v/>
      </c>
      <c r="O157" s="170"/>
      <c r="P157" s="35"/>
      <c r="Q157" s="68"/>
      <c r="R157" s="68"/>
      <c r="S157" s="68"/>
      <c r="T157" s="68"/>
      <c r="U157" s="244" t="str">
        <f>IF(F157="","",Tabla1[[#This Row],[Fecha Inicio grupo]]+3*7-7)</f>
        <v/>
      </c>
      <c r="V157" s="245" t="str">
        <f>IF(F157="","",EDATE(Tabla1[[#This Row],[Fecha Inicio grupo]],3))</f>
        <v/>
      </c>
      <c r="W157" s="30"/>
      <c r="X157" s="30"/>
      <c r="Y157" s="77"/>
      <c r="Z157" s="77"/>
      <c r="AA157" s="77"/>
      <c r="AB157" s="77"/>
      <c r="AC157" s="77"/>
      <c r="AD157" s="77"/>
      <c r="AE157" s="77"/>
      <c r="AF157" s="77"/>
      <c r="AG157" s="77"/>
      <c r="AH157" s="77"/>
      <c r="AI157" s="77"/>
      <c r="AJ157" s="77"/>
      <c r="AK157" s="77"/>
      <c r="AL157" s="77"/>
      <c r="AM157" s="77"/>
      <c r="AN157" s="77"/>
      <c r="AO157" s="145"/>
      <c r="AP157" s="247" t="str">
        <f>IF(F157="","",IFERROR(VLOOKUP(SUBSTITUTE(SUBSTITUTE(Tabla1[[#This Row],[Uso Sistemas]],"T","P"),"N","F"),Parámetros!$M$2:$N$17,2,0),"Completar hasta 3ra sem. para evaluar a Probacionista"))</f>
        <v/>
      </c>
      <c r="AQ157" s="40"/>
      <c r="AR157" s="40"/>
      <c r="AS157" s="40"/>
      <c r="AT157" s="29"/>
      <c r="AU157" s="56"/>
      <c r="AV157" s="56"/>
      <c r="AW157" s="56"/>
      <c r="AX157" s="249" t="str">
        <f>IF(V157="","",EOMONTH(EDATE(Tabla1[[#This Row],[Fecha Finalización]],2),0))</f>
        <v/>
      </c>
      <c r="AY157" s="40"/>
      <c r="AZ157" s="250" t="str">
        <f>IF(V157="","",EOMONTH(EDATE(Tabla1[[#This Row],[Fecha Finalización]],3),0))</f>
        <v/>
      </c>
      <c r="BA157" s="40"/>
      <c r="BB157" s="40"/>
      <c r="BC157" s="236"/>
      <c r="BD157" s="234" t="str">
        <f>IF(F157="","",Tabla1[[#This Row],[sem 01]]&amp;Tabla1[[#This Row],[sem 02]]&amp;Tabla1[[#This Row],[sem 03]])</f>
        <v/>
      </c>
      <c r="BE157" s="235" t="str">
        <f>IF(TRIM(F157)="","",$B$1&amp;"-"&amp;SUBSTITUTE(Tabla1[[#This Row],[Mes Inscrito]]," ","")&amp;"-"&amp;SUBSTITUTE(Tabla1[[#This Row],[Dia de clases Inscrito]]," ","")&amp;"-"&amp;SUBSTITUTE(Tabla1[[#This Row],[Horario Inscrito]]," ","")&amp;"-"&amp;Tabla1[[#This Row],[Fecha Inicio grupo]])</f>
        <v/>
      </c>
      <c r="BF157" s="252" t="str">
        <f>IF(F157="","",Tabla1[[#This Row],[Curso]])</f>
        <v/>
      </c>
      <c r="BG157" s="253" t="str">
        <f>+IF(TRIM(F157)="","",$B$1&amp;"-"&amp;TRIM(Tabla1[[#This Row],[Mes Inscrito]])&amp;"-"&amp;TRIM(Tabla1[[#This Row],[Dia de clases Inscrito]])&amp;"-"&amp;TRIM(Tabla1[[#This Row],[Horario Inscrito]])&amp;"-"&amp;TRIM(Tabla1[[#This Row],[Fecha Inicio grupo]])&amp;"-"&amp;TRIM(Tabla1[[#This Row],[Tipo Incrito]]))</f>
        <v/>
      </c>
      <c r="BH157" s="309"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10"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10"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10" t="str">
        <f>IF(Tabla1[[#This Row],[Fecha Inicio grupo]]="","",IFERROR(VLOOKUP(Tabla1[[#This Row],[Mes de Alta como miembro]],Parámetros!$AM$2:$AN$16,2,0),"01/01/1900"))</f>
        <v/>
      </c>
    </row>
    <row r="158" spans="1:63" ht="14.45" hidden="1">
      <c r="A158" s="69">
        <v>155</v>
      </c>
      <c r="B158" s="30"/>
      <c r="C158" s="35"/>
      <c r="D158" s="43"/>
      <c r="E158" s="65"/>
      <c r="F158" s="46"/>
      <c r="G158" s="46"/>
      <c r="H158" s="164"/>
      <c r="I158" s="43"/>
      <c r="J158" s="29"/>
      <c r="K158" s="70"/>
      <c r="L158" s="69"/>
      <c r="M158" s="47"/>
      <c r="N158" s="239" t="str">
        <f ca="1">IF(Tabla1[[#This Row],[Fecha de nac]]="","",IF(Tabla1[[#This Row],[Fecha Finalización]] &gt;=TODAY(), DATEDIF(Tabla1[[#This Row],[Fecha de nac]],TODAY(),"y"), ROUNDDOWN((Tabla1[[#This Row],[Fecha Finalización]] -Tabla1[[#This Row],[Fecha de nac]])/365,0)))</f>
        <v/>
      </c>
      <c r="O158" s="170"/>
      <c r="P158" s="35"/>
      <c r="Q158" s="68"/>
      <c r="R158" s="68"/>
      <c r="S158" s="68"/>
      <c r="T158" s="68"/>
      <c r="U158" s="244" t="str">
        <f>IF(F158="","",Tabla1[[#This Row],[Fecha Inicio grupo]]+3*7-7)</f>
        <v/>
      </c>
      <c r="V158" s="245" t="str">
        <f>IF(F158="","",EDATE(Tabla1[[#This Row],[Fecha Inicio grupo]],3))</f>
        <v/>
      </c>
      <c r="W158" s="30"/>
      <c r="X158" s="30"/>
      <c r="Y158" s="77"/>
      <c r="Z158" s="77"/>
      <c r="AA158" s="77"/>
      <c r="AB158" s="77"/>
      <c r="AC158" s="77"/>
      <c r="AD158" s="77"/>
      <c r="AE158" s="77"/>
      <c r="AF158" s="77"/>
      <c r="AG158" s="77"/>
      <c r="AH158" s="77"/>
      <c r="AI158" s="77"/>
      <c r="AJ158" s="77"/>
      <c r="AK158" s="77"/>
      <c r="AL158" s="77"/>
      <c r="AM158" s="77"/>
      <c r="AN158" s="77"/>
      <c r="AO158" s="145"/>
      <c r="AP158" s="247" t="str">
        <f>IF(F158="","",IFERROR(VLOOKUP(SUBSTITUTE(SUBSTITUTE(Tabla1[[#This Row],[Uso Sistemas]],"T","P"),"N","F"),Parámetros!$M$2:$N$17,2,0),"Completar hasta 3ra sem. para evaluar a Probacionista"))</f>
        <v/>
      </c>
      <c r="AQ158" s="40"/>
      <c r="AR158" s="40"/>
      <c r="AS158" s="40"/>
      <c r="AT158" s="29"/>
      <c r="AU158" s="56"/>
      <c r="AV158" s="56"/>
      <c r="AW158" s="56"/>
      <c r="AX158" s="249" t="str">
        <f>IF(V158="","",EOMONTH(EDATE(Tabla1[[#This Row],[Fecha Finalización]],2),0))</f>
        <v/>
      </c>
      <c r="AY158" s="40"/>
      <c r="AZ158" s="250" t="str">
        <f>IF(V158="","",EOMONTH(EDATE(Tabla1[[#This Row],[Fecha Finalización]],3),0))</f>
        <v/>
      </c>
      <c r="BA158" s="40"/>
      <c r="BB158" s="40"/>
      <c r="BC158" s="236"/>
      <c r="BD158" s="234" t="str">
        <f>IF(F158="","",Tabla1[[#This Row],[sem 01]]&amp;Tabla1[[#This Row],[sem 02]]&amp;Tabla1[[#This Row],[sem 03]])</f>
        <v/>
      </c>
      <c r="BE158" s="235" t="str">
        <f>IF(TRIM(F158)="","",$B$1&amp;"-"&amp;SUBSTITUTE(Tabla1[[#This Row],[Mes Inscrito]]," ","")&amp;"-"&amp;SUBSTITUTE(Tabla1[[#This Row],[Dia de clases Inscrito]]," ","")&amp;"-"&amp;SUBSTITUTE(Tabla1[[#This Row],[Horario Inscrito]]," ","")&amp;"-"&amp;Tabla1[[#This Row],[Fecha Inicio grupo]])</f>
        <v/>
      </c>
      <c r="BF158" s="252" t="str">
        <f>IF(F158="","",Tabla1[[#This Row],[Curso]])</f>
        <v/>
      </c>
      <c r="BG158" s="253" t="str">
        <f>+IF(TRIM(F158)="","",$B$1&amp;"-"&amp;TRIM(Tabla1[[#This Row],[Mes Inscrito]])&amp;"-"&amp;TRIM(Tabla1[[#This Row],[Dia de clases Inscrito]])&amp;"-"&amp;TRIM(Tabla1[[#This Row],[Horario Inscrito]])&amp;"-"&amp;TRIM(Tabla1[[#This Row],[Fecha Inicio grupo]])&amp;"-"&amp;TRIM(Tabla1[[#This Row],[Tipo Incrito]]))</f>
        <v/>
      </c>
      <c r="BH158" s="309"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10"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10"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10" t="str">
        <f>IF(Tabla1[[#This Row],[Fecha Inicio grupo]]="","",IFERROR(VLOOKUP(Tabla1[[#This Row],[Mes de Alta como miembro]],Parámetros!$AM$2:$AN$16,2,0),"01/01/1900"))</f>
        <v/>
      </c>
    </row>
    <row r="159" spans="1:63" ht="14.45" hidden="1">
      <c r="A159" s="69">
        <v>156</v>
      </c>
      <c r="B159" s="30"/>
      <c r="C159" s="35"/>
      <c r="D159" s="43"/>
      <c r="E159" s="65"/>
      <c r="F159" s="46"/>
      <c r="G159" s="46"/>
      <c r="H159" s="164"/>
      <c r="I159" s="43"/>
      <c r="J159" s="29"/>
      <c r="K159" s="70"/>
      <c r="L159" s="69"/>
      <c r="M159" s="47"/>
      <c r="N159" s="239" t="str">
        <f ca="1">IF(Tabla1[[#This Row],[Fecha de nac]]="","",IF(Tabla1[[#This Row],[Fecha Finalización]] &gt;=TODAY(), DATEDIF(Tabla1[[#This Row],[Fecha de nac]],TODAY(),"y"), ROUNDDOWN((Tabla1[[#This Row],[Fecha Finalización]] -Tabla1[[#This Row],[Fecha de nac]])/365,0)))</f>
        <v/>
      </c>
      <c r="O159" s="170"/>
      <c r="P159" s="35"/>
      <c r="Q159" s="68"/>
      <c r="R159" s="68"/>
      <c r="S159" s="68"/>
      <c r="T159" s="68"/>
      <c r="U159" s="244" t="str">
        <f>IF(F159="","",Tabla1[[#This Row],[Fecha Inicio grupo]]+3*7-7)</f>
        <v/>
      </c>
      <c r="V159" s="245" t="str">
        <f>IF(F159="","",EDATE(Tabla1[[#This Row],[Fecha Inicio grupo]],3))</f>
        <v/>
      </c>
      <c r="W159" s="30"/>
      <c r="X159" s="30"/>
      <c r="Y159" s="77"/>
      <c r="Z159" s="77"/>
      <c r="AA159" s="77"/>
      <c r="AB159" s="77"/>
      <c r="AC159" s="77"/>
      <c r="AD159" s="77"/>
      <c r="AE159" s="77"/>
      <c r="AF159" s="77"/>
      <c r="AG159" s="77"/>
      <c r="AH159" s="77"/>
      <c r="AI159" s="77"/>
      <c r="AJ159" s="77"/>
      <c r="AK159" s="77"/>
      <c r="AL159" s="77"/>
      <c r="AM159" s="77"/>
      <c r="AN159" s="77"/>
      <c r="AO159" s="145"/>
      <c r="AP159" s="247" t="str">
        <f>IF(F159="","",IFERROR(VLOOKUP(SUBSTITUTE(SUBSTITUTE(Tabla1[[#This Row],[Uso Sistemas]],"T","P"),"N","F"),Parámetros!$M$2:$N$17,2,0),"Completar hasta 3ra sem. para evaluar a Probacionista"))</f>
        <v/>
      </c>
      <c r="AQ159" s="40"/>
      <c r="AR159" s="40"/>
      <c r="AS159" s="40"/>
      <c r="AT159" s="29"/>
      <c r="AU159" s="56"/>
      <c r="AV159" s="56"/>
      <c r="AW159" s="56"/>
      <c r="AX159" s="249" t="str">
        <f>IF(V159="","",EOMONTH(EDATE(Tabla1[[#This Row],[Fecha Finalización]],2),0))</f>
        <v/>
      </c>
      <c r="AY159" s="40"/>
      <c r="AZ159" s="250" t="str">
        <f>IF(V159="","",EOMONTH(EDATE(Tabla1[[#This Row],[Fecha Finalización]],3),0))</f>
        <v/>
      </c>
      <c r="BA159" s="40"/>
      <c r="BB159" s="40"/>
      <c r="BC159" s="236"/>
      <c r="BD159" s="234" t="str">
        <f>IF(F159="","",Tabla1[[#This Row],[sem 01]]&amp;Tabla1[[#This Row],[sem 02]]&amp;Tabla1[[#This Row],[sem 03]])</f>
        <v/>
      </c>
      <c r="BE159" s="235" t="str">
        <f>IF(TRIM(F159)="","",$B$1&amp;"-"&amp;SUBSTITUTE(Tabla1[[#This Row],[Mes Inscrito]]," ","")&amp;"-"&amp;SUBSTITUTE(Tabla1[[#This Row],[Dia de clases Inscrito]]," ","")&amp;"-"&amp;SUBSTITUTE(Tabla1[[#This Row],[Horario Inscrito]]," ","")&amp;"-"&amp;Tabla1[[#This Row],[Fecha Inicio grupo]])</f>
        <v/>
      </c>
      <c r="BF159" s="252" t="str">
        <f>IF(F159="","",Tabla1[[#This Row],[Curso]])</f>
        <v/>
      </c>
      <c r="BG159" s="253" t="str">
        <f>+IF(TRIM(F159)="","",$B$1&amp;"-"&amp;TRIM(Tabla1[[#This Row],[Mes Inscrito]])&amp;"-"&amp;TRIM(Tabla1[[#This Row],[Dia de clases Inscrito]])&amp;"-"&amp;TRIM(Tabla1[[#This Row],[Horario Inscrito]])&amp;"-"&amp;TRIM(Tabla1[[#This Row],[Fecha Inicio grupo]])&amp;"-"&amp;TRIM(Tabla1[[#This Row],[Tipo Incrito]]))</f>
        <v/>
      </c>
      <c r="BH159" s="309"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10"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10"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10" t="str">
        <f>IF(Tabla1[[#This Row],[Fecha Inicio grupo]]="","",IFERROR(VLOOKUP(Tabla1[[#This Row],[Mes de Alta como miembro]],Parámetros!$AM$2:$AN$16,2,0),"01/01/1900"))</f>
        <v/>
      </c>
    </row>
    <row r="160" spans="1:63" ht="14.45" hidden="1">
      <c r="A160" s="69">
        <v>157</v>
      </c>
      <c r="B160" s="30"/>
      <c r="C160" s="35"/>
      <c r="D160" s="43"/>
      <c r="E160" s="65"/>
      <c r="F160" s="46"/>
      <c r="G160" s="46"/>
      <c r="H160" s="164"/>
      <c r="I160" s="43"/>
      <c r="J160" s="29"/>
      <c r="K160" s="70"/>
      <c r="L160" s="69"/>
      <c r="M160" s="47"/>
      <c r="N160" s="239" t="str">
        <f ca="1">IF(Tabla1[[#This Row],[Fecha de nac]]="","",IF(Tabla1[[#This Row],[Fecha Finalización]] &gt;=TODAY(), DATEDIF(Tabla1[[#This Row],[Fecha de nac]],TODAY(),"y"), ROUNDDOWN((Tabla1[[#This Row],[Fecha Finalización]] -Tabla1[[#This Row],[Fecha de nac]])/365,0)))</f>
        <v/>
      </c>
      <c r="O160" s="170"/>
      <c r="P160" s="35"/>
      <c r="Q160" s="68"/>
      <c r="R160" s="68"/>
      <c r="S160" s="68"/>
      <c r="T160" s="68"/>
      <c r="U160" s="244" t="str">
        <f>IF(F160="","",Tabla1[[#This Row],[Fecha Inicio grupo]]+3*7-7)</f>
        <v/>
      </c>
      <c r="V160" s="245" t="str">
        <f>IF(F160="","",EDATE(Tabla1[[#This Row],[Fecha Inicio grupo]],3))</f>
        <v/>
      </c>
      <c r="W160" s="30"/>
      <c r="X160" s="30"/>
      <c r="Y160" s="77"/>
      <c r="Z160" s="77"/>
      <c r="AA160" s="77"/>
      <c r="AB160" s="77"/>
      <c r="AC160" s="77"/>
      <c r="AD160" s="77"/>
      <c r="AE160" s="77"/>
      <c r="AF160" s="77"/>
      <c r="AG160" s="77"/>
      <c r="AH160" s="77"/>
      <c r="AI160" s="77"/>
      <c r="AJ160" s="77"/>
      <c r="AK160" s="77"/>
      <c r="AL160" s="77"/>
      <c r="AM160" s="77"/>
      <c r="AN160" s="77"/>
      <c r="AO160" s="145"/>
      <c r="AP160" s="247" t="str">
        <f>IF(F160="","",IFERROR(VLOOKUP(SUBSTITUTE(SUBSTITUTE(Tabla1[[#This Row],[Uso Sistemas]],"T","P"),"N","F"),Parámetros!$M$2:$N$17,2,0),"Completar hasta 3ra sem. para evaluar a Probacionista"))</f>
        <v/>
      </c>
      <c r="AQ160" s="40"/>
      <c r="AR160" s="40"/>
      <c r="AS160" s="40"/>
      <c r="AT160" s="29"/>
      <c r="AU160" s="56"/>
      <c r="AV160" s="56"/>
      <c r="AW160" s="56"/>
      <c r="AX160" s="249" t="str">
        <f>IF(V160="","",EOMONTH(EDATE(Tabla1[[#This Row],[Fecha Finalización]],2),0))</f>
        <v/>
      </c>
      <c r="AY160" s="40"/>
      <c r="AZ160" s="250" t="str">
        <f>IF(V160="","",EOMONTH(EDATE(Tabla1[[#This Row],[Fecha Finalización]],3),0))</f>
        <v/>
      </c>
      <c r="BA160" s="40"/>
      <c r="BB160" s="40"/>
      <c r="BC160" s="236"/>
      <c r="BD160" s="234" t="str">
        <f>IF(F160="","",Tabla1[[#This Row],[sem 01]]&amp;Tabla1[[#This Row],[sem 02]]&amp;Tabla1[[#This Row],[sem 03]])</f>
        <v/>
      </c>
      <c r="BE160" s="235" t="str">
        <f>IF(TRIM(F160)="","",$B$1&amp;"-"&amp;SUBSTITUTE(Tabla1[[#This Row],[Mes Inscrito]]," ","")&amp;"-"&amp;SUBSTITUTE(Tabla1[[#This Row],[Dia de clases Inscrito]]," ","")&amp;"-"&amp;SUBSTITUTE(Tabla1[[#This Row],[Horario Inscrito]]," ","")&amp;"-"&amp;Tabla1[[#This Row],[Fecha Inicio grupo]])</f>
        <v/>
      </c>
      <c r="BF160" s="252" t="str">
        <f>IF(F160="","",Tabla1[[#This Row],[Curso]])</f>
        <v/>
      </c>
      <c r="BG160" s="253" t="str">
        <f>+IF(TRIM(F160)="","",$B$1&amp;"-"&amp;TRIM(Tabla1[[#This Row],[Mes Inscrito]])&amp;"-"&amp;TRIM(Tabla1[[#This Row],[Dia de clases Inscrito]])&amp;"-"&amp;TRIM(Tabla1[[#This Row],[Horario Inscrito]])&amp;"-"&amp;TRIM(Tabla1[[#This Row],[Fecha Inicio grupo]])&amp;"-"&amp;TRIM(Tabla1[[#This Row],[Tipo Incrito]]))</f>
        <v/>
      </c>
      <c r="BH160" s="309"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10"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10"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10" t="str">
        <f>IF(Tabla1[[#This Row],[Fecha Inicio grupo]]="","",IFERROR(VLOOKUP(Tabla1[[#This Row],[Mes de Alta como miembro]],Parámetros!$AM$2:$AN$16,2,0),"01/01/1900"))</f>
        <v/>
      </c>
    </row>
    <row r="161" spans="1:63" ht="14.45" hidden="1">
      <c r="A161" s="69">
        <v>158</v>
      </c>
      <c r="B161" s="30"/>
      <c r="C161" s="35"/>
      <c r="D161" s="43"/>
      <c r="E161" s="65"/>
      <c r="F161" s="46"/>
      <c r="G161" s="46"/>
      <c r="H161" s="164"/>
      <c r="I161" s="43"/>
      <c r="J161" s="29"/>
      <c r="K161" s="70"/>
      <c r="L161" s="69"/>
      <c r="M161" s="47"/>
      <c r="N161" s="239" t="str">
        <f ca="1">IF(Tabla1[[#This Row],[Fecha de nac]]="","",IF(Tabla1[[#This Row],[Fecha Finalización]] &gt;=TODAY(), DATEDIF(Tabla1[[#This Row],[Fecha de nac]],TODAY(),"y"), ROUNDDOWN((Tabla1[[#This Row],[Fecha Finalización]] -Tabla1[[#This Row],[Fecha de nac]])/365,0)))</f>
        <v/>
      </c>
      <c r="O161" s="170"/>
      <c r="P161" s="35"/>
      <c r="Q161" s="68"/>
      <c r="R161" s="68"/>
      <c r="S161" s="68"/>
      <c r="T161" s="68"/>
      <c r="U161" s="244" t="str">
        <f>IF(F161="","",Tabla1[[#This Row],[Fecha Inicio grupo]]+3*7-7)</f>
        <v/>
      </c>
      <c r="V161" s="245" t="str">
        <f>IF(F161="","",EDATE(Tabla1[[#This Row],[Fecha Inicio grupo]],3))</f>
        <v/>
      </c>
      <c r="W161" s="30"/>
      <c r="X161" s="30"/>
      <c r="Y161" s="77"/>
      <c r="Z161" s="77"/>
      <c r="AA161" s="77"/>
      <c r="AB161" s="77"/>
      <c r="AC161" s="77"/>
      <c r="AD161" s="77"/>
      <c r="AE161" s="77"/>
      <c r="AF161" s="77"/>
      <c r="AG161" s="77"/>
      <c r="AH161" s="77"/>
      <c r="AI161" s="77"/>
      <c r="AJ161" s="77"/>
      <c r="AK161" s="77"/>
      <c r="AL161" s="77"/>
      <c r="AM161" s="77"/>
      <c r="AN161" s="77"/>
      <c r="AO161" s="145"/>
      <c r="AP161" s="247" t="str">
        <f>IF(F161="","",IFERROR(VLOOKUP(SUBSTITUTE(SUBSTITUTE(Tabla1[[#This Row],[Uso Sistemas]],"T","P"),"N","F"),Parámetros!$M$2:$N$17,2,0),"Completar hasta 3ra sem. para evaluar a Probacionista"))</f>
        <v/>
      </c>
      <c r="AQ161" s="40"/>
      <c r="AR161" s="40"/>
      <c r="AS161" s="40"/>
      <c r="AT161" s="29"/>
      <c r="AU161" s="56"/>
      <c r="AV161" s="56"/>
      <c r="AW161" s="56"/>
      <c r="AX161" s="249" t="str">
        <f>IF(V161="","",EOMONTH(EDATE(Tabla1[[#This Row],[Fecha Finalización]],2),0))</f>
        <v/>
      </c>
      <c r="AY161" s="40"/>
      <c r="AZ161" s="250" t="str">
        <f>IF(V161="","",EOMONTH(EDATE(Tabla1[[#This Row],[Fecha Finalización]],3),0))</f>
        <v/>
      </c>
      <c r="BA161" s="40"/>
      <c r="BB161" s="40"/>
      <c r="BC161" s="236"/>
      <c r="BD161" s="234" t="str">
        <f>IF(F161="","",Tabla1[[#This Row],[sem 01]]&amp;Tabla1[[#This Row],[sem 02]]&amp;Tabla1[[#This Row],[sem 03]])</f>
        <v/>
      </c>
      <c r="BE161" s="235" t="str">
        <f>IF(TRIM(F161)="","",$B$1&amp;"-"&amp;SUBSTITUTE(Tabla1[[#This Row],[Mes Inscrito]]," ","")&amp;"-"&amp;SUBSTITUTE(Tabla1[[#This Row],[Dia de clases Inscrito]]," ","")&amp;"-"&amp;SUBSTITUTE(Tabla1[[#This Row],[Horario Inscrito]]," ","")&amp;"-"&amp;Tabla1[[#This Row],[Fecha Inicio grupo]])</f>
        <v/>
      </c>
      <c r="BF161" s="252" t="str">
        <f>IF(F161="","",Tabla1[[#This Row],[Curso]])</f>
        <v/>
      </c>
      <c r="BG161" s="253" t="str">
        <f>+IF(TRIM(F161)="","",$B$1&amp;"-"&amp;TRIM(Tabla1[[#This Row],[Mes Inscrito]])&amp;"-"&amp;TRIM(Tabla1[[#This Row],[Dia de clases Inscrito]])&amp;"-"&amp;TRIM(Tabla1[[#This Row],[Horario Inscrito]])&amp;"-"&amp;TRIM(Tabla1[[#This Row],[Fecha Inicio grupo]])&amp;"-"&amp;TRIM(Tabla1[[#This Row],[Tipo Incrito]]))</f>
        <v/>
      </c>
      <c r="BH161" s="309"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10"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10"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10" t="str">
        <f>IF(Tabla1[[#This Row],[Fecha Inicio grupo]]="","",IFERROR(VLOOKUP(Tabla1[[#This Row],[Mes de Alta como miembro]],Parámetros!$AM$2:$AN$16,2,0),"01/01/1900"))</f>
        <v/>
      </c>
    </row>
    <row r="162" spans="1:63" ht="14.45" hidden="1">
      <c r="A162" s="69">
        <v>159</v>
      </c>
      <c r="B162" s="30"/>
      <c r="C162" s="35"/>
      <c r="D162" s="43"/>
      <c r="E162" s="65"/>
      <c r="F162" s="46"/>
      <c r="G162" s="46"/>
      <c r="H162" s="164"/>
      <c r="I162" s="43"/>
      <c r="J162" s="29"/>
      <c r="K162" s="70"/>
      <c r="L162" s="69"/>
      <c r="M162" s="47"/>
      <c r="N162" s="239" t="str">
        <f ca="1">IF(Tabla1[[#This Row],[Fecha de nac]]="","",IF(Tabla1[[#This Row],[Fecha Finalización]] &gt;=TODAY(), DATEDIF(Tabla1[[#This Row],[Fecha de nac]],TODAY(),"y"), ROUNDDOWN((Tabla1[[#This Row],[Fecha Finalización]] -Tabla1[[#This Row],[Fecha de nac]])/365,0)))</f>
        <v/>
      </c>
      <c r="O162" s="170"/>
      <c r="P162" s="35"/>
      <c r="Q162" s="68"/>
      <c r="R162" s="68"/>
      <c r="S162" s="68"/>
      <c r="T162" s="68"/>
      <c r="U162" s="244" t="str">
        <f>IF(F162="","",Tabla1[[#This Row],[Fecha Inicio grupo]]+3*7-7)</f>
        <v/>
      </c>
      <c r="V162" s="245" t="str">
        <f>IF(F162="","",EDATE(Tabla1[[#This Row],[Fecha Inicio grupo]],3))</f>
        <v/>
      </c>
      <c r="W162" s="30"/>
      <c r="X162" s="30"/>
      <c r="Y162" s="77"/>
      <c r="Z162" s="77"/>
      <c r="AA162" s="77"/>
      <c r="AB162" s="77"/>
      <c r="AC162" s="77"/>
      <c r="AD162" s="77"/>
      <c r="AE162" s="77"/>
      <c r="AF162" s="77"/>
      <c r="AG162" s="77"/>
      <c r="AH162" s="77"/>
      <c r="AI162" s="77"/>
      <c r="AJ162" s="77"/>
      <c r="AK162" s="77"/>
      <c r="AL162" s="77"/>
      <c r="AM162" s="77"/>
      <c r="AN162" s="77"/>
      <c r="AO162" s="145"/>
      <c r="AP162" s="247" t="str">
        <f>IF(F162="","",IFERROR(VLOOKUP(SUBSTITUTE(SUBSTITUTE(Tabla1[[#This Row],[Uso Sistemas]],"T","P"),"N","F"),Parámetros!$M$2:$N$17,2,0),"Completar hasta 3ra sem. para evaluar a Probacionista"))</f>
        <v/>
      </c>
      <c r="AQ162" s="40"/>
      <c r="AR162" s="40"/>
      <c r="AS162" s="40"/>
      <c r="AT162" s="29"/>
      <c r="AU162" s="56"/>
      <c r="AV162" s="56"/>
      <c r="AW162" s="56"/>
      <c r="AX162" s="249" t="str">
        <f>IF(V162="","",EOMONTH(EDATE(Tabla1[[#This Row],[Fecha Finalización]],2),0))</f>
        <v/>
      </c>
      <c r="AY162" s="40"/>
      <c r="AZ162" s="250" t="str">
        <f>IF(V162="","",EOMONTH(EDATE(Tabla1[[#This Row],[Fecha Finalización]],3),0))</f>
        <v/>
      </c>
      <c r="BA162" s="40"/>
      <c r="BB162" s="40"/>
      <c r="BC162" s="236"/>
      <c r="BD162" s="234" t="str">
        <f>IF(F162="","",Tabla1[[#This Row],[sem 01]]&amp;Tabla1[[#This Row],[sem 02]]&amp;Tabla1[[#This Row],[sem 03]])</f>
        <v/>
      </c>
      <c r="BE162" s="235" t="str">
        <f>IF(TRIM(F162)="","",$B$1&amp;"-"&amp;SUBSTITUTE(Tabla1[[#This Row],[Mes Inscrito]]," ","")&amp;"-"&amp;SUBSTITUTE(Tabla1[[#This Row],[Dia de clases Inscrito]]," ","")&amp;"-"&amp;SUBSTITUTE(Tabla1[[#This Row],[Horario Inscrito]]," ","")&amp;"-"&amp;Tabla1[[#This Row],[Fecha Inicio grupo]])</f>
        <v/>
      </c>
      <c r="BF162" s="252" t="str">
        <f>IF(F162="","",Tabla1[[#This Row],[Curso]])</f>
        <v/>
      </c>
      <c r="BG162" s="253" t="str">
        <f>+IF(TRIM(F162)="","",$B$1&amp;"-"&amp;TRIM(Tabla1[[#This Row],[Mes Inscrito]])&amp;"-"&amp;TRIM(Tabla1[[#This Row],[Dia de clases Inscrito]])&amp;"-"&amp;TRIM(Tabla1[[#This Row],[Horario Inscrito]])&amp;"-"&amp;TRIM(Tabla1[[#This Row],[Fecha Inicio grupo]])&amp;"-"&amp;TRIM(Tabla1[[#This Row],[Tipo Incrito]]))</f>
        <v/>
      </c>
      <c r="BH162" s="309"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10"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10"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10" t="str">
        <f>IF(Tabla1[[#This Row],[Fecha Inicio grupo]]="","",IFERROR(VLOOKUP(Tabla1[[#This Row],[Mes de Alta como miembro]],Parámetros!$AM$2:$AN$16,2,0),"01/01/1900"))</f>
        <v/>
      </c>
    </row>
    <row r="163" spans="1:63" ht="14.45" hidden="1">
      <c r="A163" s="69">
        <v>160</v>
      </c>
      <c r="B163" s="30"/>
      <c r="C163" s="35"/>
      <c r="D163" s="43"/>
      <c r="E163" s="65"/>
      <c r="F163" s="46"/>
      <c r="G163" s="46"/>
      <c r="H163" s="164"/>
      <c r="I163" s="43"/>
      <c r="J163" s="29"/>
      <c r="K163" s="70"/>
      <c r="L163" s="69"/>
      <c r="M163" s="47"/>
      <c r="N163" s="239" t="str">
        <f ca="1">IF(Tabla1[[#This Row],[Fecha de nac]]="","",IF(Tabla1[[#This Row],[Fecha Finalización]] &gt;=TODAY(), DATEDIF(Tabla1[[#This Row],[Fecha de nac]],TODAY(),"y"), ROUNDDOWN((Tabla1[[#This Row],[Fecha Finalización]] -Tabla1[[#This Row],[Fecha de nac]])/365,0)))</f>
        <v/>
      </c>
      <c r="O163" s="170"/>
      <c r="P163" s="35"/>
      <c r="Q163" s="68"/>
      <c r="R163" s="68"/>
      <c r="S163" s="68"/>
      <c r="T163" s="68"/>
      <c r="U163" s="244" t="str">
        <f>IF(F163="","",Tabla1[[#This Row],[Fecha Inicio grupo]]+3*7-7)</f>
        <v/>
      </c>
      <c r="V163" s="245" t="str">
        <f>IF(F163="","",EDATE(Tabla1[[#This Row],[Fecha Inicio grupo]],3))</f>
        <v/>
      </c>
      <c r="W163" s="30"/>
      <c r="X163" s="30"/>
      <c r="Y163" s="77"/>
      <c r="Z163" s="77"/>
      <c r="AA163" s="77"/>
      <c r="AB163" s="77"/>
      <c r="AC163" s="77"/>
      <c r="AD163" s="77"/>
      <c r="AE163" s="77"/>
      <c r="AF163" s="77"/>
      <c r="AG163" s="77"/>
      <c r="AH163" s="77"/>
      <c r="AI163" s="77"/>
      <c r="AJ163" s="77"/>
      <c r="AK163" s="77"/>
      <c r="AL163" s="77"/>
      <c r="AM163" s="77"/>
      <c r="AN163" s="77"/>
      <c r="AO163" s="145"/>
      <c r="AP163" s="247" t="str">
        <f>IF(F163="","",IFERROR(VLOOKUP(SUBSTITUTE(SUBSTITUTE(Tabla1[[#This Row],[Uso Sistemas]],"T","P"),"N","F"),Parámetros!$M$2:$N$17,2,0),"Completar hasta 3ra sem. para evaluar a Probacionista"))</f>
        <v/>
      </c>
      <c r="AQ163" s="40"/>
      <c r="AR163" s="40"/>
      <c r="AS163" s="40"/>
      <c r="AT163" s="29"/>
      <c r="AU163" s="56"/>
      <c r="AV163" s="56"/>
      <c r="AW163" s="56"/>
      <c r="AX163" s="249" t="str">
        <f>IF(V163="","",EOMONTH(EDATE(Tabla1[[#This Row],[Fecha Finalización]],2),0))</f>
        <v/>
      </c>
      <c r="AY163" s="40"/>
      <c r="AZ163" s="250" t="str">
        <f>IF(V163="","",EOMONTH(EDATE(Tabla1[[#This Row],[Fecha Finalización]],3),0))</f>
        <v/>
      </c>
      <c r="BA163" s="40"/>
      <c r="BB163" s="40"/>
      <c r="BC163" s="236"/>
      <c r="BD163" s="234" t="str">
        <f>IF(F163="","",Tabla1[[#This Row],[sem 01]]&amp;Tabla1[[#This Row],[sem 02]]&amp;Tabla1[[#This Row],[sem 03]])</f>
        <v/>
      </c>
      <c r="BE163" s="235" t="str">
        <f>IF(TRIM(F163)="","",$B$1&amp;"-"&amp;SUBSTITUTE(Tabla1[[#This Row],[Mes Inscrito]]," ","")&amp;"-"&amp;SUBSTITUTE(Tabla1[[#This Row],[Dia de clases Inscrito]]," ","")&amp;"-"&amp;SUBSTITUTE(Tabla1[[#This Row],[Horario Inscrito]]," ","")&amp;"-"&amp;Tabla1[[#This Row],[Fecha Inicio grupo]])</f>
        <v/>
      </c>
      <c r="BF163" s="252" t="str">
        <f>IF(F163="","",Tabla1[[#This Row],[Curso]])</f>
        <v/>
      </c>
      <c r="BG163" s="253" t="str">
        <f>+IF(TRIM(F163)="","",$B$1&amp;"-"&amp;TRIM(Tabla1[[#This Row],[Mes Inscrito]])&amp;"-"&amp;TRIM(Tabla1[[#This Row],[Dia de clases Inscrito]])&amp;"-"&amp;TRIM(Tabla1[[#This Row],[Horario Inscrito]])&amp;"-"&amp;TRIM(Tabla1[[#This Row],[Fecha Inicio grupo]])&amp;"-"&amp;TRIM(Tabla1[[#This Row],[Tipo Incrito]]))</f>
        <v/>
      </c>
      <c r="BH163" s="309"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10"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10"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10" t="str">
        <f>IF(Tabla1[[#This Row],[Fecha Inicio grupo]]="","",IFERROR(VLOOKUP(Tabla1[[#This Row],[Mes de Alta como miembro]],Parámetros!$AM$2:$AN$16,2,0),"01/01/1900"))</f>
        <v/>
      </c>
    </row>
    <row r="164" spans="1:63" ht="14.45" hidden="1">
      <c r="A164" s="69">
        <v>161</v>
      </c>
      <c r="B164" s="30"/>
      <c r="C164" s="35"/>
      <c r="D164" s="43"/>
      <c r="E164" s="65"/>
      <c r="F164" s="46"/>
      <c r="G164" s="46"/>
      <c r="H164" s="164"/>
      <c r="I164" s="43"/>
      <c r="J164" s="29"/>
      <c r="K164" s="70"/>
      <c r="L164" s="69"/>
      <c r="M164" s="47"/>
      <c r="N164" s="239" t="str">
        <f ca="1">IF(Tabla1[[#This Row],[Fecha de nac]]="","",IF(Tabla1[[#This Row],[Fecha Finalización]] &gt;=TODAY(), DATEDIF(Tabla1[[#This Row],[Fecha de nac]],TODAY(),"y"), ROUNDDOWN((Tabla1[[#This Row],[Fecha Finalización]] -Tabla1[[#This Row],[Fecha de nac]])/365,0)))</f>
        <v/>
      </c>
      <c r="O164" s="170"/>
      <c r="P164" s="35"/>
      <c r="Q164" s="68"/>
      <c r="R164" s="68"/>
      <c r="S164" s="68"/>
      <c r="T164" s="68"/>
      <c r="U164" s="244" t="str">
        <f>IF(F164="","",Tabla1[[#This Row],[Fecha Inicio grupo]]+3*7-7)</f>
        <v/>
      </c>
      <c r="V164" s="245" t="str">
        <f>IF(F164="","",EDATE(Tabla1[[#This Row],[Fecha Inicio grupo]],3))</f>
        <v/>
      </c>
      <c r="W164" s="30"/>
      <c r="X164" s="30"/>
      <c r="Y164" s="77"/>
      <c r="Z164" s="77"/>
      <c r="AA164" s="77"/>
      <c r="AB164" s="77"/>
      <c r="AC164" s="77"/>
      <c r="AD164" s="77"/>
      <c r="AE164" s="77"/>
      <c r="AF164" s="77"/>
      <c r="AG164" s="77"/>
      <c r="AH164" s="77"/>
      <c r="AI164" s="77"/>
      <c r="AJ164" s="77"/>
      <c r="AK164" s="77"/>
      <c r="AL164" s="77"/>
      <c r="AM164" s="77"/>
      <c r="AN164" s="77"/>
      <c r="AO164" s="145"/>
      <c r="AP164" s="247" t="str">
        <f>IF(F164="","",IFERROR(VLOOKUP(SUBSTITUTE(SUBSTITUTE(Tabla1[[#This Row],[Uso Sistemas]],"T","P"),"N","F"),Parámetros!$M$2:$N$17,2,0),"Completar hasta 3ra sem. para evaluar a Probacionista"))</f>
        <v/>
      </c>
      <c r="AQ164" s="40"/>
      <c r="AR164" s="40"/>
      <c r="AS164" s="40"/>
      <c r="AT164" s="29"/>
      <c r="AU164" s="56"/>
      <c r="AV164" s="56"/>
      <c r="AW164" s="56"/>
      <c r="AX164" s="249" t="str">
        <f>IF(V164="","",EOMONTH(EDATE(Tabla1[[#This Row],[Fecha Finalización]],2),0))</f>
        <v/>
      </c>
      <c r="AY164" s="40"/>
      <c r="AZ164" s="250" t="str">
        <f>IF(V164="","",EOMONTH(EDATE(Tabla1[[#This Row],[Fecha Finalización]],3),0))</f>
        <v/>
      </c>
      <c r="BA164" s="40"/>
      <c r="BB164" s="40"/>
      <c r="BC164" s="236"/>
      <c r="BD164" s="234" t="str">
        <f>IF(F164="","",Tabla1[[#This Row],[sem 01]]&amp;Tabla1[[#This Row],[sem 02]]&amp;Tabla1[[#This Row],[sem 03]])</f>
        <v/>
      </c>
      <c r="BE164" s="235" t="str">
        <f>IF(TRIM(F164)="","",$B$1&amp;"-"&amp;SUBSTITUTE(Tabla1[[#This Row],[Mes Inscrito]]," ","")&amp;"-"&amp;SUBSTITUTE(Tabla1[[#This Row],[Dia de clases Inscrito]]," ","")&amp;"-"&amp;SUBSTITUTE(Tabla1[[#This Row],[Horario Inscrito]]," ","")&amp;"-"&amp;Tabla1[[#This Row],[Fecha Inicio grupo]])</f>
        <v/>
      </c>
      <c r="BF164" s="252" t="str">
        <f>IF(F164="","",Tabla1[[#This Row],[Curso]])</f>
        <v/>
      </c>
      <c r="BG164" s="253" t="str">
        <f>+IF(TRIM(F164)="","",$B$1&amp;"-"&amp;TRIM(Tabla1[[#This Row],[Mes Inscrito]])&amp;"-"&amp;TRIM(Tabla1[[#This Row],[Dia de clases Inscrito]])&amp;"-"&amp;TRIM(Tabla1[[#This Row],[Horario Inscrito]])&amp;"-"&amp;TRIM(Tabla1[[#This Row],[Fecha Inicio grupo]])&amp;"-"&amp;TRIM(Tabla1[[#This Row],[Tipo Incrito]]))</f>
        <v/>
      </c>
      <c r="BH164" s="309"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10"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10"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10" t="str">
        <f>IF(Tabla1[[#This Row],[Fecha Inicio grupo]]="","",IFERROR(VLOOKUP(Tabla1[[#This Row],[Mes de Alta como miembro]],Parámetros!$AM$2:$AN$16,2,0),"01/01/1900"))</f>
        <v/>
      </c>
    </row>
    <row r="165" spans="1:63" ht="14.45" hidden="1">
      <c r="A165" s="69">
        <v>162</v>
      </c>
      <c r="B165" s="30"/>
      <c r="C165" s="35"/>
      <c r="D165" s="43"/>
      <c r="E165" s="65"/>
      <c r="F165" s="46"/>
      <c r="G165" s="46"/>
      <c r="H165" s="164"/>
      <c r="I165" s="43"/>
      <c r="J165" s="29"/>
      <c r="K165" s="70"/>
      <c r="L165" s="69"/>
      <c r="M165" s="47"/>
      <c r="N165" s="239" t="str">
        <f ca="1">IF(Tabla1[[#This Row],[Fecha de nac]]="","",IF(Tabla1[[#This Row],[Fecha Finalización]] &gt;=TODAY(), DATEDIF(Tabla1[[#This Row],[Fecha de nac]],TODAY(),"y"), ROUNDDOWN((Tabla1[[#This Row],[Fecha Finalización]] -Tabla1[[#This Row],[Fecha de nac]])/365,0)))</f>
        <v/>
      </c>
      <c r="O165" s="170"/>
      <c r="P165" s="35"/>
      <c r="Q165" s="68"/>
      <c r="R165" s="68"/>
      <c r="S165" s="68"/>
      <c r="T165" s="68"/>
      <c r="U165" s="244" t="str">
        <f>IF(F165="","",Tabla1[[#This Row],[Fecha Inicio grupo]]+3*7-7)</f>
        <v/>
      </c>
      <c r="V165" s="245" t="str">
        <f>IF(F165="","",EDATE(Tabla1[[#This Row],[Fecha Inicio grupo]],3))</f>
        <v/>
      </c>
      <c r="W165" s="30"/>
      <c r="X165" s="30"/>
      <c r="Y165" s="77"/>
      <c r="Z165" s="77"/>
      <c r="AA165" s="77"/>
      <c r="AB165" s="77"/>
      <c r="AC165" s="77"/>
      <c r="AD165" s="77"/>
      <c r="AE165" s="77"/>
      <c r="AF165" s="77"/>
      <c r="AG165" s="77"/>
      <c r="AH165" s="77"/>
      <c r="AI165" s="77"/>
      <c r="AJ165" s="77"/>
      <c r="AK165" s="77"/>
      <c r="AL165" s="77"/>
      <c r="AM165" s="77"/>
      <c r="AN165" s="77"/>
      <c r="AO165" s="145"/>
      <c r="AP165" s="247" t="str">
        <f>IF(F165="","",IFERROR(VLOOKUP(SUBSTITUTE(SUBSTITUTE(Tabla1[[#This Row],[Uso Sistemas]],"T","P"),"N","F"),Parámetros!$M$2:$N$17,2,0),"Completar hasta 3ra sem. para evaluar a Probacionista"))</f>
        <v/>
      </c>
      <c r="AQ165" s="40"/>
      <c r="AR165" s="40"/>
      <c r="AS165" s="40"/>
      <c r="AT165" s="29"/>
      <c r="AU165" s="56"/>
      <c r="AV165" s="56"/>
      <c r="AW165" s="56"/>
      <c r="AX165" s="249" t="str">
        <f>IF(V165="","",EOMONTH(EDATE(Tabla1[[#This Row],[Fecha Finalización]],2),0))</f>
        <v/>
      </c>
      <c r="AY165" s="40"/>
      <c r="AZ165" s="250" t="str">
        <f>IF(V165="","",EOMONTH(EDATE(Tabla1[[#This Row],[Fecha Finalización]],3),0))</f>
        <v/>
      </c>
      <c r="BA165" s="40"/>
      <c r="BB165" s="40"/>
      <c r="BC165" s="236"/>
      <c r="BD165" s="234" t="str">
        <f>IF(F165="","",Tabla1[[#This Row],[sem 01]]&amp;Tabla1[[#This Row],[sem 02]]&amp;Tabla1[[#This Row],[sem 03]])</f>
        <v/>
      </c>
      <c r="BE165" s="235" t="str">
        <f>IF(TRIM(F165)="","",$B$1&amp;"-"&amp;SUBSTITUTE(Tabla1[[#This Row],[Mes Inscrito]]," ","")&amp;"-"&amp;SUBSTITUTE(Tabla1[[#This Row],[Dia de clases Inscrito]]," ","")&amp;"-"&amp;SUBSTITUTE(Tabla1[[#This Row],[Horario Inscrito]]," ","")&amp;"-"&amp;Tabla1[[#This Row],[Fecha Inicio grupo]])</f>
        <v/>
      </c>
      <c r="BF165" s="252" t="str">
        <f>IF(F165="","",Tabla1[[#This Row],[Curso]])</f>
        <v/>
      </c>
      <c r="BG165" s="253" t="str">
        <f>+IF(TRIM(F165)="","",$B$1&amp;"-"&amp;TRIM(Tabla1[[#This Row],[Mes Inscrito]])&amp;"-"&amp;TRIM(Tabla1[[#This Row],[Dia de clases Inscrito]])&amp;"-"&amp;TRIM(Tabla1[[#This Row],[Horario Inscrito]])&amp;"-"&amp;TRIM(Tabla1[[#This Row],[Fecha Inicio grupo]])&amp;"-"&amp;TRIM(Tabla1[[#This Row],[Tipo Incrito]]))</f>
        <v/>
      </c>
      <c r="BH165" s="309"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10"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10"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10" t="str">
        <f>IF(Tabla1[[#This Row],[Fecha Inicio grupo]]="","",IFERROR(VLOOKUP(Tabla1[[#This Row],[Mes de Alta como miembro]],Parámetros!$AM$2:$AN$16,2,0),"01/01/1900"))</f>
        <v/>
      </c>
    </row>
    <row r="166" spans="1:63" ht="14.45" hidden="1">
      <c r="A166" s="69">
        <v>163</v>
      </c>
      <c r="B166" s="30"/>
      <c r="C166" s="35"/>
      <c r="D166" s="43"/>
      <c r="E166" s="65"/>
      <c r="F166" s="46"/>
      <c r="G166" s="46"/>
      <c r="H166" s="164"/>
      <c r="I166" s="43"/>
      <c r="J166" s="29"/>
      <c r="K166" s="70"/>
      <c r="L166" s="69"/>
      <c r="M166" s="47"/>
      <c r="N166" s="239" t="str">
        <f ca="1">IF(Tabla1[[#This Row],[Fecha de nac]]="","",IF(Tabla1[[#This Row],[Fecha Finalización]] &gt;=TODAY(), DATEDIF(Tabla1[[#This Row],[Fecha de nac]],TODAY(),"y"), ROUNDDOWN((Tabla1[[#This Row],[Fecha Finalización]] -Tabla1[[#This Row],[Fecha de nac]])/365,0)))</f>
        <v/>
      </c>
      <c r="O166" s="170"/>
      <c r="P166" s="35"/>
      <c r="Q166" s="68"/>
      <c r="R166" s="68"/>
      <c r="S166" s="68"/>
      <c r="T166" s="68"/>
      <c r="U166" s="244" t="str">
        <f>IF(F166="","",Tabla1[[#This Row],[Fecha Inicio grupo]]+3*7-7)</f>
        <v/>
      </c>
      <c r="V166" s="245" t="str">
        <f>IF(F166="","",EDATE(Tabla1[[#This Row],[Fecha Inicio grupo]],3))</f>
        <v/>
      </c>
      <c r="W166" s="30"/>
      <c r="X166" s="30"/>
      <c r="Y166" s="77"/>
      <c r="Z166" s="77"/>
      <c r="AA166" s="77"/>
      <c r="AB166" s="77"/>
      <c r="AC166" s="77"/>
      <c r="AD166" s="77"/>
      <c r="AE166" s="77"/>
      <c r="AF166" s="77"/>
      <c r="AG166" s="77"/>
      <c r="AH166" s="77"/>
      <c r="AI166" s="77"/>
      <c r="AJ166" s="77"/>
      <c r="AK166" s="77"/>
      <c r="AL166" s="77"/>
      <c r="AM166" s="77"/>
      <c r="AN166" s="77"/>
      <c r="AO166" s="145"/>
      <c r="AP166" s="247" t="str">
        <f>IF(F166="","",IFERROR(VLOOKUP(SUBSTITUTE(SUBSTITUTE(Tabla1[[#This Row],[Uso Sistemas]],"T","P"),"N","F"),Parámetros!$M$2:$N$17,2,0),"Completar hasta 3ra sem. para evaluar a Probacionista"))</f>
        <v/>
      </c>
      <c r="AQ166" s="40"/>
      <c r="AR166" s="40"/>
      <c r="AS166" s="40"/>
      <c r="AT166" s="29"/>
      <c r="AU166" s="56"/>
      <c r="AV166" s="56"/>
      <c r="AW166" s="56"/>
      <c r="AX166" s="249" t="str">
        <f>IF(V166="","",EOMONTH(EDATE(Tabla1[[#This Row],[Fecha Finalización]],2),0))</f>
        <v/>
      </c>
      <c r="AY166" s="40"/>
      <c r="AZ166" s="250" t="str">
        <f>IF(V166="","",EOMONTH(EDATE(Tabla1[[#This Row],[Fecha Finalización]],3),0))</f>
        <v/>
      </c>
      <c r="BA166" s="40"/>
      <c r="BB166" s="40"/>
      <c r="BC166" s="236"/>
      <c r="BD166" s="234" t="str">
        <f>IF(F166="","",Tabla1[[#This Row],[sem 01]]&amp;Tabla1[[#This Row],[sem 02]]&amp;Tabla1[[#This Row],[sem 03]])</f>
        <v/>
      </c>
      <c r="BE166" s="235" t="str">
        <f>IF(TRIM(F166)="","",$B$1&amp;"-"&amp;SUBSTITUTE(Tabla1[[#This Row],[Mes Inscrito]]," ","")&amp;"-"&amp;SUBSTITUTE(Tabla1[[#This Row],[Dia de clases Inscrito]]," ","")&amp;"-"&amp;SUBSTITUTE(Tabla1[[#This Row],[Horario Inscrito]]," ","")&amp;"-"&amp;Tabla1[[#This Row],[Fecha Inicio grupo]])</f>
        <v/>
      </c>
      <c r="BF166" s="252" t="str">
        <f>IF(F166="","",Tabla1[[#This Row],[Curso]])</f>
        <v/>
      </c>
      <c r="BG166" s="253" t="str">
        <f>+IF(TRIM(F166)="","",$B$1&amp;"-"&amp;TRIM(Tabla1[[#This Row],[Mes Inscrito]])&amp;"-"&amp;TRIM(Tabla1[[#This Row],[Dia de clases Inscrito]])&amp;"-"&amp;TRIM(Tabla1[[#This Row],[Horario Inscrito]])&amp;"-"&amp;TRIM(Tabla1[[#This Row],[Fecha Inicio grupo]])&amp;"-"&amp;TRIM(Tabla1[[#This Row],[Tipo Incrito]]))</f>
        <v/>
      </c>
      <c r="BH166" s="309"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10"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10"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10" t="str">
        <f>IF(Tabla1[[#This Row],[Fecha Inicio grupo]]="","",IFERROR(VLOOKUP(Tabla1[[#This Row],[Mes de Alta como miembro]],Parámetros!$AM$2:$AN$16,2,0),"01/01/1900"))</f>
        <v/>
      </c>
    </row>
    <row r="167" spans="1:63" ht="14.45" hidden="1">
      <c r="A167" s="69">
        <v>164</v>
      </c>
      <c r="B167" s="30"/>
      <c r="C167" s="35"/>
      <c r="D167" s="43"/>
      <c r="E167" s="65"/>
      <c r="F167" s="46"/>
      <c r="G167" s="46"/>
      <c r="H167" s="164"/>
      <c r="I167" s="43"/>
      <c r="J167" s="29"/>
      <c r="K167" s="70"/>
      <c r="L167" s="69"/>
      <c r="M167" s="47"/>
      <c r="N167" s="239" t="str">
        <f ca="1">IF(Tabla1[[#This Row],[Fecha de nac]]="","",IF(Tabla1[[#This Row],[Fecha Finalización]] &gt;=TODAY(), DATEDIF(Tabla1[[#This Row],[Fecha de nac]],TODAY(),"y"), ROUNDDOWN((Tabla1[[#This Row],[Fecha Finalización]] -Tabla1[[#This Row],[Fecha de nac]])/365,0)))</f>
        <v/>
      </c>
      <c r="O167" s="170"/>
      <c r="P167" s="35"/>
      <c r="Q167" s="68"/>
      <c r="R167" s="68"/>
      <c r="S167" s="68"/>
      <c r="T167" s="68"/>
      <c r="U167" s="244" t="str">
        <f>IF(F167="","",Tabla1[[#This Row],[Fecha Inicio grupo]]+3*7-7)</f>
        <v/>
      </c>
      <c r="V167" s="245" t="str">
        <f>IF(F167="","",EDATE(Tabla1[[#This Row],[Fecha Inicio grupo]],3))</f>
        <v/>
      </c>
      <c r="W167" s="30"/>
      <c r="X167" s="30"/>
      <c r="Y167" s="77"/>
      <c r="Z167" s="77"/>
      <c r="AA167" s="77"/>
      <c r="AB167" s="77"/>
      <c r="AC167" s="77"/>
      <c r="AD167" s="77"/>
      <c r="AE167" s="77"/>
      <c r="AF167" s="77"/>
      <c r="AG167" s="77"/>
      <c r="AH167" s="77"/>
      <c r="AI167" s="77"/>
      <c r="AJ167" s="77"/>
      <c r="AK167" s="77"/>
      <c r="AL167" s="77"/>
      <c r="AM167" s="77"/>
      <c r="AN167" s="77"/>
      <c r="AO167" s="145"/>
      <c r="AP167" s="247" t="str">
        <f>IF(F167="","",IFERROR(VLOOKUP(SUBSTITUTE(SUBSTITUTE(Tabla1[[#This Row],[Uso Sistemas]],"T","P"),"N","F"),Parámetros!$M$2:$N$17,2,0),"Completar hasta 3ra sem. para evaluar a Probacionista"))</f>
        <v/>
      </c>
      <c r="AQ167" s="40"/>
      <c r="AR167" s="40"/>
      <c r="AS167" s="40"/>
      <c r="AT167" s="29"/>
      <c r="AU167" s="56"/>
      <c r="AV167" s="56"/>
      <c r="AW167" s="56"/>
      <c r="AX167" s="249" t="str">
        <f>IF(V167="","",EOMONTH(EDATE(Tabla1[[#This Row],[Fecha Finalización]],2),0))</f>
        <v/>
      </c>
      <c r="AY167" s="40"/>
      <c r="AZ167" s="250" t="str">
        <f>IF(V167="","",EOMONTH(EDATE(Tabla1[[#This Row],[Fecha Finalización]],3),0))</f>
        <v/>
      </c>
      <c r="BA167" s="40"/>
      <c r="BB167" s="40"/>
      <c r="BC167" s="236"/>
      <c r="BD167" s="234" t="str">
        <f>IF(F167="","",Tabla1[[#This Row],[sem 01]]&amp;Tabla1[[#This Row],[sem 02]]&amp;Tabla1[[#This Row],[sem 03]])</f>
        <v/>
      </c>
      <c r="BE167" s="235" t="str">
        <f>IF(TRIM(F167)="","",$B$1&amp;"-"&amp;SUBSTITUTE(Tabla1[[#This Row],[Mes Inscrito]]," ","")&amp;"-"&amp;SUBSTITUTE(Tabla1[[#This Row],[Dia de clases Inscrito]]," ","")&amp;"-"&amp;SUBSTITUTE(Tabla1[[#This Row],[Horario Inscrito]]," ","")&amp;"-"&amp;Tabla1[[#This Row],[Fecha Inicio grupo]])</f>
        <v/>
      </c>
      <c r="BF167" s="252" t="str">
        <f>IF(F167="","",Tabla1[[#This Row],[Curso]])</f>
        <v/>
      </c>
      <c r="BG167" s="253" t="str">
        <f>+IF(TRIM(F167)="","",$B$1&amp;"-"&amp;TRIM(Tabla1[[#This Row],[Mes Inscrito]])&amp;"-"&amp;TRIM(Tabla1[[#This Row],[Dia de clases Inscrito]])&amp;"-"&amp;TRIM(Tabla1[[#This Row],[Horario Inscrito]])&amp;"-"&amp;TRIM(Tabla1[[#This Row],[Fecha Inicio grupo]])&amp;"-"&amp;TRIM(Tabla1[[#This Row],[Tipo Incrito]]))</f>
        <v/>
      </c>
      <c r="BH167" s="309"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10"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10"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10" t="str">
        <f>IF(Tabla1[[#This Row],[Fecha Inicio grupo]]="","",IFERROR(VLOOKUP(Tabla1[[#This Row],[Mes de Alta como miembro]],Parámetros!$AM$2:$AN$16,2,0),"01/01/1900"))</f>
        <v/>
      </c>
    </row>
    <row r="168" spans="1:63" ht="14.45" hidden="1">
      <c r="A168" s="69">
        <v>165</v>
      </c>
      <c r="B168" s="30"/>
      <c r="C168" s="35"/>
      <c r="D168" s="43"/>
      <c r="E168" s="65"/>
      <c r="F168" s="46"/>
      <c r="G168" s="46"/>
      <c r="H168" s="164"/>
      <c r="I168" s="43"/>
      <c r="J168" s="29"/>
      <c r="K168" s="70"/>
      <c r="L168" s="69"/>
      <c r="M168" s="47"/>
      <c r="N168" s="239" t="str">
        <f ca="1">IF(Tabla1[[#This Row],[Fecha de nac]]="","",IF(Tabla1[[#This Row],[Fecha Finalización]] &gt;=TODAY(), DATEDIF(Tabla1[[#This Row],[Fecha de nac]],TODAY(),"y"), ROUNDDOWN((Tabla1[[#This Row],[Fecha Finalización]] -Tabla1[[#This Row],[Fecha de nac]])/365,0)))</f>
        <v/>
      </c>
      <c r="O168" s="170"/>
      <c r="P168" s="35"/>
      <c r="Q168" s="68"/>
      <c r="R168" s="68"/>
      <c r="S168" s="68"/>
      <c r="T168" s="68"/>
      <c r="U168" s="244" t="str">
        <f>IF(F168="","",Tabla1[[#This Row],[Fecha Inicio grupo]]+3*7-7)</f>
        <v/>
      </c>
      <c r="V168" s="245" t="str">
        <f>IF(F168="","",EDATE(Tabla1[[#This Row],[Fecha Inicio grupo]],3))</f>
        <v/>
      </c>
      <c r="W168" s="30"/>
      <c r="X168" s="30"/>
      <c r="Y168" s="77"/>
      <c r="Z168" s="77"/>
      <c r="AA168" s="77"/>
      <c r="AB168" s="77"/>
      <c r="AC168" s="77"/>
      <c r="AD168" s="77"/>
      <c r="AE168" s="77"/>
      <c r="AF168" s="77"/>
      <c r="AG168" s="77"/>
      <c r="AH168" s="77"/>
      <c r="AI168" s="77"/>
      <c r="AJ168" s="77"/>
      <c r="AK168" s="77"/>
      <c r="AL168" s="77"/>
      <c r="AM168" s="77"/>
      <c r="AN168" s="77"/>
      <c r="AO168" s="145"/>
      <c r="AP168" s="247" t="str">
        <f>IF(F168="","",IFERROR(VLOOKUP(SUBSTITUTE(SUBSTITUTE(Tabla1[[#This Row],[Uso Sistemas]],"T","P"),"N","F"),Parámetros!$M$2:$N$17,2,0),"Completar hasta 3ra sem. para evaluar a Probacionista"))</f>
        <v/>
      </c>
      <c r="AQ168" s="40"/>
      <c r="AR168" s="40"/>
      <c r="AS168" s="40"/>
      <c r="AT168" s="29"/>
      <c r="AU168" s="56"/>
      <c r="AV168" s="56"/>
      <c r="AW168" s="56"/>
      <c r="AX168" s="249" t="str">
        <f>IF(V168="","",EOMONTH(EDATE(Tabla1[[#This Row],[Fecha Finalización]],2),0))</f>
        <v/>
      </c>
      <c r="AY168" s="40"/>
      <c r="AZ168" s="250" t="str">
        <f>IF(V168="","",EOMONTH(EDATE(Tabla1[[#This Row],[Fecha Finalización]],3),0))</f>
        <v/>
      </c>
      <c r="BA168" s="40"/>
      <c r="BB168" s="40"/>
      <c r="BC168" s="236"/>
      <c r="BD168" s="234" t="str">
        <f>IF(F168="","",Tabla1[[#This Row],[sem 01]]&amp;Tabla1[[#This Row],[sem 02]]&amp;Tabla1[[#This Row],[sem 03]])</f>
        <v/>
      </c>
      <c r="BE168" s="235" t="str">
        <f>IF(TRIM(F168)="","",$B$1&amp;"-"&amp;SUBSTITUTE(Tabla1[[#This Row],[Mes Inscrito]]," ","")&amp;"-"&amp;SUBSTITUTE(Tabla1[[#This Row],[Dia de clases Inscrito]]," ","")&amp;"-"&amp;SUBSTITUTE(Tabla1[[#This Row],[Horario Inscrito]]," ","")&amp;"-"&amp;Tabla1[[#This Row],[Fecha Inicio grupo]])</f>
        <v/>
      </c>
      <c r="BF168" s="252" t="str">
        <f>IF(F168="","",Tabla1[[#This Row],[Curso]])</f>
        <v/>
      </c>
      <c r="BG168" s="253" t="str">
        <f>+IF(TRIM(F168)="","",$B$1&amp;"-"&amp;TRIM(Tabla1[[#This Row],[Mes Inscrito]])&amp;"-"&amp;TRIM(Tabla1[[#This Row],[Dia de clases Inscrito]])&amp;"-"&amp;TRIM(Tabla1[[#This Row],[Horario Inscrito]])&amp;"-"&amp;TRIM(Tabla1[[#This Row],[Fecha Inicio grupo]])&amp;"-"&amp;TRIM(Tabla1[[#This Row],[Tipo Incrito]]))</f>
        <v/>
      </c>
      <c r="BH168" s="309"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10"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10"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10" t="str">
        <f>IF(Tabla1[[#This Row],[Fecha Inicio grupo]]="","",IFERROR(VLOOKUP(Tabla1[[#This Row],[Mes de Alta como miembro]],Parámetros!$AM$2:$AN$16,2,0),"01/01/1900"))</f>
        <v/>
      </c>
    </row>
    <row r="169" spans="1:63" ht="14.45" hidden="1">
      <c r="A169" s="69">
        <v>166</v>
      </c>
      <c r="B169" s="30"/>
      <c r="C169" s="35"/>
      <c r="D169" s="43"/>
      <c r="E169" s="65"/>
      <c r="F169" s="46"/>
      <c r="G169" s="46"/>
      <c r="H169" s="164"/>
      <c r="I169" s="43"/>
      <c r="J169" s="29"/>
      <c r="K169" s="70"/>
      <c r="L169" s="69"/>
      <c r="M169" s="47"/>
      <c r="N169" s="239" t="str">
        <f ca="1">IF(Tabla1[[#This Row],[Fecha de nac]]="","",IF(Tabla1[[#This Row],[Fecha Finalización]] &gt;=TODAY(), DATEDIF(Tabla1[[#This Row],[Fecha de nac]],TODAY(),"y"), ROUNDDOWN((Tabla1[[#This Row],[Fecha Finalización]] -Tabla1[[#This Row],[Fecha de nac]])/365,0)))</f>
        <v/>
      </c>
      <c r="O169" s="170"/>
      <c r="P169" s="35"/>
      <c r="Q169" s="68"/>
      <c r="R169" s="68"/>
      <c r="S169" s="68"/>
      <c r="T169" s="68"/>
      <c r="U169" s="244" t="str">
        <f>IF(F169="","",Tabla1[[#This Row],[Fecha Inicio grupo]]+3*7-7)</f>
        <v/>
      </c>
      <c r="V169" s="245" t="str">
        <f>IF(F169="","",EDATE(Tabla1[[#This Row],[Fecha Inicio grupo]],3))</f>
        <v/>
      </c>
      <c r="W169" s="30"/>
      <c r="X169" s="30"/>
      <c r="Y169" s="77"/>
      <c r="Z169" s="77"/>
      <c r="AA169" s="77"/>
      <c r="AB169" s="77"/>
      <c r="AC169" s="77"/>
      <c r="AD169" s="77"/>
      <c r="AE169" s="77"/>
      <c r="AF169" s="77"/>
      <c r="AG169" s="77"/>
      <c r="AH169" s="77"/>
      <c r="AI169" s="77"/>
      <c r="AJ169" s="77"/>
      <c r="AK169" s="77"/>
      <c r="AL169" s="77"/>
      <c r="AM169" s="77"/>
      <c r="AN169" s="77"/>
      <c r="AO169" s="145"/>
      <c r="AP169" s="247" t="str">
        <f>IF(F169="","",IFERROR(VLOOKUP(SUBSTITUTE(SUBSTITUTE(Tabla1[[#This Row],[Uso Sistemas]],"T","P"),"N","F"),Parámetros!$M$2:$N$17,2,0),"Completar hasta 3ra sem. para evaluar a Probacionista"))</f>
        <v/>
      </c>
      <c r="AQ169" s="40"/>
      <c r="AR169" s="40"/>
      <c r="AS169" s="40"/>
      <c r="AT169" s="29"/>
      <c r="AU169" s="56"/>
      <c r="AV169" s="56"/>
      <c r="AW169" s="56"/>
      <c r="AX169" s="249" t="str">
        <f>IF(V169="","",EOMONTH(EDATE(Tabla1[[#This Row],[Fecha Finalización]],2),0))</f>
        <v/>
      </c>
      <c r="AY169" s="40"/>
      <c r="AZ169" s="250" t="str">
        <f>IF(V169="","",EOMONTH(EDATE(Tabla1[[#This Row],[Fecha Finalización]],3),0))</f>
        <v/>
      </c>
      <c r="BA169" s="40"/>
      <c r="BB169" s="40"/>
      <c r="BC169" s="236"/>
      <c r="BD169" s="234" t="str">
        <f>IF(F169="","",Tabla1[[#This Row],[sem 01]]&amp;Tabla1[[#This Row],[sem 02]]&amp;Tabla1[[#This Row],[sem 03]])</f>
        <v/>
      </c>
      <c r="BE169" s="235" t="str">
        <f>IF(TRIM(F169)="","",$B$1&amp;"-"&amp;SUBSTITUTE(Tabla1[[#This Row],[Mes Inscrito]]," ","")&amp;"-"&amp;SUBSTITUTE(Tabla1[[#This Row],[Dia de clases Inscrito]]," ","")&amp;"-"&amp;SUBSTITUTE(Tabla1[[#This Row],[Horario Inscrito]]," ","")&amp;"-"&amp;Tabla1[[#This Row],[Fecha Inicio grupo]])</f>
        <v/>
      </c>
      <c r="BF169" s="252" t="str">
        <f>IF(F169="","",Tabla1[[#This Row],[Curso]])</f>
        <v/>
      </c>
      <c r="BG169" s="253" t="str">
        <f>+IF(TRIM(F169)="","",$B$1&amp;"-"&amp;TRIM(Tabla1[[#This Row],[Mes Inscrito]])&amp;"-"&amp;TRIM(Tabla1[[#This Row],[Dia de clases Inscrito]])&amp;"-"&amp;TRIM(Tabla1[[#This Row],[Horario Inscrito]])&amp;"-"&amp;TRIM(Tabla1[[#This Row],[Fecha Inicio grupo]])&amp;"-"&amp;TRIM(Tabla1[[#This Row],[Tipo Incrito]]))</f>
        <v/>
      </c>
      <c r="BH169" s="309"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10"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10"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10" t="str">
        <f>IF(Tabla1[[#This Row],[Fecha Inicio grupo]]="","",IFERROR(VLOOKUP(Tabla1[[#This Row],[Mes de Alta como miembro]],Parámetros!$AM$2:$AN$16,2,0),"01/01/1900"))</f>
        <v/>
      </c>
    </row>
    <row r="170" spans="1:63" ht="14.45" hidden="1">
      <c r="A170" s="69">
        <v>167</v>
      </c>
      <c r="B170" s="30"/>
      <c r="C170" s="35"/>
      <c r="D170" s="43"/>
      <c r="E170" s="65"/>
      <c r="F170" s="46"/>
      <c r="G170" s="46"/>
      <c r="H170" s="164"/>
      <c r="I170" s="43"/>
      <c r="J170" s="29"/>
      <c r="K170" s="70"/>
      <c r="L170" s="69"/>
      <c r="M170" s="47"/>
      <c r="N170" s="239" t="str">
        <f ca="1">IF(Tabla1[[#This Row],[Fecha de nac]]="","",IF(Tabla1[[#This Row],[Fecha Finalización]] &gt;=TODAY(), DATEDIF(Tabla1[[#This Row],[Fecha de nac]],TODAY(),"y"), ROUNDDOWN((Tabla1[[#This Row],[Fecha Finalización]] -Tabla1[[#This Row],[Fecha de nac]])/365,0)))</f>
        <v/>
      </c>
      <c r="O170" s="170"/>
      <c r="P170" s="35"/>
      <c r="Q170" s="68"/>
      <c r="R170" s="68"/>
      <c r="S170" s="68"/>
      <c r="T170" s="68"/>
      <c r="U170" s="244" t="str">
        <f>IF(F170="","",Tabla1[[#This Row],[Fecha Inicio grupo]]+3*7-7)</f>
        <v/>
      </c>
      <c r="V170" s="245" t="str">
        <f>IF(F170="","",EDATE(Tabla1[[#This Row],[Fecha Inicio grupo]],3))</f>
        <v/>
      </c>
      <c r="W170" s="30"/>
      <c r="X170" s="30"/>
      <c r="Y170" s="77"/>
      <c r="Z170" s="77"/>
      <c r="AA170" s="77"/>
      <c r="AB170" s="77"/>
      <c r="AC170" s="77"/>
      <c r="AD170" s="77"/>
      <c r="AE170" s="77"/>
      <c r="AF170" s="77"/>
      <c r="AG170" s="77"/>
      <c r="AH170" s="77"/>
      <c r="AI170" s="77"/>
      <c r="AJ170" s="77"/>
      <c r="AK170" s="77"/>
      <c r="AL170" s="77"/>
      <c r="AM170" s="77"/>
      <c r="AN170" s="77"/>
      <c r="AO170" s="145"/>
      <c r="AP170" s="247" t="str">
        <f>IF(F170="","",IFERROR(VLOOKUP(SUBSTITUTE(SUBSTITUTE(Tabla1[[#This Row],[Uso Sistemas]],"T","P"),"N","F"),Parámetros!$M$2:$N$17,2,0),"Completar hasta 3ra sem. para evaluar a Probacionista"))</f>
        <v/>
      </c>
      <c r="AQ170" s="40"/>
      <c r="AR170" s="40"/>
      <c r="AS170" s="40"/>
      <c r="AT170" s="29"/>
      <c r="AU170" s="56"/>
      <c r="AV170" s="56"/>
      <c r="AW170" s="56"/>
      <c r="AX170" s="249" t="str">
        <f>IF(V170="","",EOMONTH(EDATE(Tabla1[[#This Row],[Fecha Finalización]],2),0))</f>
        <v/>
      </c>
      <c r="AY170" s="40"/>
      <c r="AZ170" s="250" t="str">
        <f>IF(V170="","",EOMONTH(EDATE(Tabla1[[#This Row],[Fecha Finalización]],3),0))</f>
        <v/>
      </c>
      <c r="BA170" s="40"/>
      <c r="BB170" s="40"/>
      <c r="BC170" s="236"/>
      <c r="BD170" s="234" t="str">
        <f>IF(F170="","",Tabla1[[#This Row],[sem 01]]&amp;Tabla1[[#This Row],[sem 02]]&amp;Tabla1[[#This Row],[sem 03]])</f>
        <v/>
      </c>
      <c r="BE170" s="235" t="str">
        <f>IF(TRIM(F170)="","",$B$1&amp;"-"&amp;SUBSTITUTE(Tabla1[[#This Row],[Mes Inscrito]]," ","")&amp;"-"&amp;SUBSTITUTE(Tabla1[[#This Row],[Dia de clases Inscrito]]," ","")&amp;"-"&amp;SUBSTITUTE(Tabla1[[#This Row],[Horario Inscrito]]," ","")&amp;"-"&amp;Tabla1[[#This Row],[Fecha Inicio grupo]])</f>
        <v/>
      </c>
      <c r="BF170" s="252" t="str">
        <f>IF(F170="","",Tabla1[[#This Row],[Curso]])</f>
        <v/>
      </c>
      <c r="BG170" s="253" t="str">
        <f>+IF(TRIM(F170)="","",$B$1&amp;"-"&amp;TRIM(Tabla1[[#This Row],[Mes Inscrito]])&amp;"-"&amp;TRIM(Tabla1[[#This Row],[Dia de clases Inscrito]])&amp;"-"&amp;TRIM(Tabla1[[#This Row],[Horario Inscrito]])&amp;"-"&amp;TRIM(Tabla1[[#This Row],[Fecha Inicio grupo]])&amp;"-"&amp;TRIM(Tabla1[[#This Row],[Tipo Incrito]]))</f>
        <v/>
      </c>
      <c r="BH170" s="309"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10"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10"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10" t="str">
        <f>IF(Tabla1[[#This Row],[Fecha Inicio grupo]]="","",IFERROR(VLOOKUP(Tabla1[[#This Row],[Mes de Alta como miembro]],Parámetros!$AM$2:$AN$16,2,0),"01/01/1900"))</f>
        <v/>
      </c>
    </row>
    <row r="171" spans="1:63" ht="14.45" hidden="1">
      <c r="A171" s="69">
        <v>168</v>
      </c>
      <c r="B171" s="30"/>
      <c r="C171" s="35"/>
      <c r="D171" s="43"/>
      <c r="E171" s="65"/>
      <c r="F171" s="46"/>
      <c r="G171" s="46"/>
      <c r="H171" s="164"/>
      <c r="I171" s="43"/>
      <c r="J171" s="29"/>
      <c r="K171" s="70"/>
      <c r="L171" s="69"/>
      <c r="M171" s="47"/>
      <c r="N171" s="239" t="str">
        <f ca="1">IF(Tabla1[[#This Row],[Fecha de nac]]="","",IF(Tabla1[[#This Row],[Fecha Finalización]] &gt;=TODAY(), DATEDIF(Tabla1[[#This Row],[Fecha de nac]],TODAY(),"y"), ROUNDDOWN((Tabla1[[#This Row],[Fecha Finalización]] -Tabla1[[#This Row],[Fecha de nac]])/365,0)))</f>
        <v/>
      </c>
      <c r="O171" s="170"/>
      <c r="P171" s="35"/>
      <c r="Q171" s="68"/>
      <c r="R171" s="68"/>
      <c r="S171" s="68"/>
      <c r="T171" s="68"/>
      <c r="U171" s="244" t="str">
        <f>IF(F171="","",Tabla1[[#This Row],[Fecha Inicio grupo]]+3*7-7)</f>
        <v/>
      </c>
      <c r="V171" s="245" t="str">
        <f>IF(F171="","",EDATE(Tabla1[[#This Row],[Fecha Inicio grupo]],3))</f>
        <v/>
      </c>
      <c r="W171" s="30"/>
      <c r="X171" s="30"/>
      <c r="Y171" s="77"/>
      <c r="Z171" s="77"/>
      <c r="AA171" s="77"/>
      <c r="AB171" s="77"/>
      <c r="AC171" s="77"/>
      <c r="AD171" s="77"/>
      <c r="AE171" s="77"/>
      <c r="AF171" s="77"/>
      <c r="AG171" s="77"/>
      <c r="AH171" s="77"/>
      <c r="AI171" s="77"/>
      <c r="AJ171" s="77"/>
      <c r="AK171" s="77"/>
      <c r="AL171" s="77"/>
      <c r="AM171" s="77"/>
      <c r="AN171" s="77"/>
      <c r="AO171" s="145"/>
      <c r="AP171" s="247" t="str">
        <f>IF(F171="","",IFERROR(VLOOKUP(SUBSTITUTE(SUBSTITUTE(Tabla1[[#This Row],[Uso Sistemas]],"T","P"),"N","F"),Parámetros!$M$2:$N$17,2,0),"Completar hasta 3ra sem. para evaluar a Probacionista"))</f>
        <v/>
      </c>
      <c r="AQ171" s="40"/>
      <c r="AR171" s="40"/>
      <c r="AS171" s="40"/>
      <c r="AT171" s="29"/>
      <c r="AU171" s="56"/>
      <c r="AV171" s="56"/>
      <c r="AW171" s="56"/>
      <c r="AX171" s="249" t="str">
        <f>IF(V171="","",EOMONTH(EDATE(Tabla1[[#This Row],[Fecha Finalización]],2),0))</f>
        <v/>
      </c>
      <c r="AY171" s="40"/>
      <c r="AZ171" s="250" t="str">
        <f>IF(V171="","",EOMONTH(EDATE(Tabla1[[#This Row],[Fecha Finalización]],3),0))</f>
        <v/>
      </c>
      <c r="BA171" s="40"/>
      <c r="BB171" s="40"/>
      <c r="BC171" s="236"/>
      <c r="BD171" s="234" t="str">
        <f>IF(F171="","",Tabla1[[#This Row],[sem 01]]&amp;Tabla1[[#This Row],[sem 02]]&amp;Tabla1[[#This Row],[sem 03]])</f>
        <v/>
      </c>
      <c r="BE171" s="235" t="str">
        <f>IF(TRIM(F171)="","",$B$1&amp;"-"&amp;SUBSTITUTE(Tabla1[[#This Row],[Mes Inscrito]]," ","")&amp;"-"&amp;SUBSTITUTE(Tabla1[[#This Row],[Dia de clases Inscrito]]," ","")&amp;"-"&amp;SUBSTITUTE(Tabla1[[#This Row],[Horario Inscrito]]," ","")&amp;"-"&amp;Tabla1[[#This Row],[Fecha Inicio grupo]])</f>
        <v/>
      </c>
      <c r="BF171" s="252" t="str">
        <f>IF(F171="","",Tabla1[[#This Row],[Curso]])</f>
        <v/>
      </c>
      <c r="BG171" s="253" t="str">
        <f>+IF(TRIM(F171)="","",$B$1&amp;"-"&amp;TRIM(Tabla1[[#This Row],[Mes Inscrito]])&amp;"-"&amp;TRIM(Tabla1[[#This Row],[Dia de clases Inscrito]])&amp;"-"&amp;TRIM(Tabla1[[#This Row],[Horario Inscrito]])&amp;"-"&amp;TRIM(Tabla1[[#This Row],[Fecha Inicio grupo]])&amp;"-"&amp;TRIM(Tabla1[[#This Row],[Tipo Incrito]]))</f>
        <v/>
      </c>
      <c r="BH171" s="309"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10"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10"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10" t="str">
        <f>IF(Tabla1[[#This Row],[Fecha Inicio grupo]]="","",IFERROR(VLOOKUP(Tabla1[[#This Row],[Mes de Alta como miembro]],Parámetros!$AM$2:$AN$16,2,0),"01/01/1900"))</f>
        <v/>
      </c>
    </row>
    <row r="172" spans="1:63" ht="14.45" hidden="1">
      <c r="A172" s="69">
        <v>169</v>
      </c>
      <c r="B172" s="30"/>
      <c r="C172" s="35"/>
      <c r="D172" s="43"/>
      <c r="E172" s="65"/>
      <c r="F172" s="46"/>
      <c r="G172" s="46"/>
      <c r="H172" s="164"/>
      <c r="I172" s="43"/>
      <c r="J172" s="29"/>
      <c r="K172" s="70"/>
      <c r="L172" s="69"/>
      <c r="M172" s="47"/>
      <c r="N172" s="239" t="str">
        <f ca="1">IF(Tabla1[[#This Row],[Fecha de nac]]="","",IF(Tabla1[[#This Row],[Fecha Finalización]] &gt;=TODAY(), DATEDIF(Tabla1[[#This Row],[Fecha de nac]],TODAY(),"y"), ROUNDDOWN((Tabla1[[#This Row],[Fecha Finalización]] -Tabla1[[#This Row],[Fecha de nac]])/365,0)))</f>
        <v/>
      </c>
      <c r="O172" s="170"/>
      <c r="P172" s="35"/>
      <c r="Q172" s="68"/>
      <c r="R172" s="68"/>
      <c r="S172" s="68"/>
      <c r="T172" s="68"/>
      <c r="U172" s="244" t="str">
        <f>IF(F172="","",Tabla1[[#This Row],[Fecha Inicio grupo]]+3*7-7)</f>
        <v/>
      </c>
      <c r="V172" s="245" t="str">
        <f>IF(F172="","",EDATE(Tabla1[[#This Row],[Fecha Inicio grupo]],3))</f>
        <v/>
      </c>
      <c r="W172" s="30"/>
      <c r="X172" s="30"/>
      <c r="Y172" s="77"/>
      <c r="Z172" s="77"/>
      <c r="AA172" s="77"/>
      <c r="AB172" s="77"/>
      <c r="AC172" s="77"/>
      <c r="AD172" s="77"/>
      <c r="AE172" s="77"/>
      <c r="AF172" s="77"/>
      <c r="AG172" s="77"/>
      <c r="AH172" s="77"/>
      <c r="AI172" s="77"/>
      <c r="AJ172" s="77"/>
      <c r="AK172" s="77"/>
      <c r="AL172" s="77"/>
      <c r="AM172" s="77"/>
      <c r="AN172" s="77"/>
      <c r="AO172" s="145"/>
      <c r="AP172" s="247" t="str">
        <f>IF(F172="","",IFERROR(VLOOKUP(SUBSTITUTE(SUBSTITUTE(Tabla1[[#This Row],[Uso Sistemas]],"T","P"),"N","F"),Parámetros!$M$2:$N$17,2,0),"Completar hasta 3ra sem. para evaluar a Probacionista"))</f>
        <v/>
      </c>
      <c r="AQ172" s="40"/>
      <c r="AR172" s="40"/>
      <c r="AS172" s="40"/>
      <c r="AT172" s="29"/>
      <c r="AU172" s="56"/>
      <c r="AV172" s="56"/>
      <c r="AW172" s="56"/>
      <c r="AX172" s="249" t="str">
        <f>IF(V172="","",EOMONTH(EDATE(Tabla1[[#This Row],[Fecha Finalización]],2),0))</f>
        <v/>
      </c>
      <c r="AY172" s="40"/>
      <c r="AZ172" s="250" t="str">
        <f>IF(V172="","",EOMONTH(EDATE(Tabla1[[#This Row],[Fecha Finalización]],3),0))</f>
        <v/>
      </c>
      <c r="BA172" s="40"/>
      <c r="BB172" s="40"/>
      <c r="BC172" s="236"/>
      <c r="BD172" s="234" t="str">
        <f>IF(F172="","",Tabla1[[#This Row],[sem 01]]&amp;Tabla1[[#This Row],[sem 02]]&amp;Tabla1[[#This Row],[sem 03]])</f>
        <v/>
      </c>
      <c r="BE172" s="235" t="str">
        <f>IF(TRIM(F172)="","",$B$1&amp;"-"&amp;SUBSTITUTE(Tabla1[[#This Row],[Mes Inscrito]]," ","")&amp;"-"&amp;SUBSTITUTE(Tabla1[[#This Row],[Dia de clases Inscrito]]," ","")&amp;"-"&amp;SUBSTITUTE(Tabla1[[#This Row],[Horario Inscrito]]," ","")&amp;"-"&amp;Tabla1[[#This Row],[Fecha Inicio grupo]])</f>
        <v/>
      </c>
      <c r="BF172" s="252" t="str">
        <f>IF(F172="","",Tabla1[[#This Row],[Curso]])</f>
        <v/>
      </c>
      <c r="BG172" s="253" t="str">
        <f>+IF(TRIM(F172)="","",$B$1&amp;"-"&amp;TRIM(Tabla1[[#This Row],[Mes Inscrito]])&amp;"-"&amp;TRIM(Tabla1[[#This Row],[Dia de clases Inscrito]])&amp;"-"&amp;TRIM(Tabla1[[#This Row],[Horario Inscrito]])&amp;"-"&amp;TRIM(Tabla1[[#This Row],[Fecha Inicio grupo]])&amp;"-"&amp;TRIM(Tabla1[[#This Row],[Tipo Incrito]]))</f>
        <v/>
      </c>
      <c r="BH172" s="309"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10"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10"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10" t="str">
        <f>IF(Tabla1[[#This Row],[Fecha Inicio grupo]]="","",IFERROR(VLOOKUP(Tabla1[[#This Row],[Mes de Alta como miembro]],Parámetros!$AM$2:$AN$16,2,0),"01/01/1900"))</f>
        <v/>
      </c>
    </row>
    <row r="173" spans="1:63" ht="14.45" hidden="1">
      <c r="A173" s="69">
        <v>170</v>
      </c>
      <c r="B173" s="30"/>
      <c r="C173" s="35"/>
      <c r="D173" s="43"/>
      <c r="E173" s="65"/>
      <c r="F173" s="46"/>
      <c r="G173" s="46"/>
      <c r="H173" s="164"/>
      <c r="I173" s="43"/>
      <c r="J173" s="29"/>
      <c r="K173" s="70"/>
      <c r="L173" s="69"/>
      <c r="M173" s="47"/>
      <c r="N173" s="239" t="str">
        <f ca="1">IF(Tabla1[[#This Row],[Fecha de nac]]="","",IF(Tabla1[[#This Row],[Fecha Finalización]] &gt;=TODAY(), DATEDIF(Tabla1[[#This Row],[Fecha de nac]],TODAY(),"y"), ROUNDDOWN((Tabla1[[#This Row],[Fecha Finalización]] -Tabla1[[#This Row],[Fecha de nac]])/365,0)))</f>
        <v/>
      </c>
      <c r="O173" s="170"/>
      <c r="P173" s="35"/>
      <c r="Q173" s="68"/>
      <c r="R173" s="68"/>
      <c r="S173" s="68"/>
      <c r="T173" s="68"/>
      <c r="U173" s="244" t="str">
        <f>IF(F173="","",Tabla1[[#This Row],[Fecha Inicio grupo]]+3*7-7)</f>
        <v/>
      </c>
      <c r="V173" s="245" t="str">
        <f>IF(F173="","",EDATE(Tabla1[[#This Row],[Fecha Inicio grupo]],3))</f>
        <v/>
      </c>
      <c r="W173" s="30"/>
      <c r="X173" s="30"/>
      <c r="Y173" s="77"/>
      <c r="Z173" s="77"/>
      <c r="AA173" s="77"/>
      <c r="AB173" s="77"/>
      <c r="AC173" s="77"/>
      <c r="AD173" s="77"/>
      <c r="AE173" s="77"/>
      <c r="AF173" s="77"/>
      <c r="AG173" s="77"/>
      <c r="AH173" s="77"/>
      <c r="AI173" s="77"/>
      <c r="AJ173" s="77"/>
      <c r="AK173" s="77"/>
      <c r="AL173" s="77"/>
      <c r="AM173" s="77"/>
      <c r="AN173" s="77"/>
      <c r="AO173" s="145"/>
      <c r="AP173" s="247" t="str">
        <f>IF(F173="","",IFERROR(VLOOKUP(SUBSTITUTE(SUBSTITUTE(Tabla1[[#This Row],[Uso Sistemas]],"T","P"),"N","F"),Parámetros!$M$2:$N$17,2,0),"Completar hasta 3ra sem. para evaluar a Probacionista"))</f>
        <v/>
      </c>
      <c r="AQ173" s="40"/>
      <c r="AR173" s="40"/>
      <c r="AS173" s="40"/>
      <c r="AT173" s="29"/>
      <c r="AU173" s="56"/>
      <c r="AV173" s="56"/>
      <c r="AW173" s="56"/>
      <c r="AX173" s="249" t="str">
        <f>IF(V173="","",EOMONTH(EDATE(Tabla1[[#This Row],[Fecha Finalización]],2),0))</f>
        <v/>
      </c>
      <c r="AY173" s="40"/>
      <c r="AZ173" s="250" t="str">
        <f>IF(V173="","",EOMONTH(EDATE(Tabla1[[#This Row],[Fecha Finalización]],3),0))</f>
        <v/>
      </c>
      <c r="BA173" s="40"/>
      <c r="BB173" s="40"/>
      <c r="BC173" s="236"/>
      <c r="BD173" s="234" t="str">
        <f>IF(F173="","",Tabla1[[#This Row],[sem 01]]&amp;Tabla1[[#This Row],[sem 02]]&amp;Tabla1[[#This Row],[sem 03]])</f>
        <v/>
      </c>
      <c r="BE173" s="235" t="str">
        <f>IF(TRIM(F173)="","",$B$1&amp;"-"&amp;SUBSTITUTE(Tabla1[[#This Row],[Mes Inscrito]]," ","")&amp;"-"&amp;SUBSTITUTE(Tabla1[[#This Row],[Dia de clases Inscrito]]," ","")&amp;"-"&amp;SUBSTITUTE(Tabla1[[#This Row],[Horario Inscrito]]," ","")&amp;"-"&amp;Tabla1[[#This Row],[Fecha Inicio grupo]])</f>
        <v/>
      </c>
      <c r="BF173" s="252" t="str">
        <f>IF(F173="","",Tabla1[[#This Row],[Curso]])</f>
        <v/>
      </c>
      <c r="BG173" s="253" t="str">
        <f>+IF(TRIM(F173)="","",$B$1&amp;"-"&amp;TRIM(Tabla1[[#This Row],[Mes Inscrito]])&amp;"-"&amp;TRIM(Tabla1[[#This Row],[Dia de clases Inscrito]])&amp;"-"&amp;TRIM(Tabla1[[#This Row],[Horario Inscrito]])&amp;"-"&amp;TRIM(Tabla1[[#This Row],[Fecha Inicio grupo]])&amp;"-"&amp;TRIM(Tabla1[[#This Row],[Tipo Incrito]]))</f>
        <v/>
      </c>
      <c r="BH173" s="309"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10"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10"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10" t="str">
        <f>IF(Tabla1[[#This Row],[Fecha Inicio grupo]]="","",IFERROR(VLOOKUP(Tabla1[[#This Row],[Mes de Alta como miembro]],Parámetros!$AM$2:$AN$16,2,0),"01/01/1900"))</f>
        <v/>
      </c>
    </row>
    <row r="174" spans="1:63" ht="14.45" hidden="1">
      <c r="A174" s="69">
        <v>171</v>
      </c>
      <c r="B174" s="30"/>
      <c r="C174" s="35"/>
      <c r="D174" s="43"/>
      <c r="E174" s="65"/>
      <c r="F174" s="46"/>
      <c r="G174" s="46"/>
      <c r="H174" s="164"/>
      <c r="I174" s="43"/>
      <c r="J174" s="29"/>
      <c r="K174" s="70"/>
      <c r="L174" s="69"/>
      <c r="M174" s="47"/>
      <c r="N174" s="239" t="str">
        <f ca="1">IF(Tabla1[[#This Row],[Fecha de nac]]="","",IF(Tabla1[[#This Row],[Fecha Finalización]] &gt;=TODAY(), DATEDIF(Tabla1[[#This Row],[Fecha de nac]],TODAY(),"y"), ROUNDDOWN((Tabla1[[#This Row],[Fecha Finalización]] -Tabla1[[#This Row],[Fecha de nac]])/365,0)))</f>
        <v/>
      </c>
      <c r="O174" s="170"/>
      <c r="P174" s="35"/>
      <c r="Q174" s="68"/>
      <c r="R174" s="68"/>
      <c r="S174" s="68"/>
      <c r="T174" s="68"/>
      <c r="U174" s="244" t="str">
        <f>IF(F174="","",Tabla1[[#This Row],[Fecha Inicio grupo]]+3*7-7)</f>
        <v/>
      </c>
      <c r="V174" s="245" t="str">
        <f>IF(F174="","",EDATE(Tabla1[[#This Row],[Fecha Inicio grupo]],3))</f>
        <v/>
      </c>
      <c r="W174" s="30"/>
      <c r="X174" s="30"/>
      <c r="Y174" s="77"/>
      <c r="Z174" s="77"/>
      <c r="AA174" s="77"/>
      <c r="AB174" s="77"/>
      <c r="AC174" s="77"/>
      <c r="AD174" s="77"/>
      <c r="AE174" s="77"/>
      <c r="AF174" s="77"/>
      <c r="AG174" s="77"/>
      <c r="AH174" s="77"/>
      <c r="AI174" s="77"/>
      <c r="AJ174" s="77"/>
      <c r="AK174" s="77"/>
      <c r="AL174" s="77"/>
      <c r="AM174" s="77"/>
      <c r="AN174" s="77"/>
      <c r="AO174" s="145"/>
      <c r="AP174" s="247" t="str">
        <f>IF(F174="","",IFERROR(VLOOKUP(SUBSTITUTE(SUBSTITUTE(Tabla1[[#This Row],[Uso Sistemas]],"T","P"),"N","F"),Parámetros!$M$2:$N$17,2,0),"Completar hasta 3ra sem. para evaluar a Probacionista"))</f>
        <v/>
      </c>
      <c r="AQ174" s="40"/>
      <c r="AR174" s="40"/>
      <c r="AS174" s="40"/>
      <c r="AT174" s="29"/>
      <c r="AU174" s="56"/>
      <c r="AV174" s="56"/>
      <c r="AW174" s="56"/>
      <c r="AX174" s="249" t="str">
        <f>IF(V174="","",EOMONTH(EDATE(Tabla1[[#This Row],[Fecha Finalización]],2),0))</f>
        <v/>
      </c>
      <c r="AY174" s="40"/>
      <c r="AZ174" s="250" t="str">
        <f>IF(V174="","",EOMONTH(EDATE(Tabla1[[#This Row],[Fecha Finalización]],3),0))</f>
        <v/>
      </c>
      <c r="BA174" s="40"/>
      <c r="BB174" s="40"/>
      <c r="BC174" s="236"/>
      <c r="BD174" s="234" t="str">
        <f>IF(F174="","",Tabla1[[#This Row],[sem 01]]&amp;Tabla1[[#This Row],[sem 02]]&amp;Tabla1[[#This Row],[sem 03]])</f>
        <v/>
      </c>
      <c r="BE174" s="235" t="str">
        <f>IF(TRIM(F174)="","",$B$1&amp;"-"&amp;SUBSTITUTE(Tabla1[[#This Row],[Mes Inscrito]]," ","")&amp;"-"&amp;SUBSTITUTE(Tabla1[[#This Row],[Dia de clases Inscrito]]," ","")&amp;"-"&amp;SUBSTITUTE(Tabla1[[#This Row],[Horario Inscrito]]," ","")&amp;"-"&amp;Tabla1[[#This Row],[Fecha Inicio grupo]])</f>
        <v/>
      </c>
      <c r="BF174" s="252" t="str">
        <f>IF(F174="","",Tabla1[[#This Row],[Curso]])</f>
        <v/>
      </c>
      <c r="BG174" s="253" t="str">
        <f>+IF(TRIM(F174)="","",$B$1&amp;"-"&amp;TRIM(Tabla1[[#This Row],[Mes Inscrito]])&amp;"-"&amp;TRIM(Tabla1[[#This Row],[Dia de clases Inscrito]])&amp;"-"&amp;TRIM(Tabla1[[#This Row],[Horario Inscrito]])&amp;"-"&amp;TRIM(Tabla1[[#This Row],[Fecha Inicio grupo]])&amp;"-"&amp;TRIM(Tabla1[[#This Row],[Tipo Incrito]]))</f>
        <v/>
      </c>
      <c r="BH174" s="309"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10"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10"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10" t="str">
        <f>IF(Tabla1[[#This Row],[Fecha Inicio grupo]]="","",IFERROR(VLOOKUP(Tabla1[[#This Row],[Mes de Alta como miembro]],Parámetros!$AM$2:$AN$16,2,0),"01/01/1900"))</f>
        <v/>
      </c>
    </row>
    <row r="175" spans="1:63" ht="14.45" hidden="1">
      <c r="A175" s="69">
        <v>172</v>
      </c>
      <c r="B175" s="30"/>
      <c r="C175" s="35"/>
      <c r="D175" s="43"/>
      <c r="E175" s="65"/>
      <c r="F175" s="46"/>
      <c r="G175" s="46"/>
      <c r="H175" s="164"/>
      <c r="I175" s="43"/>
      <c r="J175" s="29"/>
      <c r="K175" s="70"/>
      <c r="L175" s="69"/>
      <c r="M175" s="47"/>
      <c r="N175" s="239" t="str">
        <f ca="1">IF(Tabla1[[#This Row],[Fecha de nac]]="","",IF(Tabla1[[#This Row],[Fecha Finalización]] &gt;=TODAY(), DATEDIF(Tabla1[[#This Row],[Fecha de nac]],TODAY(),"y"), ROUNDDOWN((Tabla1[[#This Row],[Fecha Finalización]] -Tabla1[[#This Row],[Fecha de nac]])/365,0)))</f>
        <v/>
      </c>
      <c r="O175" s="170"/>
      <c r="P175" s="35"/>
      <c r="Q175" s="68"/>
      <c r="R175" s="68"/>
      <c r="S175" s="68"/>
      <c r="T175" s="68"/>
      <c r="U175" s="244" t="str">
        <f>IF(F175="","",Tabla1[[#This Row],[Fecha Inicio grupo]]+3*7-7)</f>
        <v/>
      </c>
      <c r="V175" s="245" t="str">
        <f>IF(F175="","",EDATE(Tabla1[[#This Row],[Fecha Inicio grupo]],3))</f>
        <v/>
      </c>
      <c r="W175" s="30"/>
      <c r="X175" s="30"/>
      <c r="Y175" s="77"/>
      <c r="Z175" s="77"/>
      <c r="AA175" s="77"/>
      <c r="AB175" s="77"/>
      <c r="AC175" s="77"/>
      <c r="AD175" s="77"/>
      <c r="AE175" s="77"/>
      <c r="AF175" s="77"/>
      <c r="AG175" s="77"/>
      <c r="AH175" s="77"/>
      <c r="AI175" s="77"/>
      <c r="AJ175" s="77"/>
      <c r="AK175" s="77"/>
      <c r="AL175" s="77"/>
      <c r="AM175" s="77"/>
      <c r="AN175" s="77"/>
      <c r="AO175" s="145"/>
      <c r="AP175" s="247" t="str">
        <f>IF(F175="","",IFERROR(VLOOKUP(SUBSTITUTE(SUBSTITUTE(Tabla1[[#This Row],[Uso Sistemas]],"T","P"),"N","F"),Parámetros!$M$2:$N$17,2,0),"Completar hasta 3ra sem. para evaluar a Probacionista"))</f>
        <v/>
      </c>
      <c r="AQ175" s="40"/>
      <c r="AR175" s="40"/>
      <c r="AS175" s="40"/>
      <c r="AT175" s="29"/>
      <c r="AU175" s="56"/>
      <c r="AV175" s="56"/>
      <c r="AW175" s="56"/>
      <c r="AX175" s="249" t="str">
        <f>IF(V175="","",EOMONTH(EDATE(Tabla1[[#This Row],[Fecha Finalización]],2),0))</f>
        <v/>
      </c>
      <c r="AY175" s="40"/>
      <c r="AZ175" s="250" t="str">
        <f>IF(V175="","",EOMONTH(EDATE(Tabla1[[#This Row],[Fecha Finalización]],3),0))</f>
        <v/>
      </c>
      <c r="BA175" s="40"/>
      <c r="BB175" s="40"/>
      <c r="BC175" s="236"/>
      <c r="BD175" s="234" t="str">
        <f>IF(F175="","",Tabla1[[#This Row],[sem 01]]&amp;Tabla1[[#This Row],[sem 02]]&amp;Tabla1[[#This Row],[sem 03]])</f>
        <v/>
      </c>
      <c r="BE175" s="235" t="str">
        <f>IF(TRIM(F175)="","",$B$1&amp;"-"&amp;SUBSTITUTE(Tabla1[[#This Row],[Mes Inscrito]]," ","")&amp;"-"&amp;SUBSTITUTE(Tabla1[[#This Row],[Dia de clases Inscrito]]," ","")&amp;"-"&amp;SUBSTITUTE(Tabla1[[#This Row],[Horario Inscrito]]," ","")&amp;"-"&amp;Tabla1[[#This Row],[Fecha Inicio grupo]])</f>
        <v/>
      </c>
      <c r="BF175" s="252" t="str">
        <f>IF(F175="","",Tabla1[[#This Row],[Curso]])</f>
        <v/>
      </c>
      <c r="BG175" s="253" t="str">
        <f>+IF(TRIM(F175)="","",$B$1&amp;"-"&amp;TRIM(Tabla1[[#This Row],[Mes Inscrito]])&amp;"-"&amp;TRIM(Tabla1[[#This Row],[Dia de clases Inscrito]])&amp;"-"&amp;TRIM(Tabla1[[#This Row],[Horario Inscrito]])&amp;"-"&amp;TRIM(Tabla1[[#This Row],[Fecha Inicio grupo]])&amp;"-"&amp;TRIM(Tabla1[[#This Row],[Tipo Incrito]]))</f>
        <v/>
      </c>
      <c r="BH175" s="309"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10"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10"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10" t="str">
        <f>IF(Tabla1[[#This Row],[Fecha Inicio grupo]]="","",IFERROR(VLOOKUP(Tabla1[[#This Row],[Mes de Alta como miembro]],Parámetros!$AM$2:$AN$16,2,0),"01/01/1900"))</f>
        <v/>
      </c>
    </row>
    <row r="176" spans="1:63" ht="14.45" hidden="1">
      <c r="A176" s="69">
        <v>173</v>
      </c>
      <c r="B176" s="30"/>
      <c r="C176" s="35"/>
      <c r="D176" s="43"/>
      <c r="E176" s="65"/>
      <c r="F176" s="46"/>
      <c r="G176" s="46"/>
      <c r="H176" s="164"/>
      <c r="I176" s="43"/>
      <c r="J176" s="29"/>
      <c r="K176" s="70"/>
      <c r="L176" s="69"/>
      <c r="M176" s="47"/>
      <c r="N176" s="239" t="str">
        <f ca="1">IF(Tabla1[[#This Row],[Fecha de nac]]="","",IF(Tabla1[[#This Row],[Fecha Finalización]] &gt;=TODAY(), DATEDIF(Tabla1[[#This Row],[Fecha de nac]],TODAY(),"y"), ROUNDDOWN((Tabla1[[#This Row],[Fecha Finalización]] -Tabla1[[#This Row],[Fecha de nac]])/365,0)))</f>
        <v/>
      </c>
      <c r="O176" s="170"/>
      <c r="P176" s="35"/>
      <c r="Q176" s="68"/>
      <c r="R176" s="68"/>
      <c r="S176" s="68"/>
      <c r="T176" s="68"/>
      <c r="U176" s="244" t="str">
        <f>IF(F176="","",Tabla1[[#This Row],[Fecha Inicio grupo]]+3*7-7)</f>
        <v/>
      </c>
      <c r="V176" s="245" t="str">
        <f>IF(F176="","",EDATE(Tabla1[[#This Row],[Fecha Inicio grupo]],3))</f>
        <v/>
      </c>
      <c r="W176" s="30"/>
      <c r="X176" s="30"/>
      <c r="Y176" s="77"/>
      <c r="Z176" s="77"/>
      <c r="AA176" s="77"/>
      <c r="AB176" s="77"/>
      <c r="AC176" s="77"/>
      <c r="AD176" s="77"/>
      <c r="AE176" s="77"/>
      <c r="AF176" s="77"/>
      <c r="AG176" s="77"/>
      <c r="AH176" s="77"/>
      <c r="AI176" s="77"/>
      <c r="AJ176" s="77"/>
      <c r="AK176" s="77"/>
      <c r="AL176" s="77"/>
      <c r="AM176" s="77"/>
      <c r="AN176" s="77"/>
      <c r="AO176" s="145"/>
      <c r="AP176" s="247" t="str">
        <f>IF(F176="","",IFERROR(VLOOKUP(SUBSTITUTE(SUBSTITUTE(Tabla1[[#This Row],[Uso Sistemas]],"T","P"),"N","F"),Parámetros!$M$2:$N$17,2,0),"Completar hasta 3ra sem. para evaluar a Probacionista"))</f>
        <v/>
      </c>
      <c r="AQ176" s="40"/>
      <c r="AR176" s="40"/>
      <c r="AS176" s="40"/>
      <c r="AT176" s="29"/>
      <c r="AU176" s="56"/>
      <c r="AV176" s="56"/>
      <c r="AW176" s="56"/>
      <c r="AX176" s="249" t="str">
        <f>IF(V176="","",EOMONTH(EDATE(Tabla1[[#This Row],[Fecha Finalización]],2),0))</f>
        <v/>
      </c>
      <c r="AY176" s="40"/>
      <c r="AZ176" s="250" t="str">
        <f>IF(V176="","",EOMONTH(EDATE(Tabla1[[#This Row],[Fecha Finalización]],3),0))</f>
        <v/>
      </c>
      <c r="BA176" s="40"/>
      <c r="BB176" s="40"/>
      <c r="BC176" s="236"/>
      <c r="BD176" s="234" t="str">
        <f>IF(F176="","",Tabla1[[#This Row],[sem 01]]&amp;Tabla1[[#This Row],[sem 02]]&amp;Tabla1[[#This Row],[sem 03]])</f>
        <v/>
      </c>
      <c r="BE176" s="235" t="str">
        <f>IF(TRIM(F176)="","",$B$1&amp;"-"&amp;SUBSTITUTE(Tabla1[[#This Row],[Mes Inscrito]]," ","")&amp;"-"&amp;SUBSTITUTE(Tabla1[[#This Row],[Dia de clases Inscrito]]," ","")&amp;"-"&amp;SUBSTITUTE(Tabla1[[#This Row],[Horario Inscrito]]," ","")&amp;"-"&amp;Tabla1[[#This Row],[Fecha Inicio grupo]])</f>
        <v/>
      </c>
      <c r="BF176" s="252" t="str">
        <f>IF(F176="","",Tabla1[[#This Row],[Curso]])</f>
        <v/>
      </c>
      <c r="BG176" s="253" t="str">
        <f>+IF(TRIM(F176)="","",$B$1&amp;"-"&amp;TRIM(Tabla1[[#This Row],[Mes Inscrito]])&amp;"-"&amp;TRIM(Tabla1[[#This Row],[Dia de clases Inscrito]])&amp;"-"&amp;TRIM(Tabla1[[#This Row],[Horario Inscrito]])&amp;"-"&amp;TRIM(Tabla1[[#This Row],[Fecha Inicio grupo]])&amp;"-"&amp;TRIM(Tabla1[[#This Row],[Tipo Incrito]]))</f>
        <v/>
      </c>
      <c r="BH176" s="309"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10"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10"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10" t="str">
        <f>IF(Tabla1[[#This Row],[Fecha Inicio grupo]]="","",IFERROR(VLOOKUP(Tabla1[[#This Row],[Mes de Alta como miembro]],Parámetros!$AM$2:$AN$16,2,0),"01/01/1900"))</f>
        <v/>
      </c>
    </row>
    <row r="177" spans="1:63" ht="14.45" hidden="1">
      <c r="A177" s="69">
        <v>174</v>
      </c>
      <c r="B177" s="30"/>
      <c r="C177" s="35"/>
      <c r="D177" s="43"/>
      <c r="E177" s="65"/>
      <c r="F177" s="46"/>
      <c r="G177" s="46"/>
      <c r="H177" s="164"/>
      <c r="I177" s="43"/>
      <c r="J177" s="29"/>
      <c r="K177" s="70"/>
      <c r="L177" s="69"/>
      <c r="M177" s="47"/>
      <c r="N177" s="239" t="str">
        <f ca="1">IF(Tabla1[[#This Row],[Fecha de nac]]="","",IF(Tabla1[[#This Row],[Fecha Finalización]] &gt;=TODAY(), DATEDIF(Tabla1[[#This Row],[Fecha de nac]],TODAY(),"y"), ROUNDDOWN((Tabla1[[#This Row],[Fecha Finalización]] -Tabla1[[#This Row],[Fecha de nac]])/365,0)))</f>
        <v/>
      </c>
      <c r="O177" s="170"/>
      <c r="P177" s="35"/>
      <c r="Q177" s="68"/>
      <c r="R177" s="68"/>
      <c r="S177" s="68"/>
      <c r="T177" s="68"/>
      <c r="U177" s="244" t="str">
        <f>IF(F177="","",Tabla1[[#This Row],[Fecha Inicio grupo]]+3*7-7)</f>
        <v/>
      </c>
      <c r="V177" s="245" t="str">
        <f>IF(F177="","",EDATE(Tabla1[[#This Row],[Fecha Inicio grupo]],3))</f>
        <v/>
      </c>
      <c r="W177" s="30"/>
      <c r="X177" s="30"/>
      <c r="Y177" s="77"/>
      <c r="Z177" s="77"/>
      <c r="AA177" s="77"/>
      <c r="AB177" s="77"/>
      <c r="AC177" s="77"/>
      <c r="AD177" s="77"/>
      <c r="AE177" s="77"/>
      <c r="AF177" s="77"/>
      <c r="AG177" s="77"/>
      <c r="AH177" s="77"/>
      <c r="AI177" s="77"/>
      <c r="AJ177" s="77"/>
      <c r="AK177" s="77"/>
      <c r="AL177" s="77"/>
      <c r="AM177" s="77"/>
      <c r="AN177" s="77"/>
      <c r="AO177" s="145"/>
      <c r="AP177" s="247" t="str">
        <f>IF(F177="","",IFERROR(VLOOKUP(SUBSTITUTE(SUBSTITUTE(Tabla1[[#This Row],[Uso Sistemas]],"T","P"),"N","F"),Parámetros!$M$2:$N$17,2,0),"Completar hasta 3ra sem. para evaluar a Probacionista"))</f>
        <v/>
      </c>
      <c r="AQ177" s="40"/>
      <c r="AR177" s="40"/>
      <c r="AS177" s="40"/>
      <c r="AT177" s="29"/>
      <c r="AU177" s="56"/>
      <c r="AV177" s="56"/>
      <c r="AW177" s="56"/>
      <c r="AX177" s="249" t="str">
        <f>IF(V177="","",EOMONTH(EDATE(Tabla1[[#This Row],[Fecha Finalización]],2),0))</f>
        <v/>
      </c>
      <c r="AY177" s="40"/>
      <c r="AZ177" s="250" t="str">
        <f>IF(V177="","",EOMONTH(EDATE(Tabla1[[#This Row],[Fecha Finalización]],3),0))</f>
        <v/>
      </c>
      <c r="BA177" s="40"/>
      <c r="BB177" s="40"/>
      <c r="BC177" s="236"/>
      <c r="BD177" s="234" t="str">
        <f>IF(F177="","",Tabla1[[#This Row],[sem 01]]&amp;Tabla1[[#This Row],[sem 02]]&amp;Tabla1[[#This Row],[sem 03]])</f>
        <v/>
      </c>
      <c r="BE177" s="235" t="str">
        <f>IF(TRIM(F177)="","",$B$1&amp;"-"&amp;SUBSTITUTE(Tabla1[[#This Row],[Mes Inscrito]]," ","")&amp;"-"&amp;SUBSTITUTE(Tabla1[[#This Row],[Dia de clases Inscrito]]," ","")&amp;"-"&amp;SUBSTITUTE(Tabla1[[#This Row],[Horario Inscrito]]," ","")&amp;"-"&amp;Tabla1[[#This Row],[Fecha Inicio grupo]])</f>
        <v/>
      </c>
      <c r="BF177" s="252" t="str">
        <f>IF(F177="","",Tabla1[[#This Row],[Curso]])</f>
        <v/>
      </c>
      <c r="BG177" s="253" t="str">
        <f>+IF(TRIM(F177)="","",$B$1&amp;"-"&amp;TRIM(Tabla1[[#This Row],[Mes Inscrito]])&amp;"-"&amp;TRIM(Tabla1[[#This Row],[Dia de clases Inscrito]])&amp;"-"&amp;TRIM(Tabla1[[#This Row],[Horario Inscrito]])&amp;"-"&amp;TRIM(Tabla1[[#This Row],[Fecha Inicio grupo]])&amp;"-"&amp;TRIM(Tabla1[[#This Row],[Tipo Incrito]]))</f>
        <v/>
      </c>
      <c r="BH177" s="309"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10"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10"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10" t="str">
        <f>IF(Tabla1[[#This Row],[Fecha Inicio grupo]]="","",IFERROR(VLOOKUP(Tabla1[[#This Row],[Mes de Alta como miembro]],Parámetros!$AM$2:$AN$16,2,0),"01/01/1900"))</f>
        <v/>
      </c>
    </row>
    <row r="178" spans="1:63" ht="14.45" hidden="1">
      <c r="A178" s="69">
        <v>175</v>
      </c>
      <c r="B178" s="30"/>
      <c r="C178" s="35"/>
      <c r="D178" s="43"/>
      <c r="E178" s="65"/>
      <c r="F178" s="46"/>
      <c r="G178" s="46"/>
      <c r="H178" s="164"/>
      <c r="I178" s="43"/>
      <c r="J178" s="29"/>
      <c r="K178" s="70"/>
      <c r="L178" s="69"/>
      <c r="M178" s="47"/>
      <c r="N178" s="239" t="str">
        <f ca="1">IF(Tabla1[[#This Row],[Fecha de nac]]="","",IF(Tabla1[[#This Row],[Fecha Finalización]] &gt;=TODAY(), DATEDIF(Tabla1[[#This Row],[Fecha de nac]],TODAY(),"y"), ROUNDDOWN((Tabla1[[#This Row],[Fecha Finalización]] -Tabla1[[#This Row],[Fecha de nac]])/365,0)))</f>
        <v/>
      </c>
      <c r="O178" s="170"/>
      <c r="P178" s="35"/>
      <c r="Q178" s="68"/>
      <c r="R178" s="68"/>
      <c r="S178" s="68"/>
      <c r="T178" s="68"/>
      <c r="U178" s="244" t="str">
        <f>IF(F178="","",Tabla1[[#This Row],[Fecha Inicio grupo]]+3*7-7)</f>
        <v/>
      </c>
      <c r="V178" s="245" t="str">
        <f>IF(F178="","",EDATE(Tabla1[[#This Row],[Fecha Inicio grupo]],3))</f>
        <v/>
      </c>
      <c r="W178" s="30"/>
      <c r="X178" s="30"/>
      <c r="Y178" s="77"/>
      <c r="Z178" s="77"/>
      <c r="AA178" s="77"/>
      <c r="AB178" s="77"/>
      <c r="AC178" s="77"/>
      <c r="AD178" s="77"/>
      <c r="AE178" s="77"/>
      <c r="AF178" s="77"/>
      <c r="AG178" s="77"/>
      <c r="AH178" s="77"/>
      <c r="AI178" s="77"/>
      <c r="AJ178" s="77"/>
      <c r="AK178" s="77"/>
      <c r="AL178" s="77"/>
      <c r="AM178" s="77"/>
      <c r="AN178" s="77"/>
      <c r="AO178" s="145"/>
      <c r="AP178" s="247" t="str">
        <f>IF(F178="","",IFERROR(VLOOKUP(SUBSTITUTE(SUBSTITUTE(Tabla1[[#This Row],[Uso Sistemas]],"T","P"),"N","F"),Parámetros!$M$2:$N$17,2,0),"Completar hasta 3ra sem. para evaluar a Probacionista"))</f>
        <v/>
      </c>
      <c r="AQ178" s="40"/>
      <c r="AR178" s="40"/>
      <c r="AS178" s="40"/>
      <c r="AT178" s="29"/>
      <c r="AU178" s="56"/>
      <c r="AV178" s="56"/>
      <c r="AW178" s="56"/>
      <c r="AX178" s="249" t="str">
        <f>IF(V178="","",EOMONTH(EDATE(Tabla1[[#This Row],[Fecha Finalización]],2),0))</f>
        <v/>
      </c>
      <c r="AY178" s="40"/>
      <c r="AZ178" s="250" t="str">
        <f>IF(V178="","",EOMONTH(EDATE(Tabla1[[#This Row],[Fecha Finalización]],3),0))</f>
        <v/>
      </c>
      <c r="BA178" s="40"/>
      <c r="BB178" s="40"/>
      <c r="BC178" s="236"/>
      <c r="BD178" s="234" t="str">
        <f>IF(F178="","",Tabla1[[#This Row],[sem 01]]&amp;Tabla1[[#This Row],[sem 02]]&amp;Tabla1[[#This Row],[sem 03]])</f>
        <v/>
      </c>
      <c r="BE178" s="235" t="str">
        <f>IF(TRIM(F178)="","",$B$1&amp;"-"&amp;SUBSTITUTE(Tabla1[[#This Row],[Mes Inscrito]]," ","")&amp;"-"&amp;SUBSTITUTE(Tabla1[[#This Row],[Dia de clases Inscrito]]," ","")&amp;"-"&amp;SUBSTITUTE(Tabla1[[#This Row],[Horario Inscrito]]," ","")&amp;"-"&amp;Tabla1[[#This Row],[Fecha Inicio grupo]])</f>
        <v/>
      </c>
      <c r="BF178" s="252" t="str">
        <f>IF(F178="","",Tabla1[[#This Row],[Curso]])</f>
        <v/>
      </c>
      <c r="BG178" s="253" t="str">
        <f>+IF(TRIM(F178)="","",$B$1&amp;"-"&amp;TRIM(Tabla1[[#This Row],[Mes Inscrito]])&amp;"-"&amp;TRIM(Tabla1[[#This Row],[Dia de clases Inscrito]])&amp;"-"&amp;TRIM(Tabla1[[#This Row],[Horario Inscrito]])&amp;"-"&amp;TRIM(Tabla1[[#This Row],[Fecha Inicio grupo]])&amp;"-"&amp;TRIM(Tabla1[[#This Row],[Tipo Incrito]]))</f>
        <v/>
      </c>
      <c r="BH178" s="309"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10"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10"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10" t="str">
        <f>IF(Tabla1[[#This Row],[Fecha Inicio grupo]]="","",IFERROR(VLOOKUP(Tabla1[[#This Row],[Mes de Alta como miembro]],Parámetros!$AM$2:$AN$16,2,0),"01/01/1900"))</f>
        <v/>
      </c>
    </row>
    <row r="179" spans="1:63" ht="14.45" hidden="1">
      <c r="A179" s="69">
        <v>176</v>
      </c>
      <c r="B179" s="30"/>
      <c r="C179" s="35"/>
      <c r="D179" s="43"/>
      <c r="E179" s="65"/>
      <c r="F179" s="46"/>
      <c r="G179" s="46"/>
      <c r="H179" s="164"/>
      <c r="I179" s="43"/>
      <c r="J179" s="29"/>
      <c r="K179" s="70"/>
      <c r="L179" s="69"/>
      <c r="M179" s="47"/>
      <c r="N179" s="239" t="str">
        <f ca="1">IF(Tabla1[[#This Row],[Fecha de nac]]="","",IF(Tabla1[[#This Row],[Fecha Finalización]] &gt;=TODAY(), DATEDIF(Tabla1[[#This Row],[Fecha de nac]],TODAY(),"y"), ROUNDDOWN((Tabla1[[#This Row],[Fecha Finalización]] -Tabla1[[#This Row],[Fecha de nac]])/365,0)))</f>
        <v/>
      </c>
      <c r="O179" s="170"/>
      <c r="P179" s="35"/>
      <c r="Q179" s="68"/>
      <c r="R179" s="68"/>
      <c r="S179" s="68"/>
      <c r="T179" s="68"/>
      <c r="U179" s="244" t="str">
        <f>IF(F179="","",Tabla1[[#This Row],[Fecha Inicio grupo]]+3*7-7)</f>
        <v/>
      </c>
      <c r="V179" s="245" t="str">
        <f>IF(F179="","",EDATE(Tabla1[[#This Row],[Fecha Inicio grupo]],3))</f>
        <v/>
      </c>
      <c r="W179" s="30"/>
      <c r="X179" s="30"/>
      <c r="Y179" s="77"/>
      <c r="Z179" s="77"/>
      <c r="AA179" s="77"/>
      <c r="AB179" s="77"/>
      <c r="AC179" s="77"/>
      <c r="AD179" s="77"/>
      <c r="AE179" s="77"/>
      <c r="AF179" s="77"/>
      <c r="AG179" s="77"/>
      <c r="AH179" s="77"/>
      <c r="AI179" s="77"/>
      <c r="AJ179" s="77"/>
      <c r="AK179" s="77"/>
      <c r="AL179" s="77"/>
      <c r="AM179" s="77"/>
      <c r="AN179" s="77"/>
      <c r="AO179" s="145"/>
      <c r="AP179" s="247" t="str">
        <f>IF(F179="","",IFERROR(VLOOKUP(SUBSTITUTE(SUBSTITUTE(Tabla1[[#This Row],[Uso Sistemas]],"T","P"),"N","F"),Parámetros!$M$2:$N$17,2,0),"Completar hasta 3ra sem. para evaluar a Probacionista"))</f>
        <v/>
      </c>
      <c r="AQ179" s="40"/>
      <c r="AR179" s="40"/>
      <c r="AS179" s="40"/>
      <c r="AT179" s="29"/>
      <c r="AU179" s="56"/>
      <c r="AV179" s="56"/>
      <c r="AW179" s="56"/>
      <c r="AX179" s="249" t="str">
        <f>IF(V179="","",EOMONTH(EDATE(Tabla1[[#This Row],[Fecha Finalización]],2),0))</f>
        <v/>
      </c>
      <c r="AY179" s="40"/>
      <c r="AZ179" s="250" t="str">
        <f>IF(V179="","",EOMONTH(EDATE(Tabla1[[#This Row],[Fecha Finalización]],3),0))</f>
        <v/>
      </c>
      <c r="BA179" s="40"/>
      <c r="BB179" s="40"/>
      <c r="BC179" s="236"/>
      <c r="BD179" s="234" t="str">
        <f>IF(F179="","",Tabla1[[#This Row],[sem 01]]&amp;Tabla1[[#This Row],[sem 02]]&amp;Tabla1[[#This Row],[sem 03]])</f>
        <v/>
      </c>
      <c r="BE179" s="235" t="str">
        <f>IF(TRIM(F179)="","",$B$1&amp;"-"&amp;SUBSTITUTE(Tabla1[[#This Row],[Mes Inscrito]]," ","")&amp;"-"&amp;SUBSTITUTE(Tabla1[[#This Row],[Dia de clases Inscrito]]," ","")&amp;"-"&amp;SUBSTITUTE(Tabla1[[#This Row],[Horario Inscrito]]," ","")&amp;"-"&amp;Tabla1[[#This Row],[Fecha Inicio grupo]])</f>
        <v/>
      </c>
      <c r="BF179" s="252" t="str">
        <f>IF(F179="","",Tabla1[[#This Row],[Curso]])</f>
        <v/>
      </c>
      <c r="BG179" s="253" t="str">
        <f>+IF(TRIM(F179)="","",$B$1&amp;"-"&amp;TRIM(Tabla1[[#This Row],[Mes Inscrito]])&amp;"-"&amp;TRIM(Tabla1[[#This Row],[Dia de clases Inscrito]])&amp;"-"&amp;TRIM(Tabla1[[#This Row],[Horario Inscrito]])&amp;"-"&amp;TRIM(Tabla1[[#This Row],[Fecha Inicio grupo]])&amp;"-"&amp;TRIM(Tabla1[[#This Row],[Tipo Incrito]]))</f>
        <v/>
      </c>
      <c r="BH179" s="309"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10"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10"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10" t="str">
        <f>IF(Tabla1[[#This Row],[Fecha Inicio grupo]]="","",IFERROR(VLOOKUP(Tabla1[[#This Row],[Mes de Alta como miembro]],Parámetros!$AM$2:$AN$16,2,0),"01/01/1900"))</f>
        <v/>
      </c>
    </row>
    <row r="180" spans="1:63" ht="14.45" hidden="1">
      <c r="A180" s="69">
        <v>177</v>
      </c>
      <c r="B180" s="30"/>
      <c r="C180" s="35"/>
      <c r="D180" s="43"/>
      <c r="E180" s="65"/>
      <c r="F180" s="46"/>
      <c r="G180" s="46"/>
      <c r="H180" s="164"/>
      <c r="I180" s="43"/>
      <c r="J180" s="29"/>
      <c r="K180" s="70"/>
      <c r="L180" s="69"/>
      <c r="M180" s="47"/>
      <c r="N180" s="239" t="str">
        <f ca="1">IF(Tabla1[[#This Row],[Fecha de nac]]="","",IF(Tabla1[[#This Row],[Fecha Finalización]] &gt;=TODAY(), DATEDIF(Tabla1[[#This Row],[Fecha de nac]],TODAY(),"y"), ROUNDDOWN((Tabla1[[#This Row],[Fecha Finalización]] -Tabla1[[#This Row],[Fecha de nac]])/365,0)))</f>
        <v/>
      </c>
      <c r="O180" s="170"/>
      <c r="P180" s="35"/>
      <c r="Q180" s="68"/>
      <c r="R180" s="68"/>
      <c r="S180" s="68"/>
      <c r="T180" s="68"/>
      <c r="U180" s="244" t="str">
        <f>IF(F180="","",Tabla1[[#This Row],[Fecha Inicio grupo]]+3*7-7)</f>
        <v/>
      </c>
      <c r="V180" s="245" t="str">
        <f>IF(F180="","",EDATE(Tabla1[[#This Row],[Fecha Inicio grupo]],3))</f>
        <v/>
      </c>
      <c r="W180" s="30"/>
      <c r="X180" s="30"/>
      <c r="Y180" s="77"/>
      <c r="Z180" s="77"/>
      <c r="AA180" s="77"/>
      <c r="AB180" s="77"/>
      <c r="AC180" s="77"/>
      <c r="AD180" s="77"/>
      <c r="AE180" s="77"/>
      <c r="AF180" s="77"/>
      <c r="AG180" s="77"/>
      <c r="AH180" s="77"/>
      <c r="AI180" s="77"/>
      <c r="AJ180" s="77"/>
      <c r="AK180" s="77"/>
      <c r="AL180" s="77"/>
      <c r="AM180" s="77"/>
      <c r="AN180" s="77"/>
      <c r="AO180" s="145"/>
      <c r="AP180" s="247" t="str">
        <f>IF(F180="","",IFERROR(VLOOKUP(SUBSTITUTE(SUBSTITUTE(Tabla1[[#This Row],[Uso Sistemas]],"T","P"),"N","F"),Parámetros!$M$2:$N$17,2,0),"Completar hasta 3ra sem. para evaluar a Probacionista"))</f>
        <v/>
      </c>
      <c r="AQ180" s="40"/>
      <c r="AR180" s="40"/>
      <c r="AS180" s="40"/>
      <c r="AT180" s="29"/>
      <c r="AU180" s="56"/>
      <c r="AV180" s="56"/>
      <c r="AW180" s="56"/>
      <c r="AX180" s="249" t="str">
        <f>IF(V180="","",EOMONTH(EDATE(Tabla1[[#This Row],[Fecha Finalización]],2),0))</f>
        <v/>
      </c>
      <c r="AY180" s="40"/>
      <c r="AZ180" s="250" t="str">
        <f>IF(V180="","",EOMONTH(EDATE(Tabla1[[#This Row],[Fecha Finalización]],3),0))</f>
        <v/>
      </c>
      <c r="BA180" s="40"/>
      <c r="BB180" s="40"/>
      <c r="BC180" s="236"/>
      <c r="BD180" s="234" t="str">
        <f>IF(F180="","",Tabla1[[#This Row],[sem 01]]&amp;Tabla1[[#This Row],[sem 02]]&amp;Tabla1[[#This Row],[sem 03]])</f>
        <v/>
      </c>
      <c r="BE180" s="235" t="str">
        <f>IF(TRIM(F180)="","",$B$1&amp;"-"&amp;SUBSTITUTE(Tabla1[[#This Row],[Mes Inscrito]]," ","")&amp;"-"&amp;SUBSTITUTE(Tabla1[[#This Row],[Dia de clases Inscrito]]," ","")&amp;"-"&amp;SUBSTITUTE(Tabla1[[#This Row],[Horario Inscrito]]," ","")&amp;"-"&amp;Tabla1[[#This Row],[Fecha Inicio grupo]])</f>
        <v/>
      </c>
      <c r="BF180" s="252" t="str">
        <f>IF(F180="","",Tabla1[[#This Row],[Curso]])</f>
        <v/>
      </c>
      <c r="BG180" s="253" t="str">
        <f>+IF(TRIM(F180)="","",$B$1&amp;"-"&amp;TRIM(Tabla1[[#This Row],[Mes Inscrito]])&amp;"-"&amp;TRIM(Tabla1[[#This Row],[Dia de clases Inscrito]])&amp;"-"&amp;TRIM(Tabla1[[#This Row],[Horario Inscrito]])&amp;"-"&amp;TRIM(Tabla1[[#This Row],[Fecha Inicio grupo]])&amp;"-"&amp;TRIM(Tabla1[[#This Row],[Tipo Incrito]]))</f>
        <v/>
      </c>
      <c r="BH180" s="309"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10"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10"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10" t="str">
        <f>IF(Tabla1[[#This Row],[Fecha Inicio grupo]]="","",IFERROR(VLOOKUP(Tabla1[[#This Row],[Mes de Alta como miembro]],Parámetros!$AM$2:$AN$16,2,0),"01/01/1900"))</f>
        <v/>
      </c>
    </row>
    <row r="181" spans="1:63" ht="14.45" hidden="1">
      <c r="A181" s="69">
        <v>178</v>
      </c>
      <c r="B181" s="30"/>
      <c r="C181" s="35"/>
      <c r="D181" s="43"/>
      <c r="E181" s="65"/>
      <c r="F181" s="46"/>
      <c r="G181" s="46"/>
      <c r="H181" s="164"/>
      <c r="I181" s="43"/>
      <c r="J181" s="29"/>
      <c r="K181" s="70"/>
      <c r="L181" s="69"/>
      <c r="M181" s="47"/>
      <c r="N181" s="239" t="str">
        <f ca="1">IF(Tabla1[[#This Row],[Fecha de nac]]="","",IF(Tabla1[[#This Row],[Fecha Finalización]] &gt;=TODAY(), DATEDIF(Tabla1[[#This Row],[Fecha de nac]],TODAY(),"y"), ROUNDDOWN((Tabla1[[#This Row],[Fecha Finalización]] -Tabla1[[#This Row],[Fecha de nac]])/365,0)))</f>
        <v/>
      </c>
      <c r="O181" s="170"/>
      <c r="P181" s="35"/>
      <c r="Q181" s="68"/>
      <c r="R181" s="68"/>
      <c r="S181" s="68"/>
      <c r="T181" s="68"/>
      <c r="U181" s="244" t="str">
        <f>IF(F181="","",Tabla1[[#This Row],[Fecha Inicio grupo]]+3*7-7)</f>
        <v/>
      </c>
      <c r="V181" s="245" t="str">
        <f>IF(F181="","",EDATE(Tabla1[[#This Row],[Fecha Inicio grupo]],3))</f>
        <v/>
      </c>
      <c r="W181" s="30"/>
      <c r="X181" s="30"/>
      <c r="Y181" s="77"/>
      <c r="Z181" s="77"/>
      <c r="AA181" s="77"/>
      <c r="AB181" s="77"/>
      <c r="AC181" s="77"/>
      <c r="AD181" s="77"/>
      <c r="AE181" s="77"/>
      <c r="AF181" s="77"/>
      <c r="AG181" s="77"/>
      <c r="AH181" s="77"/>
      <c r="AI181" s="77"/>
      <c r="AJ181" s="77"/>
      <c r="AK181" s="77"/>
      <c r="AL181" s="77"/>
      <c r="AM181" s="77"/>
      <c r="AN181" s="77"/>
      <c r="AO181" s="145"/>
      <c r="AP181" s="247" t="str">
        <f>IF(F181="","",IFERROR(VLOOKUP(SUBSTITUTE(SUBSTITUTE(Tabla1[[#This Row],[Uso Sistemas]],"T","P"),"N","F"),Parámetros!$M$2:$N$17,2,0),"Completar hasta 3ra sem. para evaluar a Probacionista"))</f>
        <v/>
      </c>
      <c r="AQ181" s="40"/>
      <c r="AR181" s="40"/>
      <c r="AS181" s="40"/>
      <c r="AT181" s="29"/>
      <c r="AU181" s="56"/>
      <c r="AV181" s="56"/>
      <c r="AW181" s="56"/>
      <c r="AX181" s="249" t="str">
        <f>IF(V181="","",EOMONTH(EDATE(Tabla1[[#This Row],[Fecha Finalización]],2),0))</f>
        <v/>
      </c>
      <c r="AY181" s="40"/>
      <c r="AZ181" s="250" t="str">
        <f>IF(V181="","",EOMONTH(EDATE(Tabla1[[#This Row],[Fecha Finalización]],3),0))</f>
        <v/>
      </c>
      <c r="BA181" s="40"/>
      <c r="BB181" s="40"/>
      <c r="BC181" s="236"/>
      <c r="BD181" s="234" t="str">
        <f>IF(F181="","",Tabla1[[#This Row],[sem 01]]&amp;Tabla1[[#This Row],[sem 02]]&amp;Tabla1[[#This Row],[sem 03]])</f>
        <v/>
      </c>
      <c r="BE181" s="235" t="str">
        <f>IF(TRIM(F181)="","",$B$1&amp;"-"&amp;SUBSTITUTE(Tabla1[[#This Row],[Mes Inscrito]]," ","")&amp;"-"&amp;SUBSTITUTE(Tabla1[[#This Row],[Dia de clases Inscrito]]," ","")&amp;"-"&amp;SUBSTITUTE(Tabla1[[#This Row],[Horario Inscrito]]," ","")&amp;"-"&amp;Tabla1[[#This Row],[Fecha Inicio grupo]])</f>
        <v/>
      </c>
      <c r="BF181" s="252" t="str">
        <f>IF(F181="","",Tabla1[[#This Row],[Curso]])</f>
        <v/>
      </c>
      <c r="BG181" s="253" t="str">
        <f>+IF(TRIM(F181)="","",$B$1&amp;"-"&amp;TRIM(Tabla1[[#This Row],[Mes Inscrito]])&amp;"-"&amp;TRIM(Tabla1[[#This Row],[Dia de clases Inscrito]])&amp;"-"&amp;TRIM(Tabla1[[#This Row],[Horario Inscrito]])&amp;"-"&amp;TRIM(Tabla1[[#This Row],[Fecha Inicio grupo]])&amp;"-"&amp;TRIM(Tabla1[[#This Row],[Tipo Incrito]]))</f>
        <v/>
      </c>
      <c r="BH181" s="309"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10"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10"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10" t="str">
        <f>IF(Tabla1[[#This Row],[Fecha Inicio grupo]]="","",IFERROR(VLOOKUP(Tabla1[[#This Row],[Mes de Alta como miembro]],Parámetros!$AM$2:$AN$16,2,0),"01/01/1900"))</f>
        <v/>
      </c>
    </row>
    <row r="182" spans="1:63" ht="14.45" hidden="1">
      <c r="A182" s="69">
        <v>179</v>
      </c>
      <c r="B182" s="30"/>
      <c r="C182" s="35"/>
      <c r="D182" s="43"/>
      <c r="E182" s="65"/>
      <c r="F182" s="46"/>
      <c r="G182" s="46"/>
      <c r="H182" s="164"/>
      <c r="I182" s="43"/>
      <c r="J182" s="29"/>
      <c r="K182" s="70"/>
      <c r="L182" s="69"/>
      <c r="M182" s="47"/>
      <c r="N182" s="239" t="str">
        <f ca="1">IF(Tabla1[[#This Row],[Fecha de nac]]="","",IF(Tabla1[[#This Row],[Fecha Finalización]] &gt;=TODAY(), DATEDIF(Tabla1[[#This Row],[Fecha de nac]],TODAY(),"y"), ROUNDDOWN((Tabla1[[#This Row],[Fecha Finalización]] -Tabla1[[#This Row],[Fecha de nac]])/365,0)))</f>
        <v/>
      </c>
      <c r="O182" s="170"/>
      <c r="P182" s="35"/>
      <c r="Q182" s="68"/>
      <c r="R182" s="68"/>
      <c r="S182" s="68"/>
      <c r="T182" s="68"/>
      <c r="U182" s="244" t="str">
        <f>IF(F182="","",Tabla1[[#This Row],[Fecha Inicio grupo]]+3*7-7)</f>
        <v/>
      </c>
      <c r="V182" s="245" t="str">
        <f>IF(F182="","",EDATE(Tabla1[[#This Row],[Fecha Inicio grupo]],3))</f>
        <v/>
      </c>
      <c r="W182" s="30"/>
      <c r="X182" s="30"/>
      <c r="Y182" s="77"/>
      <c r="Z182" s="77"/>
      <c r="AA182" s="77"/>
      <c r="AB182" s="77"/>
      <c r="AC182" s="77"/>
      <c r="AD182" s="77"/>
      <c r="AE182" s="77"/>
      <c r="AF182" s="77"/>
      <c r="AG182" s="77"/>
      <c r="AH182" s="77"/>
      <c r="AI182" s="77"/>
      <c r="AJ182" s="77"/>
      <c r="AK182" s="77"/>
      <c r="AL182" s="77"/>
      <c r="AM182" s="77"/>
      <c r="AN182" s="77"/>
      <c r="AO182" s="145"/>
      <c r="AP182" s="247" t="str">
        <f>IF(F182="","",IFERROR(VLOOKUP(SUBSTITUTE(SUBSTITUTE(Tabla1[[#This Row],[Uso Sistemas]],"T","P"),"N","F"),Parámetros!$M$2:$N$17,2,0),"Completar hasta 3ra sem. para evaluar a Probacionista"))</f>
        <v/>
      </c>
      <c r="AQ182" s="40"/>
      <c r="AR182" s="40"/>
      <c r="AS182" s="40"/>
      <c r="AT182" s="29"/>
      <c r="AU182" s="56"/>
      <c r="AV182" s="56"/>
      <c r="AW182" s="56"/>
      <c r="AX182" s="249" t="str">
        <f>IF(V182="","",EOMONTH(EDATE(Tabla1[[#This Row],[Fecha Finalización]],2),0))</f>
        <v/>
      </c>
      <c r="AY182" s="40"/>
      <c r="AZ182" s="250" t="str">
        <f>IF(V182="","",EOMONTH(EDATE(Tabla1[[#This Row],[Fecha Finalización]],3),0))</f>
        <v/>
      </c>
      <c r="BA182" s="40"/>
      <c r="BB182" s="40"/>
      <c r="BC182" s="236"/>
      <c r="BD182" s="234" t="str">
        <f>IF(F182="","",Tabla1[[#This Row],[sem 01]]&amp;Tabla1[[#This Row],[sem 02]]&amp;Tabla1[[#This Row],[sem 03]])</f>
        <v/>
      </c>
      <c r="BE182" s="235" t="str">
        <f>IF(TRIM(F182)="","",$B$1&amp;"-"&amp;SUBSTITUTE(Tabla1[[#This Row],[Mes Inscrito]]," ","")&amp;"-"&amp;SUBSTITUTE(Tabla1[[#This Row],[Dia de clases Inscrito]]," ","")&amp;"-"&amp;SUBSTITUTE(Tabla1[[#This Row],[Horario Inscrito]]," ","")&amp;"-"&amp;Tabla1[[#This Row],[Fecha Inicio grupo]])</f>
        <v/>
      </c>
      <c r="BF182" s="252" t="str">
        <f>IF(F182="","",Tabla1[[#This Row],[Curso]])</f>
        <v/>
      </c>
      <c r="BG182" s="253" t="str">
        <f>+IF(TRIM(F182)="","",$B$1&amp;"-"&amp;TRIM(Tabla1[[#This Row],[Mes Inscrito]])&amp;"-"&amp;TRIM(Tabla1[[#This Row],[Dia de clases Inscrito]])&amp;"-"&amp;TRIM(Tabla1[[#This Row],[Horario Inscrito]])&amp;"-"&amp;TRIM(Tabla1[[#This Row],[Fecha Inicio grupo]])&amp;"-"&amp;TRIM(Tabla1[[#This Row],[Tipo Incrito]]))</f>
        <v/>
      </c>
      <c r="BH182" s="309"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10"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10"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10" t="str">
        <f>IF(Tabla1[[#This Row],[Fecha Inicio grupo]]="","",IFERROR(VLOOKUP(Tabla1[[#This Row],[Mes de Alta como miembro]],Parámetros!$AM$2:$AN$16,2,0),"01/01/1900"))</f>
        <v/>
      </c>
    </row>
    <row r="183" spans="1:63" ht="14.45" hidden="1">
      <c r="A183" s="69">
        <v>180</v>
      </c>
      <c r="B183" s="30"/>
      <c r="C183" s="35"/>
      <c r="D183" s="43"/>
      <c r="E183" s="65"/>
      <c r="F183" s="46"/>
      <c r="G183" s="46"/>
      <c r="H183" s="164"/>
      <c r="I183" s="43"/>
      <c r="J183" s="29"/>
      <c r="K183" s="70"/>
      <c r="L183" s="69"/>
      <c r="M183" s="47"/>
      <c r="N183" s="239" t="str">
        <f ca="1">IF(Tabla1[[#This Row],[Fecha de nac]]="","",IF(Tabla1[[#This Row],[Fecha Finalización]] &gt;=TODAY(), DATEDIF(Tabla1[[#This Row],[Fecha de nac]],TODAY(),"y"), ROUNDDOWN((Tabla1[[#This Row],[Fecha Finalización]] -Tabla1[[#This Row],[Fecha de nac]])/365,0)))</f>
        <v/>
      </c>
      <c r="O183" s="170"/>
      <c r="P183" s="35"/>
      <c r="Q183" s="68"/>
      <c r="R183" s="68"/>
      <c r="S183" s="68"/>
      <c r="T183" s="68"/>
      <c r="U183" s="244" t="str">
        <f>IF(F183="","",Tabla1[[#This Row],[Fecha Inicio grupo]]+3*7-7)</f>
        <v/>
      </c>
      <c r="V183" s="245" t="str">
        <f>IF(F183="","",EDATE(Tabla1[[#This Row],[Fecha Inicio grupo]],3))</f>
        <v/>
      </c>
      <c r="W183" s="30"/>
      <c r="X183" s="30"/>
      <c r="Y183" s="77"/>
      <c r="Z183" s="77"/>
      <c r="AA183" s="77"/>
      <c r="AB183" s="77"/>
      <c r="AC183" s="77"/>
      <c r="AD183" s="77"/>
      <c r="AE183" s="77"/>
      <c r="AF183" s="77"/>
      <c r="AG183" s="77"/>
      <c r="AH183" s="77"/>
      <c r="AI183" s="77"/>
      <c r="AJ183" s="77"/>
      <c r="AK183" s="77"/>
      <c r="AL183" s="77"/>
      <c r="AM183" s="77"/>
      <c r="AN183" s="77"/>
      <c r="AO183" s="145"/>
      <c r="AP183" s="247" t="str">
        <f>IF(F183="","",IFERROR(VLOOKUP(SUBSTITUTE(SUBSTITUTE(Tabla1[[#This Row],[Uso Sistemas]],"T","P"),"N","F"),Parámetros!$M$2:$N$17,2,0),"Completar hasta 3ra sem. para evaluar a Probacionista"))</f>
        <v/>
      </c>
      <c r="AQ183" s="40"/>
      <c r="AR183" s="40"/>
      <c r="AS183" s="40"/>
      <c r="AT183" s="29"/>
      <c r="AU183" s="56"/>
      <c r="AV183" s="56"/>
      <c r="AW183" s="56"/>
      <c r="AX183" s="249" t="str">
        <f>IF(V183="","",EOMONTH(EDATE(Tabla1[[#This Row],[Fecha Finalización]],2),0))</f>
        <v/>
      </c>
      <c r="AY183" s="40"/>
      <c r="AZ183" s="250" t="str">
        <f>IF(V183="","",EOMONTH(EDATE(Tabla1[[#This Row],[Fecha Finalización]],3),0))</f>
        <v/>
      </c>
      <c r="BA183" s="40"/>
      <c r="BB183" s="40"/>
      <c r="BC183" s="236"/>
      <c r="BD183" s="234" t="str">
        <f>IF(F183="","",Tabla1[[#This Row],[sem 01]]&amp;Tabla1[[#This Row],[sem 02]]&amp;Tabla1[[#This Row],[sem 03]])</f>
        <v/>
      </c>
      <c r="BE183" s="235" t="str">
        <f>IF(TRIM(F183)="","",$B$1&amp;"-"&amp;SUBSTITUTE(Tabla1[[#This Row],[Mes Inscrito]]," ","")&amp;"-"&amp;SUBSTITUTE(Tabla1[[#This Row],[Dia de clases Inscrito]]," ","")&amp;"-"&amp;SUBSTITUTE(Tabla1[[#This Row],[Horario Inscrito]]," ","")&amp;"-"&amp;Tabla1[[#This Row],[Fecha Inicio grupo]])</f>
        <v/>
      </c>
      <c r="BF183" s="252" t="str">
        <f>IF(F183="","",Tabla1[[#This Row],[Curso]])</f>
        <v/>
      </c>
      <c r="BG183" s="253" t="str">
        <f>+IF(TRIM(F183)="","",$B$1&amp;"-"&amp;TRIM(Tabla1[[#This Row],[Mes Inscrito]])&amp;"-"&amp;TRIM(Tabla1[[#This Row],[Dia de clases Inscrito]])&amp;"-"&amp;TRIM(Tabla1[[#This Row],[Horario Inscrito]])&amp;"-"&amp;TRIM(Tabla1[[#This Row],[Fecha Inicio grupo]])&amp;"-"&amp;TRIM(Tabla1[[#This Row],[Tipo Incrito]]))</f>
        <v/>
      </c>
      <c r="BH183" s="309"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10"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10"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10" t="str">
        <f>IF(Tabla1[[#This Row],[Fecha Inicio grupo]]="","",IFERROR(VLOOKUP(Tabla1[[#This Row],[Mes de Alta como miembro]],Parámetros!$AM$2:$AN$16,2,0),"01/01/1900"))</f>
        <v/>
      </c>
    </row>
    <row r="184" spans="1:63" ht="14.45" hidden="1">
      <c r="A184" s="69">
        <v>181</v>
      </c>
      <c r="B184" s="30"/>
      <c r="C184" s="35"/>
      <c r="D184" s="43"/>
      <c r="E184" s="65"/>
      <c r="F184" s="46"/>
      <c r="G184" s="46"/>
      <c r="H184" s="164"/>
      <c r="I184" s="43"/>
      <c r="J184" s="29"/>
      <c r="K184" s="70"/>
      <c r="L184" s="69"/>
      <c r="M184" s="47"/>
      <c r="N184" s="239" t="str">
        <f ca="1">IF(Tabla1[[#This Row],[Fecha de nac]]="","",IF(Tabla1[[#This Row],[Fecha Finalización]] &gt;=TODAY(), DATEDIF(Tabla1[[#This Row],[Fecha de nac]],TODAY(),"y"), ROUNDDOWN((Tabla1[[#This Row],[Fecha Finalización]] -Tabla1[[#This Row],[Fecha de nac]])/365,0)))</f>
        <v/>
      </c>
      <c r="O184" s="170"/>
      <c r="P184" s="35"/>
      <c r="Q184" s="68"/>
      <c r="R184" s="68"/>
      <c r="S184" s="68"/>
      <c r="T184" s="68"/>
      <c r="U184" s="244" t="str">
        <f>IF(F184="","",Tabla1[[#This Row],[Fecha Inicio grupo]]+3*7-7)</f>
        <v/>
      </c>
      <c r="V184" s="245" t="str">
        <f>IF(F184="","",EDATE(Tabla1[[#This Row],[Fecha Inicio grupo]],3))</f>
        <v/>
      </c>
      <c r="W184" s="30"/>
      <c r="X184" s="30"/>
      <c r="Y184" s="77"/>
      <c r="Z184" s="77"/>
      <c r="AA184" s="77"/>
      <c r="AB184" s="77"/>
      <c r="AC184" s="77"/>
      <c r="AD184" s="77"/>
      <c r="AE184" s="77"/>
      <c r="AF184" s="77"/>
      <c r="AG184" s="77"/>
      <c r="AH184" s="77"/>
      <c r="AI184" s="77"/>
      <c r="AJ184" s="77"/>
      <c r="AK184" s="77"/>
      <c r="AL184" s="77"/>
      <c r="AM184" s="77"/>
      <c r="AN184" s="77"/>
      <c r="AO184" s="145"/>
      <c r="AP184" s="247" t="str">
        <f>IF(F184="","",IFERROR(VLOOKUP(SUBSTITUTE(SUBSTITUTE(Tabla1[[#This Row],[Uso Sistemas]],"T","P"),"N","F"),Parámetros!$M$2:$N$17,2,0),"Completar hasta 3ra sem. para evaluar a Probacionista"))</f>
        <v/>
      </c>
      <c r="AQ184" s="40"/>
      <c r="AR184" s="40"/>
      <c r="AS184" s="40"/>
      <c r="AT184" s="29"/>
      <c r="AU184" s="56"/>
      <c r="AV184" s="56"/>
      <c r="AW184" s="56"/>
      <c r="AX184" s="249" t="str">
        <f>IF(V184="","",EOMONTH(EDATE(Tabla1[[#This Row],[Fecha Finalización]],2),0))</f>
        <v/>
      </c>
      <c r="AY184" s="40"/>
      <c r="AZ184" s="250" t="str">
        <f>IF(V184="","",EOMONTH(EDATE(Tabla1[[#This Row],[Fecha Finalización]],3),0))</f>
        <v/>
      </c>
      <c r="BA184" s="40"/>
      <c r="BB184" s="40"/>
      <c r="BC184" s="236"/>
      <c r="BD184" s="234" t="str">
        <f>IF(F184="","",Tabla1[[#This Row],[sem 01]]&amp;Tabla1[[#This Row],[sem 02]]&amp;Tabla1[[#This Row],[sem 03]])</f>
        <v/>
      </c>
      <c r="BE184" s="235" t="str">
        <f>IF(TRIM(F184)="","",$B$1&amp;"-"&amp;SUBSTITUTE(Tabla1[[#This Row],[Mes Inscrito]]," ","")&amp;"-"&amp;SUBSTITUTE(Tabla1[[#This Row],[Dia de clases Inscrito]]," ","")&amp;"-"&amp;SUBSTITUTE(Tabla1[[#This Row],[Horario Inscrito]]," ","")&amp;"-"&amp;Tabla1[[#This Row],[Fecha Inicio grupo]])</f>
        <v/>
      </c>
      <c r="BF184" s="252" t="str">
        <f>IF(F184="","",Tabla1[[#This Row],[Curso]])</f>
        <v/>
      </c>
      <c r="BG184" s="253" t="str">
        <f>+IF(TRIM(F184)="","",$B$1&amp;"-"&amp;TRIM(Tabla1[[#This Row],[Mes Inscrito]])&amp;"-"&amp;TRIM(Tabla1[[#This Row],[Dia de clases Inscrito]])&amp;"-"&amp;TRIM(Tabla1[[#This Row],[Horario Inscrito]])&amp;"-"&amp;TRIM(Tabla1[[#This Row],[Fecha Inicio grupo]])&amp;"-"&amp;TRIM(Tabla1[[#This Row],[Tipo Incrito]]))</f>
        <v/>
      </c>
      <c r="BH184" s="309"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10"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10"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10" t="str">
        <f>IF(Tabla1[[#This Row],[Fecha Inicio grupo]]="","",IFERROR(VLOOKUP(Tabla1[[#This Row],[Mes de Alta como miembro]],Parámetros!$AM$2:$AN$16,2,0),"01/01/1900"))</f>
        <v/>
      </c>
    </row>
    <row r="185" spans="1:63" ht="14.45" hidden="1">
      <c r="A185" s="69">
        <v>182</v>
      </c>
      <c r="B185" s="30"/>
      <c r="C185" s="35"/>
      <c r="D185" s="43"/>
      <c r="E185" s="65"/>
      <c r="F185" s="46"/>
      <c r="G185" s="46"/>
      <c r="H185" s="164"/>
      <c r="I185" s="43"/>
      <c r="J185" s="29"/>
      <c r="K185" s="70"/>
      <c r="L185" s="69"/>
      <c r="M185" s="47"/>
      <c r="N185" s="239" t="str">
        <f ca="1">IF(Tabla1[[#This Row],[Fecha de nac]]="","",IF(Tabla1[[#This Row],[Fecha Finalización]] &gt;=TODAY(), DATEDIF(Tabla1[[#This Row],[Fecha de nac]],TODAY(),"y"), ROUNDDOWN((Tabla1[[#This Row],[Fecha Finalización]] -Tabla1[[#This Row],[Fecha de nac]])/365,0)))</f>
        <v/>
      </c>
      <c r="O185" s="170"/>
      <c r="P185" s="35"/>
      <c r="Q185" s="68"/>
      <c r="R185" s="68"/>
      <c r="S185" s="68"/>
      <c r="T185" s="68"/>
      <c r="U185" s="244" t="str">
        <f>IF(F185="","",Tabla1[[#This Row],[Fecha Inicio grupo]]+3*7-7)</f>
        <v/>
      </c>
      <c r="V185" s="245" t="str">
        <f>IF(F185="","",EDATE(Tabla1[[#This Row],[Fecha Inicio grupo]],3))</f>
        <v/>
      </c>
      <c r="W185" s="30"/>
      <c r="X185" s="30"/>
      <c r="Y185" s="77"/>
      <c r="Z185" s="77"/>
      <c r="AA185" s="77"/>
      <c r="AB185" s="77"/>
      <c r="AC185" s="77"/>
      <c r="AD185" s="77"/>
      <c r="AE185" s="77"/>
      <c r="AF185" s="77"/>
      <c r="AG185" s="77"/>
      <c r="AH185" s="77"/>
      <c r="AI185" s="77"/>
      <c r="AJ185" s="77"/>
      <c r="AK185" s="77"/>
      <c r="AL185" s="77"/>
      <c r="AM185" s="77"/>
      <c r="AN185" s="77"/>
      <c r="AO185" s="145"/>
      <c r="AP185" s="247" t="str">
        <f>IF(F185="","",IFERROR(VLOOKUP(SUBSTITUTE(SUBSTITUTE(Tabla1[[#This Row],[Uso Sistemas]],"T","P"),"N","F"),Parámetros!$M$2:$N$17,2,0),"Completar hasta 3ra sem. para evaluar a Probacionista"))</f>
        <v/>
      </c>
      <c r="AQ185" s="40"/>
      <c r="AR185" s="40"/>
      <c r="AS185" s="40"/>
      <c r="AT185" s="29"/>
      <c r="AU185" s="56"/>
      <c r="AV185" s="56"/>
      <c r="AW185" s="56"/>
      <c r="AX185" s="249" t="str">
        <f>IF(V185="","",EOMONTH(EDATE(Tabla1[[#This Row],[Fecha Finalización]],2),0))</f>
        <v/>
      </c>
      <c r="AY185" s="40"/>
      <c r="AZ185" s="250" t="str">
        <f>IF(V185="","",EOMONTH(EDATE(Tabla1[[#This Row],[Fecha Finalización]],3),0))</f>
        <v/>
      </c>
      <c r="BA185" s="40"/>
      <c r="BB185" s="40"/>
      <c r="BC185" s="236"/>
      <c r="BD185" s="234" t="str">
        <f>IF(F185="","",Tabla1[[#This Row],[sem 01]]&amp;Tabla1[[#This Row],[sem 02]]&amp;Tabla1[[#This Row],[sem 03]])</f>
        <v/>
      </c>
      <c r="BE185" s="235" t="str">
        <f>IF(TRIM(F185)="","",$B$1&amp;"-"&amp;SUBSTITUTE(Tabla1[[#This Row],[Mes Inscrito]]," ","")&amp;"-"&amp;SUBSTITUTE(Tabla1[[#This Row],[Dia de clases Inscrito]]," ","")&amp;"-"&amp;SUBSTITUTE(Tabla1[[#This Row],[Horario Inscrito]]," ","")&amp;"-"&amp;Tabla1[[#This Row],[Fecha Inicio grupo]])</f>
        <v/>
      </c>
      <c r="BF185" s="252" t="str">
        <f>IF(F185="","",Tabla1[[#This Row],[Curso]])</f>
        <v/>
      </c>
      <c r="BG185" s="253" t="str">
        <f>+IF(TRIM(F185)="","",$B$1&amp;"-"&amp;TRIM(Tabla1[[#This Row],[Mes Inscrito]])&amp;"-"&amp;TRIM(Tabla1[[#This Row],[Dia de clases Inscrito]])&amp;"-"&amp;TRIM(Tabla1[[#This Row],[Horario Inscrito]])&amp;"-"&amp;TRIM(Tabla1[[#This Row],[Fecha Inicio grupo]])&amp;"-"&amp;TRIM(Tabla1[[#This Row],[Tipo Incrito]]))</f>
        <v/>
      </c>
      <c r="BH185" s="309"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10"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10"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10" t="str">
        <f>IF(Tabla1[[#This Row],[Fecha Inicio grupo]]="","",IFERROR(VLOOKUP(Tabla1[[#This Row],[Mes de Alta como miembro]],Parámetros!$AM$2:$AN$16,2,0),"01/01/1900"))</f>
        <v/>
      </c>
    </row>
    <row r="186" spans="1:63" ht="14.45" hidden="1">
      <c r="A186" s="69">
        <v>183</v>
      </c>
      <c r="B186" s="30"/>
      <c r="C186" s="35"/>
      <c r="D186" s="43"/>
      <c r="E186" s="65"/>
      <c r="F186" s="46"/>
      <c r="G186" s="46"/>
      <c r="H186" s="164"/>
      <c r="I186" s="43"/>
      <c r="J186" s="29"/>
      <c r="K186" s="70"/>
      <c r="L186" s="69"/>
      <c r="M186" s="47"/>
      <c r="N186" s="239" t="str">
        <f ca="1">IF(Tabla1[[#This Row],[Fecha de nac]]="","",IF(Tabla1[[#This Row],[Fecha Finalización]] &gt;=TODAY(), DATEDIF(Tabla1[[#This Row],[Fecha de nac]],TODAY(),"y"), ROUNDDOWN((Tabla1[[#This Row],[Fecha Finalización]] -Tabla1[[#This Row],[Fecha de nac]])/365,0)))</f>
        <v/>
      </c>
      <c r="O186" s="170"/>
      <c r="P186" s="35"/>
      <c r="Q186" s="68"/>
      <c r="R186" s="68"/>
      <c r="S186" s="68"/>
      <c r="T186" s="68"/>
      <c r="U186" s="244" t="str">
        <f>IF(F186="","",Tabla1[[#This Row],[Fecha Inicio grupo]]+3*7-7)</f>
        <v/>
      </c>
      <c r="V186" s="245" t="str">
        <f>IF(F186="","",EDATE(Tabla1[[#This Row],[Fecha Inicio grupo]],3))</f>
        <v/>
      </c>
      <c r="W186" s="30"/>
      <c r="X186" s="30"/>
      <c r="Y186" s="77"/>
      <c r="Z186" s="77"/>
      <c r="AA186" s="77"/>
      <c r="AB186" s="77"/>
      <c r="AC186" s="77"/>
      <c r="AD186" s="77"/>
      <c r="AE186" s="77"/>
      <c r="AF186" s="77"/>
      <c r="AG186" s="77"/>
      <c r="AH186" s="77"/>
      <c r="AI186" s="77"/>
      <c r="AJ186" s="77"/>
      <c r="AK186" s="77"/>
      <c r="AL186" s="77"/>
      <c r="AM186" s="77"/>
      <c r="AN186" s="77"/>
      <c r="AO186" s="145"/>
      <c r="AP186" s="247" t="str">
        <f>IF(F186="","",IFERROR(VLOOKUP(SUBSTITUTE(SUBSTITUTE(Tabla1[[#This Row],[Uso Sistemas]],"T","P"),"N","F"),Parámetros!$M$2:$N$17,2,0),"Completar hasta 3ra sem. para evaluar a Probacionista"))</f>
        <v/>
      </c>
      <c r="AQ186" s="40"/>
      <c r="AR186" s="40"/>
      <c r="AS186" s="40"/>
      <c r="AT186" s="29"/>
      <c r="AU186" s="56"/>
      <c r="AV186" s="56"/>
      <c r="AW186" s="56"/>
      <c r="AX186" s="249" t="str">
        <f>IF(V186="","",EOMONTH(EDATE(Tabla1[[#This Row],[Fecha Finalización]],2),0))</f>
        <v/>
      </c>
      <c r="AY186" s="40"/>
      <c r="AZ186" s="250" t="str">
        <f>IF(V186="","",EOMONTH(EDATE(Tabla1[[#This Row],[Fecha Finalización]],3),0))</f>
        <v/>
      </c>
      <c r="BA186" s="40"/>
      <c r="BB186" s="40"/>
      <c r="BC186" s="236"/>
      <c r="BD186" s="234" t="str">
        <f>IF(F186="","",Tabla1[[#This Row],[sem 01]]&amp;Tabla1[[#This Row],[sem 02]]&amp;Tabla1[[#This Row],[sem 03]])</f>
        <v/>
      </c>
      <c r="BE186" s="235" t="str">
        <f>IF(TRIM(F186)="","",$B$1&amp;"-"&amp;SUBSTITUTE(Tabla1[[#This Row],[Mes Inscrito]]," ","")&amp;"-"&amp;SUBSTITUTE(Tabla1[[#This Row],[Dia de clases Inscrito]]," ","")&amp;"-"&amp;SUBSTITUTE(Tabla1[[#This Row],[Horario Inscrito]]," ","")&amp;"-"&amp;Tabla1[[#This Row],[Fecha Inicio grupo]])</f>
        <v/>
      </c>
      <c r="BF186" s="252" t="str">
        <f>IF(F186="","",Tabla1[[#This Row],[Curso]])</f>
        <v/>
      </c>
      <c r="BG186" s="253" t="str">
        <f>+IF(TRIM(F186)="","",$B$1&amp;"-"&amp;TRIM(Tabla1[[#This Row],[Mes Inscrito]])&amp;"-"&amp;TRIM(Tabla1[[#This Row],[Dia de clases Inscrito]])&amp;"-"&amp;TRIM(Tabla1[[#This Row],[Horario Inscrito]])&amp;"-"&amp;TRIM(Tabla1[[#This Row],[Fecha Inicio grupo]])&amp;"-"&amp;TRIM(Tabla1[[#This Row],[Tipo Incrito]]))</f>
        <v/>
      </c>
      <c r="BH186" s="309"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10"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10"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10" t="str">
        <f>IF(Tabla1[[#This Row],[Fecha Inicio grupo]]="","",IFERROR(VLOOKUP(Tabla1[[#This Row],[Mes de Alta como miembro]],Parámetros!$AM$2:$AN$16,2,0),"01/01/1900"))</f>
        <v/>
      </c>
    </row>
    <row r="187" spans="1:63" ht="14.45" hidden="1">
      <c r="A187" s="69">
        <v>184</v>
      </c>
      <c r="B187" s="30"/>
      <c r="C187" s="35"/>
      <c r="D187" s="43"/>
      <c r="E187" s="65"/>
      <c r="F187" s="46"/>
      <c r="G187" s="46"/>
      <c r="H187" s="164"/>
      <c r="I187" s="43"/>
      <c r="J187" s="29"/>
      <c r="K187" s="70"/>
      <c r="L187" s="69"/>
      <c r="M187" s="47"/>
      <c r="N187" s="239" t="str">
        <f ca="1">IF(Tabla1[[#This Row],[Fecha de nac]]="","",IF(Tabla1[[#This Row],[Fecha Finalización]] &gt;=TODAY(), DATEDIF(Tabla1[[#This Row],[Fecha de nac]],TODAY(),"y"), ROUNDDOWN((Tabla1[[#This Row],[Fecha Finalización]] -Tabla1[[#This Row],[Fecha de nac]])/365,0)))</f>
        <v/>
      </c>
      <c r="O187" s="170"/>
      <c r="P187" s="35"/>
      <c r="Q187" s="68"/>
      <c r="R187" s="68"/>
      <c r="S187" s="68"/>
      <c r="T187" s="68"/>
      <c r="U187" s="244" t="str">
        <f>IF(F187="","",Tabla1[[#This Row],[Fecha Inicio grupo]]+3*7-7)</f>
        <v/>
      </c>
      <c r="V187" s="245" t="str">
        <f>IF(F187="","",EDATE(Tabla1[[#This Row],[Fecha Inicio grupo]],3))</f>
        <v/>
      </c>
      <c r="W187" s="30"/>
      <c r="X187" s="30"/>
      <c r="Y187" s="77"/>
      <c r="Z187" s="77"/>
      <c r="AA187" s="77"/>
      <c r="AB187" s="77"/>
      <c r="AC187" s="77"/>
      <c r="AD187" s="77"/>
      <c r="AE187" s="77"/>
      <c r="AF187" s="77"/>
      <c r="AG187" s="77"/>
      <c r="AH187" s="77"/>
      <c r="AI187" s="77"/>
      <c r="AJ187" s="77"/>
      <c r="AK187" s="77"/>
      <c r="AL187" s="77"/>
      <c r="AM187" s="77"/>
      <c r="AN187" s="77"/>
      <c r="AO187" s="145"/>
      <c r="AP187" s="247" t="str">
        <f>IF(F187="","",IFERROR(VLOOKUP(SUBSTITUTE(SUBSTITUTE(Tabla1[[#This Row],[Uso Sistemas]],"T","P"),"N","F"),Parámetros!$M$2:$N$17,2,0),"Completar hasta 3ra sem. para evaluar a Probacionista"))</f>
        <v/>
      </c>
      <c r="AQ187" s="40"/>
      <c r="AR187" s="40"/>
      <c r="AS187" s="40"/>
      <c r="AT187" s="29"/>
      <c r="AU187" s="56"/>
      <c r="AV187" s="56"/>
      <c r="AW187" s="56"/>
      <c r="AX187" s="249" t="str">
        <f>IF(V187="","",EOMONTH(EDATE(Tabla1[[#This Row],[Fecha Finalización]],2),0))</f>
        <v/>
      </c>
      <c r="AY187" s="40"/>
      <c r="AZ187" s="250" t="str">
        <f>IF(V187="","",EOMONTH(EDATE(Tabla1[[#This Row],[Fecha Finalización]],3),0))</f>
        <v/>
      </c>
      <c r="BA187" s="40"/>
      <c r="BB187" s="40"/>
      <c r="BC187" s="236"/>
      <c r="BD187" s="234" t="str">
        <f>IF(F187="","",Tabla1[[#This Row],[sem 01]]&amp;Tabla1[[#This Row],[sem 02]]&amp;Tabla1[[#This Row],[sem 03]])</f>
        <v/>
      </c>
      <c r="BE187" s="235" t="str">
        <f>IF(TRIM(F187)="","",$B$1&amp;"-"&amp;SUBSTITUTE(Tabla1[[#This Row],[Mes Inscrito]]," ","")&amp;"-"&amp;SUBSTITUTE(Tabla1[[#This Row],[Dia de clases Inscrito]]," ","")&amp;"-"&amp;SUBSTITUTE(Tabla1[[#This Row],[Horario Inscrito]]," ","")&amp;"-"&amp;Tabla1[[#This Row],[Fecha Inicio grupo]])</f>
        <v/>
      </c>
      <c r="BF187" s="252" t="str">
        <f>IF(F187="","",Tabla1[[#This Row],[Curso]])</f>
        <v/>
      </c>
      <c r="BG187" s="253" t="str">
        <f>+IF(TRIM(F187)="","",$B$1&amp;"-"&amp;TRIM(Tabla1[[#This Row],[Mes Inscrito]])&amp;"-"&amp;TRIM(Tabla1[[#This Row],[Dia de clases Inscrito]])&amp;"-"&amp;TRIM(Tabla1[[#This Row],[Horario Inscrito]])&amp;"-"&amp;TRIM(Tabla1[[#This Row],[Fecha Inicio grupo]])&amp;"-"&amp;TRIM(Tabla1[[#This Row],[Tipo Incrito]]))</f>
        <v/>
      </c>
      <c r="BH187" s="309"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10"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10"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10" t="str">
        <f>IF(Tabla1[[#This Row],[Fecha Inicio grupo]]="","",IFERROR(VLOOKUP(Tabla1[[#This Row],[Mes de Alta como miembro]],Parámetros!$AM$2:$AN$16,2,0),"01/01/1900"))</f>
        <v/>
      </c>
    </row>
    <row r="188" spans="1:63" ht="14.45" hidden="1">
      <c r="A188" s="69">
        <v>185</v>
      </c>
      <c r="B188" s="30"/>
      <c r="C188" s="35"/>
      <c r="D188" s="43"/>
      <c r="E188" s="65"/>
      <c r="F188" s="46"/>
      <c r="G188" s="46"/>
      <c r="H188" s="164"/>
      <c r="I188" s="43"/>
      <c r="J188" s="29"/>
      <c r="K188" s="70"/>
      <c r="L188" s="69"/>
      <c r="M188" s="47"/>
      <c r="N188" s="239" t="str">
        <f ca="1">IF(Tabla1[[#This Row],[Fecha de nac]]="","",IF(Tabla1[[#This Row],[Fecha Finalización]] &gt;=TODAY(), DATEDIF(Tabla1[[#This Row],[Fecha de nac]],TODAY(),"y"), ROUNDDOWN((Tabla1[[#This Row],[Fecha Finalización]] -Tabla1[[#This Row],[Fecha de nac]])/365,0)))</f>
        <v/>
      </c>
      <c r="O188" s="170"/>
      <c r="P188" s="35"/>
      <c r="Q188" s="68"/>
      <c r="R188" s="68"/>
      <c r="S188" s="68"/>
      <c r="T188" s="68"/>
      <c r="U188" s="244" t="str">
        <f>IF(F188="","",Tabla1[[#This Row],[Fecha Inicio grupo]]+3*7-7)</f>
        <v/>
      </c>
      <c r="V188" s="245" t="str">
        <f>IF(F188="","",EDATE(Tabla1[[#This Row],[Fecha Inicio grupo]],3))</f>
        <v/>
      </c>
      <c r="W188" s="30"/>
      <c r="X188" s="30"/>
      <c r="Y188" s="77"/>
      <c r="Z188" s="77"/>
      <c r="AA188" s="77"/>
      <c r="AB188" s="77"/>
      <c r="AC188" s="77"/>
      <c r="AD188" s="77"/>
      <c r="AE188" s="77"/>
      <c r="AF188" s="77"/>
      <c r="AG188" s="77"/>
      <c r="AH188" s="77"/>
      <c r="AI188" s="77"/>
      <c r="AJ188" s="77"/>
      <c r="AK188" s="77"/>
      <c r="AL188" s="77"/>
      <c r="AM188" s="77"/>
      <c r="AN188" s="77"/>
      <c r="AO188" s="145"/>
      <c r="AP188" s="247" t="str">
        <f>IF(F188="","",IFERROR(VLOOKUP(SUBSTITUTE(SUBSTITUTE(Tabla1[[#This Row],[Uso Sistemas]],"T","P"),"N","F"),Parámetros!$M$2:$N$17,2,0),"Completar hasta 3ra sem. para evaluar a Probacionista"))</f>
        <v/>
      </c>
      <c r="AQ188" s="40"/>
      <c r="AR188" s="40"/>
      <c r="AS188" s="40"/>
      <c r="AT188" s="29"/>
      <c r="AU188" s="56"/>
      <c r="AV188" s="56"/>
      <c r="AW188" s="56"/>
      <c r="AX188" s="249" t="str">
        <f>IF(V188="","",EOMONTH(EDATE(Tabla1[[#This Row],[Fecha Finalización]],2),0))</f>
        <v/>
      </c>
      <c r="AY188" s="40"/>
      <c r="AZ188" s="250" t="str">
        <f>IF(V188="","",EOMONTH(EDATE(Tabla1[[#This Row],[Fecha Finalización]],3),0))</f>
        <v/>
      </c>
      <c r="BA188" s="40"/>
      <c r="BB188" s="40"/>
      <c r="BC188" s="236"/>
      <c r="BD188" s="234" t="str">
        <f>IF(F188="","",Tabla1[[#This Row],[sem 01]]&amp;Tabla1[[#This Row],[sem 02]]&amp;Tabla1[[#This Row],[sem 03]])</f>
        <v/>
      </c>
      <c r="BE188" s="235" t="str">
        <f>IF(TRIM(F188)="","",$B$1&amp;"-"&amp;SUBSTITUTE(Tabla1[[#This Row],[Mes Inscrito]]," ","")&amp;"-"&amp;SUBSTITUTE(Tabla1[[#This Row],[Dia de clases Inscrito]]," ","")&amp;"-"&amp;SUBSTITUTE(Tabla1[[#This Row],[Horario Inscrito]]," ","")&amp;"-"&amp;Tabla1[[#This Row],[Fecha Inicio grupo]])</f>
        <v/>
      </c>
      <c r="BF188" s="252" t="str">
        <f>IF(F188="","",Tabla1[[#This Row],[Curso]])</f>
        <v/>
      </c>
      <c r="BG188" s="253" t="str">
        <f>+IF(TRIM(F188)="","",$B$1&amp;"-"&amp;TRIM(Tabla1[[#This Row],[Mes Inscrito]])&amp;"-"&amp;TRIM(Tabla1[[#This Row],[Dia de clases Inscrito]])&amp;"-"&amp;TRIM(Tabla1[[#This Row],[Horario Inscrito]])&amp;"-"&amp;TRIM(Tabla1[[#This Row],[Fecha Inicio grupo]])&amp;"-"&amp;TRIM(Tabla1[[#This Row],[Tipo Incrito]]))</f>
        <v/>
      </c>
      <c r="BH188" s="309"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10"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10"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10" t="str">
        <f>IF(Tabla1[[#This Row],[Fecha Inicio grupo]]="","",IFERROR(VLOOKUP(Tabla1[[#This Row],[Mes de Alta como miembro]],Parámetros!$AM$2:$AN$16,2,0),"01/01/1900"))</f>
        <v/>
      </c>
    </row>
    <row r="189" spans="1:63" ht="14.45" hidden="1">
      <c r="A189" s="69">
        <v>186</v>
      </c>
      <c r="B189" s="30"/>
      <c r="C189" s="35"/>
      <c r="D189" s="43"/>
      <c r="E189" s="65"/>
      <c r="F189" s="46"/>
      <c r="G189" s="46"/>
      <c r="H189" s="164"/>
      <c r="I189" s="43"/>
      <c r="J189" s="29"/>
      <c r="K189" s="70"/>
      <c r="L189" s="69"/>
      <c r="M189" s="47"/>
      <c r="N189" s="239" t="str">
        <f ca="1">IF(Tabla1[[#This Row],[Fecha de nac]]="","",IF(Tabla1[[#This Row],[Fecha Finalización]] &gt;=TODAY(), DATEDIF(Tabla1[[#This Row],[Fecha de nac]],TODAY(),"y"), ROUNDDOWN((Tabla1[[#This Row],[Fecha Finalización]] -Tabla1[[#This Row],[Fecha de nac]])/365,0)))</f>
        <v/>
      </c>
      <c r="O189" s="170"/>
      <c r="P189" s="35"/>
      <c r="Q189" s="68"/>
      <c r="R189" s="68"/>
      <c r="S189" s="68"/>
      <c r="T189" s="68"/>
      <c r="U189" s="244" t="str">
        <f>IF(F189="","",Tabla1[[#This Row],[Fecha Inicio grupo]]+3*7-7)</f>
        <v/>
      </c>
      <c r="V189" s="245" t="str">
        <f>IF(F189="","",EDATE(Tabla1[[#This Row],[Fecha Inicio grupo]],3))</f>
        <v/>
      </c>
      <c r="W189" s="30"/>
      <c r="X189" s="30"/>
      <c r="Y189" s="77"/>
      <c r="Z189" s="77"/>
      <c r="AA189" s="77"/>
      <c r="AB189" s="77"/>
      <c r="AC189" s="77"/>
      <c r="AD189" s="77"/>
      <c r="AE189" s="77"/>
      <c r="AF189" s="77"/>
      <c r="AG189" s="77"/>
      <c r="AH189" s="77"/>
      <c r="AI189" s="77"/>
      <c r="AJ189" s="77"/>
      <c r="AK189" s="77"/>
      <c r="AL189" s="77"/>
      <c r="AM189" s="77"/>
      <c r="AN189" s="77"/>
      <c r="AO189" s="145"/>
      <c r="AP189" s="247" t="str">
        <f>IF(F189="","",IFERROR(VLOOKUP(SUBSTITUTE(SUBSTITUTE(Tabla1[[#This Row],[Uso Sistemas]],"T","P"),"N","F"),Parámetros!$M$2:$N$17,2,0),"Completar hasta 3ra sem. para evaluar a Probacionista"))</f>
        <v/>
      </c>
      <c r="AQ189" s="40"/>
      <c r="AR189" s="40"/>
      <c r="AS189" s="40"/>
      <c r="AT189" s="29"/>
      <c r="AU189" s="56"/>
      <c r="AV189" s="56"/>
      <c r="AW189" s="56"/>
      <c r="AX189" s="249" t="str">
        <f>IF(V189="","",EOMONTH(EDATE(Tabla1[[#This Row],[Fecha Finalización]],2),0))</f>
        <v/>
      </c>
      <c r="AY189" s="40"/>
      <c r="AZ189" s="250" t="str">
        <f>IF(V189="","",EOMONTH(EDATE(Tabla1[[#This Row],[Fecha Finalización]],3),0))</f>
        <v/>
      </c>
      <c r="BA189" s="40"/>
      <c r="BB189" s="40"/>
      <c r="BC189" s="236"/>
      <c r="BD189" s="234" t="str">
        <f>IF(F189="","",Tabla1[[#This Row],[sem 01]]&amp;Tabla1[[#This Row],[sem 02]]&amp;Tabla1[[#This Row],[sem 03]])</f>
        <v/>
      </c>
      <c r="BE189" s="235" t="str">
        <f>IF(TRIM(F189)="","",$B$1&amp;"-"&amp;SUBSTITUTE(Tabla1[[#This Row],[Mes Inscrito]]," ","")&amp;"-"&amp;SUBSTITUTE(Tabla1[[#This Row],[Dia de clases Inscrito]]," ","")&amp;"-"&amp;SUBSTITUTE(Tabla1[[#This Row],[Horario Inscrito]]," ","")&amp;"-"&amp;Tabla1[[#This Row],[Fecha Inicio grupo]])</f>
        <v/>
      </c>
      <c r="BF189" s="252" t="str">
        <f>IF(F189="","",Tabla1[[#This Row],[Curso]])</f>
        <v/>
      </c>
      <c r="BG189" s="253" t="str">
        <f>+IF(TRIM(F189)="","",$B$1&amp;"-"&amp;TRIM(Tabla1[[#This Row],[Mes Inscrito]])&amp;"-"&amp;TRIM(Tabla1[[#This Row],[Dia de clases Inscrito]])&amp;"-"&amp;TRIM(Tabla1[[#This Row],[Horario Inscrito]])&amp;"-"&amp;TRIM(Tabla1[[#This Row],[Fecha Inicio grupo]])&amp;"-"&amp;TRIM(Tabla1[[#This Row],[Tipo Incrito]]))</f>
        <v/>
      </c>
      <c r="BH189" s="309"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10"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10"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10" t="str">
        <f>IF(Tabla1[[#This Row],[Fecha Inicio grupo]]="","",IFERROR(VLOOKUP(Tabla1[[#This Row],[Mes de Alta como miembro]],Parámetros!$AM$2:$AN$16,2,0),"01/01/1900"))</f>
        <v/>
      </c>
    </row>
    <row r="190" spans="1:63" ht="14.45" hidden="1">
      <c r="A190" s="69">
        <v>187</v>
      </c>
      <c r="B190" s="30"/>
      <c r="C190" s="35"/>
      <c r="D190" s="43"/>
      <c r="E190" s="65"/>
      <c r="F190" s="46"/>
      <c r="G190" s="46"/>
      <c r="H190" s="164"/>
      <c r="I190" s="43"/>
      <c r="J190" s="29"/>
      <c r="K190" s="70"/>
      <c r="L190" s="69"/>
      <c r="M190" s="47"/>
      <c r="N190" s="239" t="str">
        <f ca="1">IF(Tabla1[[#This Row],[Fecha de nac]]="","",IF(Tabla1[[#This Row],[Fecha Finalización]] &gt;=TODAY(), DATEDIF(Tabla1[[#This Row],[Fecha de nac]],TODAY(),"y"), ROUNDDOWN((Tabla1[[#This Row],[Fecha Finalización]] -Tabla1[[#This Row],[Fecha de nac]])/365,0)))</f>
        <v/>
      </c>
      <c r="O190" s="170"/>
      <c r="P190" s="35"/>
      <c r="Q190" s="68"/>
      <c r="R190" s="68"/>
      <c r="S190" s="68"/>
      <c r="T190" s="68"/>
      <c r="U190" s="244" t="str">
        <f>IF(F190="","",Tabla1[[#This Row],[Fecha Inicio grupo]]+3*7-7)</f>
        <v/>
      </c>
      <c r="V190" s="245" t="str">
        <f>IF(F190="","",EDATE(Tabla1[[#This Row],[Fecha Inicio grupo]],3))</f>
        <v/>
      </c>
      <c r="W190" s="30"/>
      <c r="X190" s="30"/>
      <c r="Y190" s="77"/>
      <c r="Z190" s="77"/>
      <c r="AA190" s="77"/>
      <c r="AB190" s="77"/>
      <c r="AC190" s="77"/>
      <c r="AD190" s="77"/>
      <c r="AE190" s="77"/>
      <c r="AF190" s="77"/>
      <c r="AG190" s="77"/>
      <c r="AH190" s="77"/>
      <c r="AI190" s="77"/>
      <c r="AJ190" s="77"/>
      <c r="AK190" s="77"/>
      <c r="AL190" s="77"/>
      <c r="AM190" s="77"/>
      <c r="AN190" s="77"/>
      <c r="AO190" s="145"/>
      <c r="AP190" s="247" t="str">
        <f>IF(F190="","",IFERROR(VLOOKUP(SUBSTITUTE(SUBSTITUTE(Tabla1[[#This Row],[Uso Sistemas]],"T","P"),"N","F"),Parámetros!$M$2:$N$17,2,0),"Completar hasta 3ra sem. para evaluar a Probacionista"))</f>
        <v/>
      </c>
      <c r="AQ190" s="40"/>
      <c r="AR190" s="40"/>
      <c r="AS190" s="40"/>
      <c r="AT190" s="29"/>
      <c r="AU190" s="56"/>
      <c r="AV190" s="56"/>
      <c r="AW190" s="56"/>
      <c r="AX190" s="249" t="str">
        <f>IF(V190="","",EOMONTH(EDATE(Tabla1[[#This Row],[Fecha Finalización]],2),0))</f>
        <v/>
      </c>
      <c r="AY190" s="40"/>
      <c r="AZ190" s="250" t="str">
        <f>IF(V190="","",EOMONTH(EDATE(Tabla1[[#This Row],[Fecha Finalización]],3),0))</f>
        <v/>
      </c>
      <c r="BA190" s="40"/>
      <c r="BB190" s="40"/>
      <c r="BC190" s="236"/>
      <c r="BD190" s="234" t="str">
        <f>IF(F190="","",Tabla1[[#This Row],[sem 01]]&amp;Tabla1[[#This Row],[sem 02]]&amp;Tabla1[[#This Row],[sem 03]])</f>
        <v/>
      </c>
      <c r="BE190" s="235" t="str">
        <f>IF(TRIM(F190)="","",$B$1&amp;"-"&amp;SUBSTITUTE(Tabla1[[#This Row],[Mes Inscrito]]," ","")&amp;"-"&amp;SUBSTITUTE(Tabla1[[#This Row],[Dia de clases Inscrito]]," ","")&amp;"-"&amp;SUBSTITUTE(Tabla1[[#This Row],[Horario Inscrito]]," ","")&amp;"-"&amp;Tabla1[[#This Row],[Fecha Inicio grupo]])</f>
        <v/>
      </c>
      <c r="BF190" s="252" t="str">
        <f>IF(F190="","",Tabla1[[#This Row],[Curso]])</f>
        <v/>
      </c>
      <c r="BG190" s="253" t="str">
        <f>+IF(TRIM(F190)="","",$B$1&amp;"-"&amp;TRIM(Tabla1[[#This Row],[Mes Inscrito]])&amp;"-"&amp;TRIM(Tabla1[[#This Row],[Dia de clases Inscrito]])&amp;"-"&amp;TRIM(Tabla1[[#This Row],[Horario Inscrito]])&amp;"-"&amp;TRIM(Tabla1[[#This Row],[Fecha Inicio grupo]])&amp;"-"&amp;TRIM(Tabla1[[#This Row],[Tipo Incrito]]))</f>
        <v/>
      </c>
      <c r="BH190" s="309"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10"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10"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10" t="str">
        <f>IF(Tabla1[[#This Row],[Fecha Inicio grupo]]="","",IFERROR(VLOOKUP(Tabla1[[#This Row],[Mes de Alta como miembro]],Parámetros!$AM$2:$AN$16,2,0),"01/01/1900"))</f>
        <v/>
      </c>
    </row>
    <row r="191" spans="1:63" ht="14.45" hidden="1">
      <c r="A191" s="69">
        <v>188</v>
      </c>
      <c r="B191" s="30"/>
      <c r="C191" s="35"/>
      <c r="D191" s="43"/>
      <c r="E191" s="65"/>
      <c r="F191" s="46"/>
      <c r="G191" s="46"/>
      <c r="H191" s="164"/>
      <c r="I191" s="43"/>
      <c r="J191" s="29"/>
      <c r="K191" s="70"/>
      <c r="L191" s="69"/>
      <c r="M191" s="47"/>
      <c r="N191" s="239" t="str">
        <f ca="1">IF(Tabla1[[#This Row],[Fecha de nac]]="","",IF(Tabla1[[#This Row],[Fecha Finalización]] &gt;=TODAY(), DATEDIF(Tabla1[[#This Row],[Fecha de nac]],TODAY(),"y"), ROUNDDOWN((Tabla1[[#This Row],[Fecha Finalización]] -Tabla1[[#This Row],[Fecha de nac]])/365,0)))</f>
        <v/>
      </c>
      <c r="O191" s="170"/>
      <c r="P191" s="35"/>
      <c r="Q191" s="68"/>
      <c r="R191" s="68"/>
      <c r="S191" s="68"/>
      <c r="T191" s="68"/>
      <c r="U191" s="244" t="str">
        <f>IF(F191="","",Tabla1[[#This Row],[Fecha Inicio grupo]]+3*7-7)</f>
        <v/>
      </c>
      <c r="V191" s="245" t="str">
        <f>IF(F191="","",EDATE(Tabla1[[#This Row],[Fecha Inicio grupo]],3))</f>
        <v/>
      </c>
      <c r="W191" s="30"/>
      <c r="X191" s="30"/>
      <c r="Y191" s="77"/>
      <c r="Z191" s="77"/>
      <c r="AA191" s="77"/>
      <c r="AB191" s="77"/>
      <c r="AC191" s="77"/>
      <c r="AD191" s="77"/>
      <c r="AE191" s="77"/>
      <c r="AF191" s="77"/>
      <c r="AG191" s="77"/>
      <c r="AH191" s="77"/>
      <c r="AI191" s="77"/>
      <c r="AJ191" s="77"/>
      <c r="AK191" s="77"/>
      <c r="AL191" s="77"/>
      <c r="AM191" s="77"/>
      <c r="AN191" s="77"/>
      <c r="AO191" s="145"/>
      <c r="AP191" s="247" t="str">
        <f>IF(F191="","",IFERROR(VLOOKUP(SUBSTITUTE(SUBSTITUTE(Tabla1[[#This Row],[Uso Sistemas]],"T","P"),"N","F"),Parámetros!$M$2:$N$17,2,0),"Completar hasta 3ra sem. para evaluar a Probacionista"))</f>
        <v/>
      </c>
      <c r="AQ191" s="40"/>
      <c r="AR191" s="40"/>
      <c r="AS191" s="40"/>
      <c r="AT191" s="29"/>
      <c r="AU191" s="56"/>
      <c r="AV191" s="56"/>
      <c r="AW191" s="56"/>
      <c r="AX191" s="249" t="str">
        <f>IF(V191="","",EOMONTH(EDATE(Tabla1[[#This Row],[Fecha Finalización]],2),0))</f>
        <v/>
      </c>
      <c r="AY191" s="40"/>
      <c r="AZ191" s="250" t="str">
        <f>IF(V191="","",EOMONTH(EDATE(Tabla1[[#This Row],[Fecha Finalización]],3),0))</f>
        <v/>
      </c>
      <c r="BA191" s="40"/>
      <c r="BB191" s="40"/>
      <c r="BC191" s="236"/>
      <c r="BD191" s="234" t="str">
        <f>IF(F191="","",Tabla1[[#This Row],[sem 01]]&amp;Tabla1[[#This Row],[sem 02]]&amp;Tabla1[[#This Row],[sem 03]])</f>
        <v/>
      </c>
      <c r="BE191" s="235" t="str">
        <f>IF(TRIM(F191)="","",$B$1&amp;"-"&amp;SUBSTITUTE(Tabla1[[#This Row],[Mes Inscrito]]," ","")&amp;"-"&amp;SUBSTITUTE(Tabla1[[#This Row],[Dia de clases Inscrito]]," ","")&amp;"-"&amp;SUBSTITUTE(Tabla1[[#This Row],[Horario Inscrito]]," ","")&amp;"-"&amp;Tabla1[[#This Row],[Fecha Inicio grupo]])</f>
        <v/>
      </c>
      <c r="BF191" s="252" t="str">
        <f>IF(F191="","",Tabla1[[#This Row],[Curso]])</f>
        <v/>
      </c>
      <c r="BG191" s="253" t="str">
        <f>+IF(TRIM(F191)="","",$B$1&amp;"-"&amp;TRIM(Tabla1[[#This Row],[Mes Inscrito]])&amp;"-"&amp;TRIM(Tabla1[[#This Row],[Dia de clases Inscrito]])&amp;"-"&amp;TRIM(Tabla1[[#This Row],[Horario Inscrito]])&amp;"-"&amp;TRIM(Tabla1[[#This Row],[Fecha Inicio grupo]])&amp;"-"&amp;TRIM(Tabla1[[#This Row],[Tipo Incrito]]))</f>
        <v/>
      </c>
      <c r="BH191" s="309"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10"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10"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10" t="str">
        <f>IF(Tabla1[[#This Row],[Fecha Inicio grupo]]="","",IFERROR(VLOOKUP(Tabla1[[#This Row],[Mes de Alta como miembro]],Parámetros!$AM$2:$AN$16,2,0),"01/01/1900"))</f>
        <v/>
      </c>
    </row>
    <row r="192" spans="1:63" ht="14.45" hidden="1">
      <c r="A192" s="69">
        <v>189</v>
      </c>
      <c r="B192" s="30"/>
      <c r="C192" s="35"/>
      <c r="D192" s="43"/>
      <c r="E192" s="65"/>
      <c r="F192" s="46"/>
      <c r="G192" s="46"/>
      <c r="H192" s="164"/>
      <c r="I192" s="43"/>
      <c r="J192" s="29"/>
      <c r="K192" s="70"/>
      <c r="L192" s="69"/>
      <c r="M192" s="47"/>
      <c r="N192" s="239" t="str">
        <f ca="1">IF(Tabla1[[#This Row],[Fecha de nac]]="","",IF(Tabla1[[#This Row],[Fecha Finalización]] &gt;=TODAY(), DATEDIF(Tabla1[[#This Row],[Fecha de nac]],TODAY(),"y"), ROUNDDOWN((Tabla1[[#This Row],[Fecha Finalización]] -Tabla1[[#This Row],[Fecha de nac]])/365,0)))</f>
        <v/>
      </c>
      <c r="O192" s="170"/>
      <c r="P192" s="35"/>
      <c r="Q192" s="68"/>
      <c r="R192" s="68"/>
      <c r="S192" s="68"/>
      <c r="T192" s="68"/>
      <c r="U192" s="244" t="str">
        <f>IF(F192="","",Tabla1[[#This Row],[Fecha Inicio grupo]]+3*7-7)</f>
        <v/>
      </c>
      <c r="V192" s="245" t="str">
        <f>IF(F192="","",EDATE(Tabla1[[#This Row],[Fecha Inicio grupo]],3))</f>
        <v/>
      </c>
      <c r="W192" s="30"/>
      <c r="X192" s="30"/>
      <c r="Y192" s="77"/>
      <c r="Z192" s="77"/>
      <c r="AA192" s="77"/>
      <c r="AB192" s="77"/>
      <c r="AC192" s="77"/>
      <c r="AD192" s="77"/>
      <c r="AE192" s="77"/>
      <c r="AF192" s="77"/>
      <c r="AG192" s="77"/>
      <c r="AH192" s="77"/>
      <c r="AI192" s="77"/>
      <c r="AJ192" s="77"/>
      <c r="AK192" s="77"/>
      <c r="AL192" s="77"/>
      <c r="AM192" s="77"/>
      <c r="AN192" s="77"/>
      <c r="AO192" s="145"/>
      <c r="AP192" s="247" t="str">
        <f>IF(F192="","",IFERROR(VLOOKUP(SUBSTITUTE(SUBSTITUTE(Tabla1[[#This Row],[Uso Sistemas]],"T","P"),"N","F"),Parámetros!$M$2:$N$17,2,0),"Completar hasta 3ra sem. para evaluar a Probacionista"))</f>
        <v/>
      </c>
      <c r="AQ192" s="40"/>
      <c r="AR192" s="40"/>
      <c r="AS192" s="40"/>
      <c r="AT192" s="29"/>
      <c r="AU192" s="56"/>
      <c r="AV192" s="56"/>
      <c r="AW192" s="56"/>
      <c r="AX192" s="249" t="str">
        <f>IF(V192="","",EOMONTH(EDATE(Tabla1[[#This Row],[Fecha Finalización]],2),0))</f>
        <v/>
      </c>
      <c r="AY192" s="40"/>
      <c r="AZ192" s="250" t="str">
        <f>IF(V192="","",EOMONTH(EDATE(Tabla1[[#This Row],[Fecha Finalización]],3),0))</f>
        <v/>
      </c>
      <c r="BA192" s="40"/>
      <c r="BB192" s="40"/>
      <c r="BC192" s="236"/>
      <c r="BD192" s="234" t="str">
        <f>IF(F192="","",Tabla1[[#This Row],[sem 01]]&amp;Tabla1[[#This Row],[sem 02]]&amp;Tabla1[[#This Row],[sem 03]])</f>
        <v/>
      </c>
      <c r="BE192" s="235" t="str">
        <f>IF(TRIM(F192)="","",$B$1&amp;"-"&amp;SUBSTITUTE(Tabla1[[#This Row],[Mes Inscrito]]," ","")&amp;"-"&amp;SUBSTITUTE(Tabla1[[#This Row],[Dia de clases Inscrito]]," ","")&amp;"-"&amp;SUBSTITUTE(Tabla1[[#This Row],[Horario Inscrito]]," ","")&amp;"-"&amp;Tabla1[[#This Row],[Fecha Inicio grupo]])</f>
        <v/>
      </c>
      <c r="BF192" s="252" t="str">
        <f>IF(F192="","",Tabla1[[#This Row],[Curso]])</f>
        <v/>
      </c>
      <c r="BG192" s="253" t="str">
        <f>+IF(TRIM(F192)="","",$B$1&amp;"-"&amp;TRIM(Tabla1[[#This Row],[Mes Inscrito]])&amp;"-"&amp;TRIM(Tabla1[[#This Row],[Dia de clases Inscrito]])&amp;"-"&amp;TRIM(Tabla1[[#This Row],[Horario Inscrito]])&amp;"-"&amp;TRIM(Tabla1[[#This Row],[Fecha Inicio grupo]])&amp;"-"&amp;TRIM(Tabla1[[#This Row],[Tipo Incrito]]))</f>
        <v/>
      </c>
      <c r="BH192" s="309"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10"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10"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10" t="str">
        <f>IF(Tabla1[[#This Row],[Fecha Inicio grupo]]="","",IFERROR(VLOOKUP(Tabla1[[#This Row],[Mes de Alta como miembro]],Parámetros!$AM$2:$AN$16,2,0),"01/01/1900"))</f>
        <v/>
      </c>
    </row>
    <row r="193" spans="1:63" ht="14.45" hidden="1">
      <c r="A193" s="69">
        <v>190</v>
      </c>
      <c r="B193" s="30"/>
      <c r="C193" s="35"/>
      <c r="D193" s="43"/>
      <c r="E193" s="65"/>
      <c r="F193" s="46"/>
      <c r="G193" s="46"/>
      <c r="H193" s="164"/>
      <c r="I193" s="43"/>
      <c r="J193" s="29"/>
      <c r="K193" s="70"/>
      <c r="L193" s="69"/>
      <c r="M193" s="47"/>
      <c r="N193" s="239" t="str">
        <f ca="1">IF(Tabla1[[#This Row],[Fecha de nac]]="","",IF(Tabla1[[#This Row],[Fecha Finalización]] &gt;=TODAY(), DATEDIF(Tabla1[[#This Row],[Fecha de nac]],TODAY(),"y"), ROUNDDOWN((Tabla1[[#This Row],[Fecha Finalización]] -Tabla1[[#This Row],[Fecha de nac]])/365,0)))</f>
        <v/>
      </c>
      <c r="O193" s="170"/>
      <c r="P193" s="35"/>
      <c r="Q193" s="68"/>
      <c r="R193" s="68"/>
      <c r="S193" s="68"/>
      <c r="T193" s="68"/>
      <c r="U193" s="244" t="str">
        <f>IF(F193="","",Tabla1[[#This Row],[Fecha Inicio grupo]]+3*7-7)</f>
        <v/>
      </c>
      <c r="V193" s="245" t="str">
        <f>IF(F193="","",EDATE(Tabla1[[#This Row],[Fecha Inicio grupo]],3))</f>
        <v/>
      </c>
      <c r="W193" s="30"/>
      <c r="X193" s="30"/>
      <c r="Y193" s="77"/>
      <c r="Z193" s="77"/>
      <c r="AA193" s="77"/>
      <c r="AB193" s="77"/>
      <c r="AC193" s="77"/>
      <c r="AD193" s="77"/>
      <c r="AE193" s="77"/>
      <c r="AF193" s="77"/>
      <c r="AG193" s="77"/>
      <c r="AH193" s="77"/>
      <c r="AI193" s="77"/>
      <c r="AJ193" s="77"/>
      <c r="AK193" s="77"/>
      <c r="AL193" s="77"/>
      <c r="AM193" s="77"/>
      <c r="AN193" s="77"/>
      <c r="AO193" s="145"/>
      <c r="AP193" s="247" t="str">
        <f>IF(F193="","",IFERROR(VLOOKUP(SUBSTITUTE(SUBSTITUTE(Tabla1[[#This Row],[Uso Sistemas]],"T","P"),"N","F"),Parámetros!$M$2:$N$17,2,0),"Completar hasta 3ra sem. para evaluar a Probacionista"))</f>
        <v/>
      </c>
      <c r="AQ193" s="40"/>
      <c r="AR193" s="40"/>
      <c r="AS193" s="40"/>
      <c r="AT193" s="29"/>
      <c r="AU193" s="56"/>
      <c r="AV193" s="56"/>
      <c r="AW193" s="56"/>
      <c r="AX193" s="249" t="str">
        <f>IF(V193="","",EOMONTH(EDATE(Tabla1[[#This Row],[Fecha Finalización]],2),0))</f>
        <v/>
      </c>
      <c r="AY193" s="40"/>
      <c r="AZ193" s="250" t="str">
        <f>IF(V193="","",EOMONTH(EDATE(Tabla1[[#This Row],[Fecha Finalización]],3),0))</f>
        <v/>
      </c>
      <c r="BA193" s="40"/>
      <c r="BB193" s="40"/>
      <c r="BC193" s="236"/>
      <c r="BD193" s="234" t="str">
        <f>IF(F193="","",Tabla1[[#This Row],[sem 01]]&amp;Tabla1[[#This Row],[sem 02]]&amp;Tabla1[[#This Row],[sem 03]])</f>
        <v/>
      </c>
      <c r="BE193" s="235" t="str">
        <f>IF(TRIM(F193)="","",$B$1&amp;"-"&amp;SUBSTITUTE(Tabla1[[#This Row],[Mes Inscrito]]," ","")&amp;"-"&amp;SUBSTITUTE(Tabla1[[#This Row],[Dia de clases Inscrito]]," ","")&amp;"-"&amp;SUBSTITUTE(Tabla1[[#This Row],[Horario Inscrito]]," ","")&amp;"-"&amp;Tabla1[[#This Row],[Fecha Inicio grupo]])</f>
        <v/>
      </c>
      <c r="BF193" s="252" t="str">
        <f>IF(F193="","",Tabla1[[#This Row],[Curso]])</f>
        <v/>
      </c>
      <c r="BG193" s="253" t="str">
        <f>+IF(TRIM(F193)="","",$B$1&amp;"-"&amp;TRIM(Tabla1[[#This Row],[Mes Inscrito]])&amp;"-"&amp;TRIM(Tabla1[[#This Row],[Dia de clases Inscrito]])&amp;"-"&amp;TRIM(Tabla1[[#This Row],[Horario Inscrito]])&amp;"-"&amp;TRIM(Tabla1[[#This Row],[Fecha Inicio grupo]])&amp;"-"&amp;TRIM(Tabla1[[#This Row],[Tipo Incrito]]))</f>
        <v/>
      </c>
      <c r="BH193" s="309"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10"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10"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10" t="str">
        <f>IF(Tabla1[[#This Row],[Fecha Inicio grupo]]="","",IFERROR(VLOOKUP(Tabla1[[#This Row],[Mes de Alta como miembro]],Parámetros!$AM$2:$AN$16,2,0),"01/01/1900"))</f>
        <v/>
      </c>
    </row>
    <row r="194" spans="1:63" ht="14.45" hidden="1">
      <c r="A194" s="69">
        <v>191</v>
      </c>
      <c r="B194" s="30"/>
      <c r="C194" s="35"/>
      <c r="D194" s="43"/>
      <c r="E194" s="65"/>
      <c r="F194" s="46"/>
      <c r="G194" s="46"/>
      <c r="H194" s="164"/>
      <c r="I194" s="43"/>
      <c r="J194" s="29"/>
      <c r="K194" s="70"/>
      <c r="L194" s="69"/>
      <c r="M194" s="47"/>
      <c r="N194" s="239" t="str">
        <f ca="1">IF(Tabla1[[#This Row],[Fecha de nac]]="","",IF(Tabla1[[#This Row],[Fecha Finalización]] &gt;=TODAY(), DATEDIF(Tabla1[[#This Row],[Fecha de nac]],TODAY(),"y"), ROUNDDOWN((Tabla1[[#This Row],[Fecha Finalización]] -Tabla1[[#This Row],[Fecha de nac]])/365,0)))</f>
        <v/>
      </c>
      <c r="O194" s="170"/>
      <c r="P194" s="35"/>
      <c r="Q194" s="68"/>
      <c r="R194" s="68"/>
      <c r="S194" s="68"/>
      <c r="T194" s="68"/>
      <c r="U194" s="244" t="str">
        <f>IF(F194="","",Tabla1[[#This Row],[Fecha Inicio grupo]]+3*7-7)</f>
        <v/>
      </c>
      <c r="V194" s="245" t="str">
        <f>IF(F194="","",EDATE(Tabla1[[#This Row],[Fecha Inicio grupo]],3))</f>
        <v/>
      </c>
      <c r="W194" s="30"/>
      <c r="X194" s="30"/>
      <c r="Y194" s="77"/>
      <c r="Z194" s="77"/>
      <c r="AA194" s="77"/>
      <c r="AB194" s="77"/>
      <c r="AC194" s="77"/>
      <c r="AD194" s="77"/>
      <c r="AE194" s="77"/>
      <c r="AF194" s="77"/>
      <c r="AG194" s="77"/>
      <c r="AH194" s="77"/>
      <c r="AI194" s="77"/>
      <c r="AJ194" s="77"/>
      <c r="AK194" s="77"/>
      <c r="AL194" s="77"/>
      <c r="AM194" s="77"/>
      <c r="AN194" s="77"/>
      <c r="AO194" s="145"/>
      <c r="AP194" s="247" t="str">
        <f>IF(F194="","",IFERROR(VLOOKUP(SUBSTITUTE(SUBSTITUTE(Tabla1[[#This Row],[Uso Sistemas]],"T","P"),"N","F"),Parámetros!$M$2:$N$17,2,0),"Completar hasta 3ra sem. para evaluar a Probacionista"))</f>
        <v/>
      </c>
      <c r="AQ194" s="40"/>
      <c r="AR194" s="40"/>
      <c r="AS194" s="40"/>
      <c r="AT194" s="29"/>
      <c r="AU194" s="56"/>
      <c r="AV194" s="56"/>
      <c r="AW194" s="56"/>
      <c r="AX194" s="249" t="str">
        <f>IF(V194="","",EOMONTH(EDATE(Tabla1[[#This Row],[Fecha Finalización]],2),0))</f>
        <v/>
      </c>
      <c r="AY194" s="40"/>
      <c r="AZ194" s="250" t="str">
        <f>IF(V194="","",EOMONTH(EDATE(Tabla1[[#This Row],[Fecha Finalización]],3),0))</f>
        <v/>
      </c>
      <c r="BA194" s="40"/>
      <c r="BB194" s="40"/>
      <c r="BC194" s="236"/>
      <c r="BD194" s="234" t="str">
        <f>IF(F194="","",Tabla1[[#This Row],[sem 01]]&amp;Tabla1[[#This Row],[sem 02]]&amp;Tabla1[[#This Row],[sem 03]])</f>
        <v/>
      </c>
      <c r="BE194" s="235" t="str">
        <f>IF(TRIM(F194)="","",$B$1&amp;"-"&amp;SUBSTITUTE(Tabla1[[#This Row],[Mes Inscrito]]," ","")&amp;"-"&amp;SUBSTITUTE(Tabla1[[#This Row],[Dia de clases Inscrito]]," ","")&amp;"-"&amp;SUBSTITUTE(Tabla1[[#This Row],[Horario Inscrito]]," ","")&amp;"-"&amp;Tabla1[[#This Row],[Fecha Inicio grupo]])</f>
        <v/>
      </c>
      <c r="BF194" s="252" t="str">
        <f>IF(F194="","",Tabla1[[#This Row],[Curso]])</f>
        <v/>
      </c>
      <c r="BG194" s="253" t="str">
        <f>+IF(TRIM(F194)="","",$B$1&amp;"-"&amp;TRIM(Tabla1[[#This Row],[Mes Inscrito]])&amp;"-"&amp;TRIM(Tabla1[[#This Row],[Dia de clases Inscrito]])&amp;"-"&amp;TRIM(Tabla1[[#This Row],[Horario Inscrito]])&amp;"-"&amp;TRIM(Tabla1[[#This Row],[Fecha Inicio grupo]])&amp;"-"&amp;TRIM(Tabla1[[#This Row],[Tipo Incrito]]))</f>
        <v/>
      </c>
      <c r="BH194" s="309"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10"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10"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10" t="str">
        <f>IF(Tabla1[[#This Row],[Fecha Inicio grupo]]="","",IFERROR(VLOOKUP(Tabla1[[#This Row],[Mes de Alta como miembro]],Parámetros!$AM$2:$AN$16,2,0),"01/01/1900"))</f>
        <v/>
      </c>
    </row>
    <row r="195" spans="1:63" ht="14.45" hidden="1">
      <c r="A195" s="69">
        <v>192</v>
      </c>
      <c r="B195" s="30"/>
      <c r="C195" s="35"/>
      <c r="D195" s="43"/>
      <c r="E195" s="65"/>
      <c r="F195" s="46"/>
      <c r="G195" s="46"/>
      <c r="H195" s="164"/>
      <c r="I195" s="43"/>
      <c r="J195" s="29"/>
      <c r="K195" s="70"/>
      <c r="L195" s="69"/>
      <c r="M195" s="47"/>
      <c r="N195" s="239" t="str">
        <f ca="1">IF(Tabla1[[#This Row],[Fecha de nac]]="","",IF(Tabla1[[#This Row],[Fecha Finalización]] &gt;=TODAY(), DATEDIF(Tabla1[[#This Row],[Fecha de nac]],TODAY(),"y"), ROUNDDOWN((Tabla1[[#This Row],[Fecha Finalización]] -Tabla1[[#This Row],[Fecha de nac]])/365,0)))</f>
        <v/>
      </c>
      <c r="O195" s="170"/>
      <c r="P195" s="35"/>
      <c r="Q195" s="68"/>
      <c r="R195" s="68"/>
      <c r="S195" s="68"/>
      <c r="T195" s="68"/>
      <c r="U195" s="244" t="str">
        <f>IF(F195="","",Tabla1[[#This Row],[Fecha Inicio grupo]]+3*7-7)</f>
        <v/>
      </c>
      <c r="V195" s="245" t="str">
        <f>IF(F195="","",EDATE(Tabla1[[#This Row],[Fecha Inicio grupo]],3))</f>
        <v/>
      </c>
      <c r="W195" s="30"/>
      <c r="X195" s="30"/>
      <c r="Y195" s="77"/>
      <c r="Z195" s="77"/>
      <c r="AA195" s="77"/>
      <c r="AB195" s="77"/>
      <c r="AC195" s="77"/>
      <c r="AD195" s="77"/>
      <c r="AE195" s="77"/>
      <c r="AF195" s="77"/>
      <c r="AG195" s="77"/>
      <c r="AH195" s="77"/>
      <c r="AI195" s="77"/>
      <c r="AJ195" s="77"/>
      <c r="AK195" s="77"/>
      <c r="AL195" s="77"/>
      <c r="AM195" s="77"/>
      <c r="AN195" s="77"/>
      <c r="AO195" s="145"/>
      <c r="AP195" s="247" t="str">
        <f>IF(F195="","",IFERROR(VLOOKUP(SUBSTITUTE(SUBSTITUTE(Tabla1[[#This Row],[Uso Sistemas]],"T","P"),"N","F"),Parámetros!$M$2:$N$17,2,0),"Completar hasta 3ra sem. para evaluar a Probacionista"))</f>
        <v/>
      </c>
      <c r="AQ195" s="40"/>
      <c r="AR195" s="40"/>
      <c r="AS195" s="40"/>
      <c r="AT195" s="29"/>
      <c r="AU195" s="56"/>
      <c r="AV195" s="56"/>
      <c r="AW195" s="56"/>
      <c r="AX195" s="249" t="str">
        <f>IF(V195="","",EOMONTH(EDATE(Tabla1[[#This Row],[Fecha Finalización]],2),0))</f>
        <v/>
      </c>
      <c r="AY195" s="40"/>
      <c r="AZ195" s="250" t="str">
        <f>IF(V195="","",EOMONTH(EDATE(Tabla1[[#This Row],[Fecha Finalización]],3),0))</f>
        <v/>
      </c>
      <c r="BA195" s="40"/>
      <c r="BB195" s="40"/>
      <c r="BC195" s="236"/>
      <c r="BD195" s="234" t="str">
        <f>IF(F195="","",Tabla1[[#This Row],[sem 01]]&amp;Tabla1[[#This Row],[sem 02]]&amp;Tabla1[[#This Row],[sem 03]])</f>
        <v/>
      </c>
      <c r="BE195" s="235" t="str">
        <f>IF(TRIM(F195)="","",$B$1&amp;"-"&amp;SUBSTITUTE(Tabla1[[#This Row],[Mes Inscrito]]," ","")&amp;"-"&amp;SUBSTITUTE(Tabla1[[#This Row],[Dia de clases Inscrito]]," ","")&amp;"-"&amp;SUBSTITUTE(Tabla1[[#This Row],[Horario Inscrito]]," ","")&amp;"-"&amp;Tabla1[[#This Row],[Fecha Inicio grupo]])</f>
        <v/>
      </c>
      <c r="BF195" s="252" t="str">
        <f>IF(F195="","",Tabla1[[#This Row],[Curso]])</f>
        <v/>
      </c>
      <c r="BG195" s="253" t="str">
        <f>+IF(TRIM(F195)="","",$B$1&amp;"-"&amp;TRIM(Tabla1[[#This Row],[Mes Inscrito]])&amp;"-"&amp;TRIM(Tabla1[[#This Row],[Dia de clases Inscrito]])&amp;"-"&amp;TRIM(Tabla1[[#This Row],[Horario Inscrito]])&amp;"-"&amp;TRIM(Tabla1[[#This Row],[Fecha Inicio grupo]])&amp;"-"&amp;TRIM(Tabla1[[#This Row],[Tipo Incrito]]))</f>
        <v/>
      </c>
      <c r="BH195" s="309"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10"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10"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10" t="str">
        <f>IF(Tabla1[[#This Row],[Fecha Inicio grupo]]="","",IFERROR(VLOOKUP(Tabla1[[#This Row],[Mes de Alta como miembro]],Parámetros!$AM$2:$AN$16,2,0),"01/01/1900"))</f>
        <v/>
      </c>
    </row>
    <row r="196" spans="1:63" ht="14.45" hidden="1">
      <c r="A196" s="69">
        <v>193</v>
      </c>
      <c r="B196" s="30"/>
      <c r="C196" s="35"/>
      <c r="D196" s="43"/>
      <c r="E196" s="65"/>
      <c r="F196" s="46"/>
      <c r="G196" s="46"/>
      <c r="H196" s="164"/>
      <c r="I196" s="43"/>
      <c r="J196" s="29"/>
      <c r="K196" s="70"/>
      <c r="L196" s="69"/>
      <c r="M196" s="47"/>
      <c r="N196" s="239" t="str">
        <f ca="1">IF(Tabla1[[#This Row],[Fecha de nac]]="","",IF(Tabla1[[#This Row],[Fecha Finalización]] &gt;=TODAY(), DATEDIF(Tabla1[[#This Row],[Fecha de nac]],TODAY(),"y"), ROUNDDOWN((Tabla1[[#This Row],[Fecha Finalización]] -Tabla1[[#This Row],[Fecha de nac]])/365,0)))</f>
        <v/>
      </c>
      <c r="O196" s="170"/>
      <c r="P196" s="35"/>
      <c r="Q196" s="68"/>
      <c r="R196" s="68"/>
      <c r="S196" s="68"/>
      <c r="T196" s="68"/>
      <c r="U196" s="244" t="str">
        <f>IF(F196="","",Tabla1[[#This Row],[Fecha Inicio grupo]]+3*7-7)</f>
        <v/>
      </c>
      <c r="V196" s="245" t="str">
        <f>IF(F196="","",EDATE(Tabla1[[#This Row],[Fecha Inicio grupo]],3))</f>
        <v/>
      </c>
      <c r="W196" s="30"/>
      <c r="X196" s="30"/>
      <c r="Y196" s="77"/>
      <c r="Z196" s="77"/>
      <c r="AA196" s="77"/>
      <c r="AB196" s="77"/>
      <c r="AC196" s="77"/>
      <c r="AD196" s="77"/>
      <c r="AE196" s="77"/>
      <c r="AF196" s="77"/>
      <c r="AG196" s="77"/>
      <c r="AH196" s="77"/>
      <c r="AI196" s="77"/>
      <c r="AJ196" s="77"/>
      <c r="AK196" s="77"/>
      <c r="AL196" s="77"/>
      <c r="AM196" s="77"/>
      <c r="AN196" s="77"/>
      <c r="AO196" s="145"/>
      <c r="AP196" s="247" t="str">
        <f>IF(F196="","",IFERROR(VLOOKUP(SUBSTITUTE(SUBSTITUTE(Tabla1[[#This Row],[Uso Sistemas]],"T","P"),"N","F"),Parámetros!$M$2:$N$17,2,0),"Completar hasta 3ra sem. para evaluar a Probacionista"))</f>
        <v/>
      </c>
      <c r="AQ196" s="40"/>
      <c r="AR196" s="40"/>
      <c r="AS196" s="40"/>
      <c r="AT196" s="29"/>
      <c r="AU196" s="56"/>
      <c r="AV196" s="56"/>
      <c r="AW196" s="56"/>
      <c r="AX196" s="249" t="str">
        <f>IF(V196="","",EOMONTH(EDATE(Tabla1[[#This Row],[Fecha Finalización]],2),0))</f>
        <v/>
      </c>
      <c r="AY196" s="40"/>
      <c r="AZ196" s="250" t="str">
        <f>IF(V196="","",EOMONTH(EDATE(Tabla1[[#This Row],[Fecha Finalización]],3),0))</f>
        <v/>
      </c>
      <c r="BA196" s="40"/>
      <c r="BB196" s="40"/>
      <c r="BC196" s="236"/>
      <c r="BD196" s="234" t="str">
        <f>IF(F196="","",Tabla1[[#This Row],[sem 01]]&amp;Tabla1[[#This Row],[sem 02]]&amp;Tabla1[[#This Row],[sem 03]])</f>
        <v/>
      </c>
      <c r="BE196" s="235" t="str">
        <f>IF(TRIM(F196)="","",$B$1&amp;"-"&amp;SUBSTITUTE(Tabla1[[#This Row],[Mes Inscrito]]," ","")&amp;"-"&amp;SUBSTITUTE(Tabla1[[#This Row],[Dia de clases Inscrito]]," ","")&amp;"-"&amp;SUBSTITUTE(Tabla1[[#This Row],[Horario Inscrito]]," ","")&amp;"-"&amp;Tabla1[[#This Row],[Fecha Inicio grupo]])</f>
        <v/>
      </c>
      <c r="BF196" s="252" t="str">
        <f>IF(F196="","",Tabla1[[#This Row],[Curso]])</f>
        <v/>
      </c>
      <c r="BG196" s="253" t="str">
        <f>+IF(TRIM(F196)="","",$B$1&amp;"-"&amp;TRIM(Tabla1[[#This Row],[Mes Inscrito]])&amp;"-"&amp;TRIM(Tabla1[[#This Row],[Dia de clases Inscrito]])&amp;"-"&amp;TRIM(Tabla1[[#This Row],[Horario Inscrito]])&amp;"-"&amp;TRIM(Tabla1[[#This Row],[Fecha Inicio grupo]])&amp;"-"&amp;TRIM(Tabla1[[#This Row],[Tipo Incrito]]))</f>
        <v/>
      </c>
      <c r="BH196" s="309"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10"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10"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10" t="str">
        <f>IF(Tabla1[[#This Row],[Fecha Inicio grupo]]="","",IFERROR(VLOOKUP(Tabla1[[#This Row],[Mes de Alta como miembro]],Parámetros!$AM$2:$AN$16,2,0),"01/01/1900"))</f>
        <v/>
      </c>
    </row>
    <row r="197" spans="1:63" ht="14.45" hidden="1">
      <c r="A197" s="69">
        <v>194</v>
      </c>
      <c r="B197" s="30"/>
      <c r="C197" s="35"/>
      <c r="D197" s="43"/>
      <c r="E197" s="65"/>
      <c r="F197" s="46"/>
      <c r="G197" s="46"/>
      <c r="H197" s="164"/>
      <c r="I197" s="43"/>
      <c r="J197" s="29"/>
      <c r="K197" s="70"/>
      <c r="L197" s="69"/>
      <c r="M197" s="47"/>
      <c r="N197" s="239" t="str">
        <f ca="1">IF(Tabla1[[#This Row],[Fecha de nac]]="","",IF(Tabla1[[#This Row],[Fecha Finalización]] &gt;=TODAY(), DATEDIF(Tabla1[[#This Row],[Fecha de nac]],TODAY(),"y"), ROUNDDOWN((Tabla1[[#This Row],[Fecha Finalización]] -Tabla1[[#This Row],[Fecha de nac]])/365,0)))</f>
        <v/>
      </c>
      <c r="O197" s="170"/>
      <c r="P197" s="35"/>
      <c r="Q197" s="68"/>
      <c r="R197" s="68"/>
      <c r="S197" s="68"/>
      <c r="T197" s="68"/>
      <c r="U197" s="244" t="str">
        <f>IF(F197="","",Tabla1[[#This Row],[Fecha Inicio grupo]]+3*7-7)</f>
        <v/>
      </c>
      <c r="V197" s="245" t="str">
        <f>IF(F197="","",EDATE(Tabla1[[#This Row],[Fecha Inicio grupo]],3))</f>
        <v/>
      </c>
      <c r="W197" s="30"/>
      <c r="X197" s="30"/>
      <c r="Y197" s="77"/>
      <c r="Z197" s="77"/>
      <c r="AA197" s="77"/>
      <c r="AB197" s="77"/>
      <c r="AC197" s="77"/>
      <c r="AD197" s="77"/>
      <c r="AE197" s="77"/>
      <c r="AF197" s="77"/>
      <c r="AG197" s="77"/>
      <c r="AH197" s="77"/>
      <c r="AI197" s="77"/>
      <c r="AJ197" s="77"/>
      <c r="AK197" s="77"/>
      <c r="AL197" s="77"/>
      <c r="AM197" s="77"/>
      <c r="AN197" s="77"/>
      <c r="AO197" s="145"/>
      <c r="AP197" s="247" t="str">
        <f>IF(F197="","",IFERROR(VLOOKUP(SUBSTITUTE(SUBSTITUTE(Tabla1[[#This Row],[Uso Sistemas]],"T","P"),"N","F"),Parámetros!$M$2:$N$17,2,0),"Completar hasta 3ra sem. para evaluar a Probacionista"))</f>
        <v/>
      </c>
      <c r="AQ197" s="40"/>
      <c r="AR197" s="40"/>
      <c r="AS197" s="40"/>
      <c r="AT197" s="29"/>
      <c r="AU197" s="56"/>
      <c r="AV197" s="56"/>
      <c r="AW197" s="56"/>
      <c r="AX197" s="249" t="str">
        <f>IF(V197="","",EOMONTH(EDATE(Tabla1[[#This Row],[Fecha Finalización]],2),0))</f>
        <v/>
      </c>
      <c r="AY197" s="40"/>
      <c r="AZ197" s="250" t="str">
        <f>IF(V197="","",EOMONTH(EDATE(Tabla1[[#This Row],[Fecha Finalización]],3),0))</f>
        <v/>
      </c>
      <c r="BA197" s="40"/>
      <c r="BB197" s="40"/>
      <c r="BC197" s="236"/>
      <c r="BD197" s="234" t="str">
        <f>IF(F197="","",Tabla1[[#This Row],[sem 01]]&amp;Tabla1[[#This Row],[sem 02]]&amp;Tabla1[[#This Row],[sem 03]])</f>
        <v/>
      </c>
      <c r="BE197" s="235" t="str">
        <f>IF(TRIM(F197)="","",$B$1&amp;"-"&amp;SUBSTITUTE(Tabla1[[#This Row],[Mes Inscrito]]," ","")&amp;"-"&amp;SUBSTITUTE(Tabla1[[#This Row],[Dia de clases Inscrito]]," ","")&amp;"-"&amp;SUBSTITUTE(Tabla1[[#This Row],[Horario Inscrito]]," ","")&amp;"-"&amp;Tabla1[[#This Row],[Fecha Inicio grupo]])</f>
        <v/>
      </c>
      <c r="BF197" s="252" t="str">
        <f>IF(F197="","",Tabla1[[#This Row],[Curso]])</f>
        <v/>
      </c>
      <c r="BG197" s="253" t="str">
        <f>+IF(TRIM(F197)="","",$B$1&amp;"-"&amp;TRIM(Tabla1[[#This Row],[Mes Inscrito]])&amp;"-"&amp;TRIM(Tabla1[[#This Row],[Dia de clases Inscrito]])&amp;"-"&amp;TRIM(Tabla1[[#This Row],[Horario Inscrito]])&amp;"-"&amp;TRIM(Tabla1[[#This Row],[Fecha Inicio grupo]])&amp;"-"&amp;TRIM(Tabla1[[#This Row],[Tipo Incrito]]))</f>
        <v/>
      </c>
      <c r="BH197" s="309"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10"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10"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10" t="str">
        <f>IF(Tabla1[[#This Row],[Fecha Inicio grupo]]="","",IFERROR(VLOOKUP(Tabla1[[#This Row],[Mes de Alta como miembro]],Parámetros!$AM$2:$AN$16,2,0),"01/01/1900"))</f>
        <v/>
      </c>
    </row>
    <row r="198" spans="1:63" ht="14.45" hidden="1">
      <c r="A198" s="69">
        <v>195</v>
      </c>
      <c r="B198" s="30"/>
      <c r="C198" s="35"/>
      <c r="D198" s="43"/>
      <c r="E198" s="65"/>
      <c r="F198" s="46"/>
      <c r="G198" s="46"/>
      <c r="H198" s="164"/>
      <c r="I198" s="43"/>
      <c r="J198" s="29"/>
      <c r="K198" s="70"/>
      <c r="L198" s="69"/>
      <c r="M198" s="47"/>
      <c r="N198" s="239" t="str">
        <f ca="1">IF(Tabla1[[#This Row],[Fecha de nac]]="","",IF(Tabla1[[#This Row],[Fecha Finalización]] &gt;=TODAY(), DATEDIF(Tabla1[[#This Row],[Fecha de nac]],TODAY(),"y"), ROUNDDOWN((Tabla1[[#This Row],[Fecha Finalización]] -Tabla1[[#This Row],[Fecha de nac]])/365,0)))</f>
        <v/>
      </c>
      <c r="O198" s="170"/>
      <c r="P198" s="35"/>
      <c r="Q198" s="68"/>
      <c r="R198" s="68"/>
      <c r="S198" s="68"/>
      <c r="T198" s="68"/>
      <c r="U198" s="244" t="str">
        <f>IF(F198="","",Tabla1[[#This Row],[Fecha Inicio grupo]]+3*7-7)</f>
        <v/>
      </c>
      <c r="V198" s="245" t="str">
        <f>IF(F198="","",EDATE(Tabla1[[#This Row],[Fecha Inicio grupo]],3))</f>
        <v/>
      </c>
      <c r="W198" s="30"/>
      <c r="X198" s="30"/>
      <c r="Y198" s="77"/>
      <c r="Z198" s="77"/>
      <c r="AA198" s="77"/>
      <c r="AB198" s="77"/>
      <c r="AC198" s="77"/>
      <c r="AD198" s="77"/>
      <c r="AE198" s="77"/>
      <c r="AF198" s="77"/>
      <c r="AG198" s="77"/>
      <c r="AH198" s="77"/>
      <c r="AI198" s="77"/>
      <c r="AJ198" s="77"/>
      <c r="AK198" s="77"/>
      <c r="AL198" s="77"/>
      <c r="AM198" s="77"/>
      <c r="AN198" s="77"/>
      <c r="AO198" s="145"/>
      <c r="AP198" s="247" t="str">
        <f>IF(F198="","",IFERROR(VLOOKUP(SUBSTITUTE(SUBSTITUTE(Tabla1[[#This Row],[Uso Sistemas]],"T","P"),"N","F"),Parámetros!$M$2:$N$17,2,0),"Completar hasta 3ra sem. para evaluar a Probacionista"))</f>
        <v/>
      </c>
      <c r="AQ198" s="40"/>
      <c r="AR198" s="40"/>
      <c r="AS198" s="40"/>
      <c r="AT198" s="29"/>
      <c r="AU198" s="56"/>
      <c r="AV198" s="56"/>
      <c r="AW198" s="56"/>
      <c r="AX198" s="249" t="str">
        <f>IF(V198="","",EOMONTH(EDATE(Tabla1[[#This Row],[Fecha Finalización]],2),0))</f>
        <v/>
      </c>
      <c r="AY198" s="40"/>
      <c r="AZ198" s="250" t="str">
        <f>IF(V198="","",EOMONTH(EDATE(Tabla1[[#This Row],[Fecha Finalización]],3),0))</f>
        <v/>
      </c>
      <c r="BA198" s="40"/>
      <c r="BB198" s="40"/>
      <c r="BC198" s="236"/>
      <c r="BD198" s="234" t="str">
        <f>IF(F198="","",Tabla1[[#This Row],[sem 01]]&amp;Tabla1[[#This Row],[sem 02]]&amp;Tabla1[[#This Row],[sem 03]])</f>
        <v/>
      </c>
      <c r="BE198" s="235" t="str">
        <f>IF(TRIM(F198)="","",$B$1&amp;"-"&amp;SUBSTITUTE(Tabla1[[#This Row],[Mes Inscrito]]," ","")&amp;"-"&amp;SUBSTITUTE(Tabla1[[#This Row],[Dia de clases Inscrito]]," ","")&amp;"-"&amp;SUBSTITUTE(Tabla1[[#This Row],[Horario Inscrito]]," ","")&amp;"-"&amp;Tabla1[[#This Row],[Fecha Inicio grupo]])</f>
        <v/>
      </c>
      <c r="BF198" s="252" t="str">
        <f>IF(F198="","",Tabla1[[#This Row],[Curso]])</f>
        <v/>
      </c>
      <c r="BG198" s="253" t="str">
        <f>+IF(TRIM(F198)="","",$B$1&amp;"-"&amp;TRIM(Tabla1[[#This Row],[Mes Inscrito]])&amp;"-"&amp;TRIM(Tabla1[[#This Row],[Dia de clases Inscrito]])&amp;"-"&amp;TRIM(Tabla1[[#This Row],[Horario Inscrito]])&amp;"-"&amp;TRIM(Tabla1[[#This Row],[Fecha Inicio grupo]])&amp;"-"&amp;TRIM(Tabla1[[#This Row],[Tipo Incrito]]))</f>
        <v/>
      </c>
      <c r="BH198" s="309"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10"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10"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10" t="str">
        <f>IF(Tabla1[[#This Row],[Fecha Inicio grupo]]="","",IFERROR(VLOOKUP(Tabla1[[#This Row],[Mes de Alta como miembro]],Parámetros!$AM$2:$AN$16,2,0),"01/01/1900"))</f>
        <v/>
      </c>
    </row>
    <row r="199" spans="1:63" ht="14.45" hidden="1">
      <c r="A199" s="69">
        <v>196</v>
      </c>
      <c r="B199" s="30"/>
      <c r="C199" s="35"/>
      <c r="D199" s="43"/>
      <c r="E199" s="65"/>
      <c r="F199" s="46"/>
      <c r="G199" s="46"/>
      <c r="H199" s="164"/>
      <c r="I199" s="43"/>
      <c r="J199" s="29"/>
      <c r="K199" s="70"/>
      <c r="L199" s="69"/>
      <c r="M199" s="47"/>
      <c r="N199" s="239" t="str">
        <f ca="1">IF(Tabla1[[#This Row],[Fecha de nac]]="","",IF(Tabla1[[#This Row],[Fecha Finalización]] &gt;=TODAY(), DATEDIF(Tabla1[[#This Row],[Fecha de nac]],TODAY(),"y"), ROUNDDOWN((Tabla1[[#This Row],[Fecha Finalización]] -Tabla1[[#This Row],[Fecha de nac]])/365,0)))</f>
        <v/>
      </c>
      <c r="O199" s="170"/>
      <c r="P199" s="35"/>
      <c r="Q199" s="68"/>
      <c r="R199" s="68"/>
      <c r="S199" s="68"/>
      <c r="T199" s="68"/>
      <c r="U199" s="244" t="str">
        <f>IF(F199="","",Tabla1[[#This Row],[Fecha Inicio grupo]]+3*7-7)</f>
        <v/>
      </c>
      <c r="V199" s="245" t="str">
        <f>IF(F199="","",EDATE(Tabla1[[#This Row],[Fecha Inicio grupo]],3))</f>
        <v/>
      </c>
      <c r="W199" s="30"/>
      <c r="X199" s="30"/>
      <c r="Y199" s="77"/>
      <c r="Z199" s="77"/>
      <c r="AA199" s="77"/>
      <c r="AB199" s="77"/>
      <c r="AC199" s="77"/>
      <c r="AD199" s="77"/>
      <c r="AE199" s="77"/>
      <c r="AF199" s="77"/>
      <c r="AG199" s="77"/>
      <c r="AH199" s="77"/>
      <c r="AI199" s="77"/>
      <c r="AJ199" s="77"/>
      <c r="AK199" s="77"/>
      <c r="AL199" s="77"/>
      <c r="AM199" s="77"/>
      <c r="AN199" s="77"/>
      <c r="AO199" s="145"/>
      <c r="AP199" s="247" t="str">
        <f>IF(F199="","",IFERROR(VLOOKUP(SUBSTITUTE(SUBSTITUTE(Tabla1[[#This Row],[Uso Sistemas]],"T","P"),"N","F"),Parámetros!$M$2:$N$17,2,0),"Completar hasta 3ra sem. para evaluar a Probacionista"))</f>
        <v/>
      </c>
      <c r="AQ199" s="40"/>
      <c r="AR199" s="40"/>
      <c r="AS199" s="40"/>
      <c r="AT199" s="29"/>
      <c r="AU199" s="56"/>
      <c r="AV199" s="56"/>
      <c r="AW199" s="56"/>
      <c r="AX199" s="249" t="str">
        <f>IF(V199="","",EOMONTH(EDATE(Tabla1[[#This Row],[Fecha Finalización]],2),0))</f>
        <v/>
      </c>
      <c r="AY199" s="40"/>
      <c r="AZ199" s="250" t="str">
        <f>IF(V199="","",EOMONTH(EDATE(Tabla1[[#This Row],[Fecha Finalización]],3),0))</f>
        <v/>
      </c>
      <c r="BA199" s="40"/>
      <c r="BB199" s="40"/>
      <c r="BC199" s="236"/>
      <c r="BD199" s="234" t="str">
        <f>IF(F199="","",Tabla1[[#This Row],[sem 01]]&amp;Tabla1[[#This Row],[sem 02]]&amp;Tabla1[[#This Row],[sem 03]])</f>
        <v/>
      </c>
      <c r="BE199" s="235" t="str">
        <f>IF(TRIM(F199)="","",$B$1&amp;"-"&amp;SUBSTITUTE(Tabla1[[#This Row],[Mes Inscrito]]," ","")&amp;"-"&amp;SUBSTITUTE(Tabla1[[#This Row],[Dia de clases Inscrito]]," ","")&amp;"-"&amp;SUBSTITUTE(Tabla1[[#This Row],[Horario Inscrito]]," ","")&amp;"-"&amp;Tabla1[[#This Row],[Fecha Inicio grupo]])</f>
        <v/>
      </c>
      <c r="BF199" s="252" t="str">
        <f>IF(F199="","",Tabla1[[#This Row],[Curso]])</f>
        <v/>
      </c>
      <c r="BG199" s="253" t="str">
        <f>+IF(TRIM(F199)="","",$B$1&amp;"-"&amp;TRIM(Tabla1[[#This Row],[Mes Inscrito]])&amp;"-"&amp;TRIM(Tabla1[[#This Row],[Dia de clases Inscrito]])&amp;"-"&amp;TRIM(Tabla1[[#This Row],[Horario Inscrito]])&amp;"-"&amp;TRIM(Tabla1[[#This Row],[Fecha Inicio grupo]])&amp;"-"&amp;TRIM(Tabla1[[#This Row],[Tipo Incrito]]))</f>
        <v/>
      </c>
      <c r="BH199" s="309"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10"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10"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10" t="str">
        <f>IF(Tabla1[[#This Row],[Fecha Inicio grupo]]="","",IFERROR(VLOOKUP(Tabla1[[#This Row],[Mes de Alta como miembro]],Parámetros!$AM$2:$AN$16,2,0),"01/01/1900"))</f>
        <v/>
      </c>
    </row>
    <row r="200" spans="1:63" ht="14.45" hidden="1">
      <c r="A200" s="69">
        <v>197</v>
      </c>
      <c r="B200" s="30"/>
      <c r="C200" s="35"/>
      <c r="D200" s="43"/>
      <c r="E200" s="65"/>
      <c r="F200" s="46"/>
      <c r="G200" s="46"/>
      <c r="H200" s="164"/>
      <c r="I200" s="43"/>
      <c r="J200" s="29"/>
      <c r="K200" s="70"/>
      <c r="L200" s="69"/>
      <c r="M200" s="47"/>
      <c r="N200" s="239" t="str">
        <f ca="1">IF(Tabla1[[#This Row],[Fecha de nac]]="","",IF(Tabla1[[#This Row],[Fecha Finalización]] &gt;=TODAY(), DATEDIF(Tabla1[[#This Row],[Fecha de nac]],TODAY(),"y"), ROUNDDOWN((Tabla1[[#This Row],[Fecha Finalización]] -Tabla1[[#This Row],[Fecha de nac]])/365,0)))</f>
        <v/>
      </c>
      <c r="O200" s="170"/>
      <c r="P200" s="35"/>
      <c r="Q200" s="68"/>
      <c r="R200" s="68"/>
      <c r="S200" s="68"/>
      <c r="T200" s="68"/>
      <c r="U200" s="244" t="str">
        <f>IF(F200="","",Tabla1[[#This Row],[Fecha Inicio grupo]]+3*7-7)</f>
        <v/>
      </c>
      <c r="V200" s="245" t="str">
        <f>IF(F200="","",EDATE(Tabla1[[#This Row],[Fecha Inicio grupo]],3))</f>
        <v/>
      </c>
      <c r="W200" s="30"/>
      <c r="X200" s="30"/>
      <c r="Y200" s="77"/>
      <c r="Z200" s="77"/>
      <c r="AA200" s="77"/>
      <c r="AB200" s="77"/>
      <c r="AC200" s="77"/>
      <c r="AD200" s="77"/>
      <c r="AE200" s="77"/>
      <c r="AF200" s="77"/>
      <c r="AG200" s="77"/>
      <c r="AH200" s="77"/>
      <c r="AI200" s="77"/>
      <c r="AJ200" s="77"/>
      <c r="AK200" s="77"/>
      <c r="AL200" s="77"/>
      <c r="AM200" s="77"/>
      <c r="AN200" s="77"/>
      <c r="AO200" s="145"/>
      <c r="AP200" s="247" t="str">
        <f>IF(F200="","",IFERROR(VLOOKUP(SUBSTITUTE(SUBSTITUTE(Tabla1[[#This Row],[Uso Sistemas]],"T","P"),"N","F"),Parámetros!$M$2:$N$17,2,0),"Completar hasta 3ra sem. para evaluar a Probacionista"))</f>
        <v/>
      </c>
      <c r="AQ200" s="40"/>
      <c r="AR200" s="40"/>
      <c r="AS200" s="40"/>
      <c r="AT200" s="29"/>
      <c r="AU200" s="56"/>
      <c r="AV200" s="56"/>
      <c r="AW200" s="56"/>
      <c r="AX200" s="249" t="str">
        <f>IF(V200="","",EOMONTH(EDATE(Tabla1[[#This Row],[Fecha Finalización]],2),0))</f>
        <v/>
      </c>
      <c r="AY200" s="40"/>
      <c r="AZ200" s="250" t="str">
        <f>IF(V200="","",EOMONTH(EDATE(Tabla1[[#This Row],[Fecha Finalización]],3),0))</f>
        <v/>
      </c>
      <c r="BA200" s="40"/>
      <c r="BB200" s="40"/>
      <c r="BC200" s="236"/>
      <c r="BD200" s="234" t="str">
        <f>IF(F200="","",Tabla1[[#This Row],[sem 01]]&amp;Tabla1[[#This Row],[sem 02]]&amp;Tabla1[[#This Row],[sem 03]])</f>
        <v/>
      </c>
      <c r="BE200" s="235" t="str">
        <f>IF(TRIM(F200)="","",$B$1&amp;"-"&amp;SUBSTITUTE(Tabla1[[#This Row],[Mes Inscrito]]," ","")&amp;"-"&amp;SUBSTITUTE(Tabla1[[#This Row],[Dia de clases Inscrito]]," ","")&amp;"-"&amp;SUBSTITUTE(Tabla1[[#This Row],[Horario Inscrito]]," ","")&amp;"-"&amp;Tabla1[[#This Row],[Fecha Inicio grupo]])</f>
        <v/>
      </c>
      <c r="BF200" s="252" t="str">
        <f>IF(F200="","",Tabla1[[#This Row],[Curso]])</f>
        <v/>
      </c>
      <c r="BG200" s="253" t="str">
        <f>+IF(TRIM(F200)="","",$B$1&amp;"-"&amp;TRIM(Tabla1[[#This Row],[Mes Inscrito]])&amp;"-"&amp;TRIM(Tabla1[[#This Row],[Dia de clases Inscrito]])&amp;"-"&amp;TRIM(Tabla1[[#This Row],[Horario Inscrito]])&amp;"-"&amp;TRIM(Tabla1[[#This Row],[Fecha Inicio grupo]])&amp;"-"&amp;TRIM(Tabla1[[#This Row],[Tipo Incrito]]))</f>
        <v/>
      </c>
      <c r="BH200" s="309"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10"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10"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10" t="str">
        <f>IF(Tabla1[[#This Row],[Fecha Inicio grupo]]="","",IFERROR(VLOOKUP(Tabla1[[#This Row],[Mes de Alta como miembro]],Parámetros!$AM$2:$AN$16,2,0),"01/01/1900"))</f>
        <v/>
      </c>
    </row>
    <row r="201" spans="1:63" ht="14.45" hidden="1">
      <c r="A201" s="69">
        <v>198</v>
      </c>
      <c r="B201" s="30"/>
      <c r="C201" s="35"/>
      <c r="D201" s="43"/>
      <c r="E201" s="65"/>
      <c r="F201" s="46"/>
      <c r="G201" s="46"/>
      <c r="H201" s="164"/>
      <c r="I201" s="43"/>
      <c r="J201" s="29"/>
      <c r="K201" s="70"/>
      <c r="L201" s="69"/>
      <c r="M201" s="47"/>
      <c r="N201" s="239" t="str">
        <f ca="1">IF(Tabla1[[#This Row],[Fecha de nac]]="","",IF(Tabla1[[#This Row],[Fecha Finalización]] &gt;=TODAY(), DATEDIF(Tabla1[[#This Row],[Fecha de nac]],TODAY(),"y"), ROUNDDOWN((Tabla1[[#This Row],[Fecha Finalización]] -Tabla1[[#This Row],[Fecha de nac]])/365,0)))</f>
        <v/>
      </c>
      <c r="O201" s="170"/>
      <c r="P201" s="35"/>
      <c r="Q201" s="68"/>
      <c r="R201" s="68"/>
      <c r="S201" s="68"/>
      <c r="T201" s="68"/>
      <c r="U201" s="244" t="str">
        <f>IF(F201="","",Tabla1[[#This Row],[Fecha Inicio grupo]]+3*7-7)</f>
        <v/>
      </c>
      <c r="V201" s="245" t="str">
        <f>IF(F201="","",EDATE(Tabla1[[#This Row],[Fecha Inicio grupo]],3))</f>
        <v/>
      </c>
      <c r="W201" s="30"/>
      <c r="X201" s="30"/>
      <c r="Y201" s="77"/>
      <c r="Z201" s="77"/>
      <c r="AA201" s="77"/>
      <c r="AB201" s="77"/>
      <c r="AC201" s="77"/>
      <c r="AD201" s="77"/>
      <c r="AE201" s="77"/>
      <c r="AF201" s="77"/>
      <c r="AG201" s="77"/>
      <c r="AH201" s="77"/>
      <c r="AI201" s="77"/>
      <c r="AJ201" s="77"/>
      <c r="AK201" s="77"/>
      <c r="AL201" s="77"/>
      <c r="AM201" s="77"/>
      <c r="AN201" s="77"/>
      <c r="AO201" s="145"/>
      <c r="AP201" s="247" t="str">
        <f>IF(F201="","",IFERROR(VLOOKUP(SUBSTITUTE(SUBSTITUTE(Tabla1[[#This Row],[Uso Sistemas]],"T","P"),"N","F"),Parámetros!$M$2:$N$17,2,0),"Completar hasta 3ra sem. para evaluar a Probacionista"))</f>
        <v/>
      </c>
      <c r="AQ201" s="40"/>
      <c r="AR201" s="40"/>
      <c r="AS201" s="40"/>
      <c r="AT201" s="29"/>
      <c r="AU201" s="56"/>
      <c r="AV201" s="56"/>
      <c r="AW201" s="56"/>
      <c r="AX201" s="249" t="str">
        <f>IF(V201="","",EOMONTH(EDATE(Tabla1[[#This Row],[Fecha Finalización]],2),0))</f>
        <v/>
      </c>
      <c r="AY201" s="40"/>
      <c r="AZ201" s="250" t="str">
        <f>IF(V201="","",EOMONTH(EDATE(Tabla1[[#This Row],[Fecha Finalización]],3),0))</f>
        <v/>
      </c>
      <c r="BA201" s="40"/>
      <c r="BB201" s="40"/>
      <c r="BC201" s="236"/>
      <c r="BD201" s="234" t="str">
        <f>IF(F201="","",Tabla1[[#This Row],[sem 01]]&amp;Tabla1[[#This Row],[sem 02]]&amp;Tabla1[[#This Row],[sem 03]])</f>
        <v/>
      </c>
      <c r="BE201" s="235" t="str">
        <f>IF(TRIM(F201)="","",$B$1&amp;"-"&amp;SUBSTITUTE(Tabla1[[#This Row],[Mes Inscrito]]," ","")&amp;"-"&amp;SUBSTITUTE(Tabla1[[#This Row],[Dia de clases Inscrito]]," ","")&amp;"-"&amp;SUBSTITUTE(Tabla1[[#This Row],[Horario Inscrito]]," ","")&amp;"-"&amp;Tabla1[[#This Row],[Fecha Inicio grupo]])</f>
        <v/>
      </c>
      <c r="BF201" s="252" t="str">
        <f>IF(F201="","",Tabla1[[#This Row],[Curso]])</f>
        <v/>
      </c>
      <c r="BG201" s="253" t="str">
        <f>+IF(TRIM(F201)="","",$B$1&amp;"-"&amp;TRIM(Tabla1[[#This Row],[Mes Inscrito]])&amp;"-"&amp;TRIM(Tabla1[[#This Row],[Dia de clases Inscrito]])&amp;"-"&amp;TRIM(Tabla1[[#This Row],[Horario Inscrito]])&amp;"-"&amp;TRIM(Tabla1[[#This Row],[Fecha Inicio grupo]])&amp;"-"&amp;TRIM(Tabla1[[#This Row],[Tipo Incrito]]))</f>
        <v/>
      </c>
      <c r="BH201" s="309"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10"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10"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10" t="str">
        <f>IF(Tabla1[[#This Row],[Fecha Inicio grupo]]="","",IFERROR(VLOOKUP(Tabla1[[#This Row],[Mes de Alta como miembro]],Parámetros!$AM$2:$AN$16,2,0),"01/01/1900"))</f>
        <v/>
      </c>
    </row>
    <row r="202" spans="1:63" ht="14.45" hidden="1">
      <c r="A202" s="69">
        <v>199</v>
      </c>
      <c r="B202" s="30"/>
      <c r="C202" s="35"/>
      <c r="D202" s="43"/>
      <c r="E202" s="65"/>
      <c r="F202" s="46"/>
      <c r="G202" s="46"/>
      <c r="H202" s="164"/>
      <c r="I202" s="43"/>
      <c r="J202" s="29"/>
      <c r="K202" s="70"/>
      <c r="L202" s="69"/>
      <c r="M202" s="47"/>
      <c r="N202" s="239" t="str">
        <f ca="1">IF(Tabla1[[#This Row],[Fecha de nac]]="","",IF(Tabla1[[#This Row],[Fecha Finalización]] &gt;=TODAY(), DATEDIF(Tabla1[[#This Row],[Fecha de nac]],TODAY(),"y"), ROUNDDOWN((Tabla1[[#This Row],[Fecha Finalización]] -Tabla1[[#This Row],[Fecha de nac]])/365,0)))</f>
        <v/>
      </c>
      <c r="O202" s="170"/>
      <c r="P202" s="35"/>
      <c r="Q202" s="68"/>
      <c r="R202" s="68"/>
      <c r="S202" s="68"/>
      <c r="T202" s="68"/>
      <c r="U202" s="244" t="str">
        <f>IF(F202="","",Tabla1[[#This Row],[Fecha Inicio grupo]]+3*7-7)</f>
        <v/>
      </c>
      <c r="V202" s="245" t="str">
        <f>IF(F202="","",EDATE(Tabla1[[#This Row],[Fecha Inicio grupo]],3))</f>
        <v/>
      </c>
      <c r="W202" s="30"/>
      <c r="X202" s="30"/>
      <c r="Y202" s="77"/>
      <c r="Z202" s="77"/>
      <c r="AA202" s="77"/>
      <c r="AB202" s="77"/>
      <c r="AC202" s="77"/>
      <c r="AD202" s="77"/>
      <c r="AE202" s="77"/>
      <c r="AF202" s="77"/>
      <c r="AG202" s="77"/>
      <c r="AH202" s="77"/>
      <c r="AI202" s="77"/>
      <c r="AJ202" s="77"/>
      <c r="AK202" s="77"/>
      <c r="AL202" s="77"/>
      <c r="AM202" s="77"/>
      <c r="AN202" s="77"/>
      <c r="AO202" s="145"/>
      <c r="AP202" s="247" t="str">
        <f>IF(F202="","",IFERROR(VLOOKUP(SUBSTITUTE(SUBSTITUTE(Tabla1[[#This Row],[Uso Sistemas]],"T","P"),"N","F"),Parámetros!$M$2:$N$17,2,0),"Completar hasta 3ra sem. para evaluar a Probacionista"))</f>
        <v/>
      </c>
      <c r="AQ202" s="40"/>
      <c r="AR202" s="40"/>
      <c r="AS202" s="40"/>
      <c r="AT202" s="29"/>
      <c r="AU202" s="56"/>
      <c r="AV202" s="56"/>
      <c r="AW202" s="56"/>
      <c r="AX202" s="249" t="str">
        <f>IF(V202="","",EOMONTH(EDATE(Tabla1[[#This Row],[Fecha Finalización]],2),0))</f>
        <v/>
      </c>
      <c r="AY202" s="40"/>
      <c r="AZ202" s="250" t="str">
        <f>IF(V202="","",EOMONTH(EDATE(Tabla1[[#This Row],[Fecha Finalización]],3),0))</f>
        <v/>
      </c>
      <c r="BA202" s="40"/>
      <c r="BB202" s="40"/>
      <c r="BC202" s="236"/>
      <c r="BD202" s="234" t="str">
        <f>IF(F202="","",Tabla1[[#This Row],[sem 01]]&amp;Tabla1[[#This Row],[sem 02]]&amp;Tabla1[[#This Row],[sem 03]])</f>
        <v/>
      </c>
      <c r="BE202" s="235" t="str">
        <f>IF(TRIM(F202)="","",$B$1&amp;"-"&amp;SUBSTITUTE(Tabla1[[#This Row],[Mes Inscrito]]," ","")&amp;"-"&amp;SUBSTITUTE(Tabla1[[#This Row],[Dia de clases Inscrito]]," ","")&amp;"-"&amp;SUBSTITUTE(Tabla1[[#This Row],[Horario Inscrito]]," ","")&amp;"-"&amp;Tabla1[[#This Row],[Fecha Inicio grupo]])</f>
        <v/>
      </c>
      <c r="BF202" s="252" t="str">
        <f>IF(F202="","",Tabla1[[#This Row],[Curso]])</f>
        <v/>
      </c>
      <c r="BG202" s="253" t="str">
        <f>+IF(TRIM(F202)="","",$B$1&amp;"-"&amp;TRIM(Tabla1[[#This Row],[Mes Inscrito]])&amp;"-"&amp;TRIM(Tabla1[[#This Row],[Dia de clases Inscrito]])&amp;"-"&amp;TRIM(Tabla1[[#This Row],[Horario Inscrito]])&amp;"-"&amp;TRIM(Tabla1[[#This Row],[Fecha Inicio grupo]])&amp;"-"&amp;TRIM(Tabla1[[#This Row],[Tipo Incrito]]))</f>
        <v/>
      </c>
      <c r="BH202" s="309"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10"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10"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10" t="str">
        <f>IF(Tabla1[[#This Row],[Fecha Inicio grupo]]="","",IFERROR(VLOOKUP(Tabla1[[#This Row],[Mes de Alta como miembro]],Parámetros!$AM$2:$AN$16,2,0),"01/01/1900"))</f>
        <v/>
      </c>
    </row>
    <row r="203" spans="1:63" ht="14.45" hidden="1">
      <c r="A203" s="69">
        <v>200</v>
      </c>
      <c r="B203" s="30"/>
      <c r="C203" s="35"/>
      <c r="D203" s="43"/>
      <c r="E203" s="65"/>
      <c r="F203" s="46"/>
      <c r="G203" s="46"/>
      <c r="H203" s="164"/>
      <c r="I203" s="43"/>
      <c r="J203" s="29"/>
      <c r="K203" s="70"/>
      <c r="L203" s="69"/>
      <c r="M203" s="47"/>
      <c r="N203" s="239" t="str">
        <f ca="1">IF(Tabla1[[#This Row],[Fecha de nac]]="","",IF(Tabla1[[#This Row],[Fecha Finalización]] &gt;=TODAY(), DATEDIF(Tabla1[[#This Row],[Fecha de nac]],TODAY(),"y"), ROUNDDOWN((Tabla1[[#This Row],[Fecha Finalización]] -Tabla1[[#This Row],[Fecha de nac]])/365,0)))</f>
        <v/>
      </c>
      <c r="O203" s="170"/>
      <c r="P203" s="35"/>
      <c r="Q203" s="68"/>
      <c r="R203" s="68"/>
      <c r="S203" s="68"/>
      <c r="T203" s="68"/>
      <c r="U203" s="244" t="str">
        <f>IF(F203="","",Tabla1[[#This Row],[Fecha Inicio grupo]]+3*7-7)</f>
        <v/>
      </c>
      <c r="V203" s="245" t="str">
        <f>IF(F203="","",EDATE(Tabla1[[#This Row],[Fecha Inicio grupo]],3))</f>
        <v/>
      </c>
      <c r="W203" s="30"/>
      <c r="X203" s="30"/>
      <c r="Y203" s="77"/>
      <c r="Z203" s="77"/>
      <c r="AA203" s="77"/>
      <c r="AB203" s="77"/>
      <c r="AC203" s="77"/>
      <c r="AD203" s="77"/>
      <c r="AE203" s="77"/>
      <c r="AF203" s="77"/>
      <c r="AG203" s="77"/>
      <c r="AH203" s="77"/>
      <c r="AI203" s="77"/>
      <c r="AJ203" s="77"/>
      <c r="AK203" s="77"/>
      <c r="AL203" s="77"/>
      <c r="AM203" s="77"/>
      <c r="AN203" s="77"/>
      <c r="AO203" s="145"/>
      <c r="AP203" s="247" t="str">
        <f>IF(F203="","",IFERROR(VLOOKUP(SUBSTITUTE(SUBSTITUTE(Tabla1[[#This Row],[Uso Sistemas]],"T","P"),"N","F"),Parámetros!$M$2:$N$17,2,0),"Completar hasta 3ra sem. para evaluar a Probacionista"))</f>
        <v/>
      </c>
      <c r="AQ203" s="40"/>
      <c r="AR203" s="40"/>
      <c r="AS203" s="40"/>
      <c r="AT203" s="29"/>
      <c r="AU203" s="56"/>
      <c r="AV203" s="56"/>
      <c r="AW203" s="56"/>
      <c r="AX203" s="249" t="str">
        <f>IF(V203="","",EOMONTH(EDATE(Tabla1[[#This Row],[Fecha Finalización]],2),0))</f>
        <v/>
      </c>
      <c r="AY203" s="40"/>
      <c r="AZ203" s="250" t="str">
        <f>IF(V203="","",EOMONTH(EDATE(Tabla1[[#This Row],[Fecha Finalización]],3),0))</f>
        <v/>
      </c>
      <c r="BA203" s="40"/>
      <c r="BB203" s="40"/>
      <c r="BC203" s="236"/>
      <c r="BD203" s="234" t="str">
        <f>IF(F203="","",Tabla1[[#This Row],[sem 01]]&amp;Tabla1[[#This Row],[sem 02]]&amp;Tabla1[[#This Row],[sem 03]])</f>
        <v/>
      </c>
      <c r="BE203" s="235" t="str">
        <f>IF(TRIM(F203)="","",$B$1&amp;"-"&amp;SUBSTITUTE(Tabla1[[#This Row],[Mes Inscrito]]," ","")&amp;"-"&amp;SUBSTITUTE(Tabla1[[#This Row],[Dia de clases Inscrito]]," ","")&amp;"-"&amp;SUBSTITUTE(Tabla1[[#This Row],[Horario Inscrito]]," ","")&amp;"-"&amp;Tabla1[[#This Row],[Fecha Inicio grupo]])</f>
        <v/>
      </c>
      <c r="BF203" s="252" t="str">
        <f>IF(F203="","",Tabla1[[#This Row],[Curso]])</f>
        <v/>
      </c>
      <c r="BG203" s="253" t="str">
        <f>+IF(TRIM(F203)="","",$B$1&amp;"-"&amp;TRIM(Tabla1[[#This Row],[Mes Inscrito]])&amp;"-"&amp;TRIM(Tabla1[[#This Row],[Dia de clases Inscrito]])&amp;"-"&amp;TRIM(Tabla1[[#This Row],[Horario Inscrito]])&amp;"-"&amp;TRIM(Tabla1[[#This Row],[Fecha Inicio grupo]])&amp;"-"&amp;TRIM(Tabla1[[#This Row],[Tipo Incrito]]))</f>
        <v/>
      </c>
      <c r="BH203" s="309"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10"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10"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10" t="str">
        <f>IF(Tabla1[[#This Row],[Fecha Inicio grupo]]="","",IFERROR(VLOOKUP(Tabla1[[#This Row],[Mes de Alta como miembro]],Parámetros!$AM$2:$AN$16,2,0),"01/01/1900"))</f>
        <v/>
      </c>
    </row>
    <row r="204" spans="1:63" ht="14.45" hidden="1">
      <c r="A204" s="69">
        <v>201</v>
      </c>
      <c r="B204" s="30"/>
      <c r="C204" s="35"/>
      <c r="D204" s="43"/>
      <c r="E204" s="65"/>
      <c r="F204" s="46"/>
      <c r="G204" s="46"/>
      <c r="H204" s="164"/>
      <c r="I204" s="43"/>
      <c r="J204" s="29"/>
      <c r="K204" s="70"/>
      <c r="L204" s="69"/>
      <c r="M204" s="47"/>
      <c r="N204" s="239" t="str">
        <f ca="1">IF(Tabla1[[#This Row],[Fecha de nac]]="","",IF(Tabla1[[#This Row],[Fecha Finalización]] &gt;=TODAY(), DATEDIF(Tabla1[[#This Row],[Fecha de nac]],TODAY(),"y"), ROUNDDOWN((Tabla1[[#This Row],[Fecha Finalización]] -Tabla1[[#This Row],[Fecha de nac]])/365,0)))</f>
        <v/>
      </c>
      <c r="O204" s="170"/>
      <c r="P204" s="35"/>
      <c r="Q204" s="68"/>
      <c r="R204" s="68"/>
      <c r="S204" s="68"/>
      <c r="T204" s="68"/>
      <c r="U204" s="244" t="str">
        <f>IF(F204="","",Tabla1[[#This Row],[Fecha Inicio grupo]]+3*7-7)</f>
        <v/>
      </c>
      <c r="V204" s="245" t="str">
        <f>IF(F204="","",EDATE(Tabla1[[#This Row],[Fecha Inicio grupo]],3))</f>
        <v/>
      </c>
      <c r="W204" s="30"/>
      <c r="X204" s="30"/>
      <c r="Y204" s="77"/>
      <c r="Z204" s="77"/>
      <c r="AA204" s="77"/>
      <c r="AB204" s="77"/>
      <c r="AC204" s="77"/>
      <c r="AD204" s="77"/>
      <c r="AE204" s="77"/>
      <c r="AF204" s="77"/>
      <c r="AG204" s="77"/>
      <c r="AH204" s="77"/>
      <c r="AI204" s="77"/>
      <c r="AJ204" s="77"/>
      <c r="AK204" s="77"/>
      <c r="AL204" s="77"/>
      <c r="AM204" s="77"/>
      <c r="AN204" s="77"/>
      <c r="AO204" s="145"/>
      <c r="AP204" s="247" t="str">
        <f>IF(F204="","",IFERROR(VLOOKUP(SUBSTITUTE(SUBSTITUTE(Tabla1[[#This Row],[Uso Sistemas]],"T","P"),"N","F"),Parámetros!$M$2:$N$17,2,0),"Completar hasta 3ra sem. para evaluar a Probacionista"))</f>
        <v/>
      </c>
      <c r="AQ204" s="40"/>
      <c r="AR204" s="40"/>
      <c r="AS204" s="40"/>
      <c r="AT204" s="29"/>
      <c r="AU204" s="56"/>
      <c r="AV204" s="56"/>
      <c r="AW204" s="56"/>
      <c r="AX204" s="249" t="str">
        <f>IF(V204="","",EOMONTH(EDATE(Tabla1[[#This Row],[Fecha Finalización]],2),0))</f>
        <v/>
      </c>
      <c r="AY204" s="40"/>
      <c r="AZ204" s="250" t="str">
        <f>IF(V204="","",EOMONTH(EDATE(Tabla1[[#This Row],[Fecha Finalización]],3),0))</f>
        <v/>
      </c>
      <c r="BA204" s="40"/>
      <c r="BB204" s="40"/>
      <c r="BC204" s="236"/>
      <c r="BD204" s="234" t="str">
        <f>IF(F204="","",Tabla1[[#This Row],[sem 01]]&amp;Tabla1[[#This Row],[sem 02]]&amp;Tabla1[[#This Row],[sem 03]])</f>
        <v/>
      </c>
      <c r="BE204" s="235" t="str">
        <f>IF(TRIM(F204)="","",$B$1&amp;"-"&amp;SUBSTITUTE(Tabla1[[#This Row],[Mes Inscrito]]," ","")&amp;"-"&amp;SUBSTITUTE(Tabla1[[#This Row],[Dia de clases Inscrito]]," ","")&amp;"-"&amp;SUBSTITUTE(Tabla1[[#This Row],[Horario Inscrito]]," ","")&amp;"-"&amp;Tabla1[[#This Row],[Fecha Inicio grupo]])</f>
        <v/>
      </c>
      <c r="BF204" s="252" t="str">
        <f>IF(F204="","",Tabla1[[#This Row],[Curso]])</f>
        <v/>
      </c>
      <c r="BG204" s="253" t="str">
        <f>+IF(TRIM(F204)="","",$B$1&amp;"-"&amp;TRIM(Tabla1[[#This Row],[Mes Inscrito]])&amp;"-"&amp;TRIM(Tabla1[[#This Row],[Dia de clases Inscrito]])&amp;"-"&amp;TRIM(Tabla1[[#This Row],[Horario Inscrito]])&amp;"-"&amp;TRIM(Tabla1[[#This Row],[Fecha Inicio grupo]])&amp;"-"&amp;TRIM(Tabla1[[#This Row],[Tipo Incrito]]))</f>
        <v/>
      </c>
      <c r="BH204" s="309"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10"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10"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10" t="str">
        <f>IF(Tabla1[[#This Row],[Fecha Inicio grupo]]="","",IFERROR(VLOOKUP(Tabla1[[#This Row],[Mes de Alta como miembro]],Parámetros!$AM$2:$AN$16,2,0),"01/01/1900"))</f>
        <v/>
      </c>
    </row>
    <row r="205" spans="1:63" ht="14.45" hidden="1">
      <c r="A205" s="69">
        <v>202</v>
      </c>
      <c r="B205" s="30"/>
      <c r="C205" s="35"/>
      <c r="D205" s="43"/>
      <c r="E205" s="65"/>
      <c r="F205" s="46"/>
      <c r="G205" s="46"/>
      <c r="H205" s="164"/>
      <c r="I205" s="43"/>
      <c r="J205" s="29"/>
      <c r="K205" s="70"/>
      <c r="L205" s="69"/>
      <c r="M205" s="47"/>
      <c r="N205" s="239" t="str">
        <f ca="1">IF(Tabla1[[#This Row],[Fecha de nac]]="","",IF(Tabla1[[#This Row],[Fecha Finalización]] &gt;=TODAY(), DATEDIF(Tabla1[[#This Row],[Fecha de nac]],TODAY(),"y"), ROUNDDOWN((Tabla1[[#This Row],[Fecha Finalización]] -Tabla1[[#This Row],[Fecha de nac]])/365,0)))</f>
        <v/>
      </c>
      <c r="O205" s="170"/>
      <c r="P205" s="35"/>
      <c r="Q205" s="68"/>
      <c r="R205" s="68"/>
      <c r="S205" s="68"/>
      <c r="T205" s="68"/>
      <c r="U205" s="244" t="str">
        <f>IF(F205="","",Tabla1[[#This Row],[Fecha Inicio grupo]]+3*7-7)</f>
        <v/>
      </c>
      <c r="V205" s="245" t="str">
        <f>IF(F205="","",EDATE(Tabla1[[#This Row],[Fecha Inicio grupo]],3))</f>
        <v/>
      </c>
      <c r="W205" s="30"/>
      <c r="X205" s="30"/>
      <c r="Y205" s="77"/>
      <c r="Z205" s="77"/>
      <c r="AA205" s="77"/>
      <c r="AB205" s="77"/>
      <c r="AC205" s="77"/>
      <c r="AD205" s="77"/>
      <c r="AE205" s="77"/>
      <c r="AF205" s="77"/>
      <c r="AG205" s="77"/>
      <c r="AH205" s="77"/>
      <c r="AI205" s="77"/>
      <c r="AJ205" s="77"/>
      <c r="AK205" s="77"/>
      <c r="AL205" s="77"/>
      <c r="AM205" s="77"/>
      <c r="AN205" s="77"/>
      <c r="AO205" s="145"/>
      <c r="AP205" s="247" t="str">
        <f>IF(F205="","",IFERROR(VLOOKUP(SUBSTITUTE(SUBSTITUTE(Tabla1[[#This Row],[Uso Sistemas]],"T","P"),"N","F"),Parámetros!$M$2:$N$17,2,0),"Completar hasta 3ra sem. para evaluar a Probacionista"))</f>
        <v/>
      </c>
      <c r="AQ205" s="40"/>
      <c r="AR205" s="40"/>
      <c r="AS205" s="40"/>
      <c r="AT205" s="29"/>
      <c r="AU205" s="56"/>
      <c r="AV205" s="56"/>
      <c r="AW205" s="56"/>
      <c r="AX205" s="249" t="str">
        <f>IF(V205="","",EOMONTH(EDATE(Tabla1[[#This Row],[Fecha Finalización]],2),0))</f>
        <v/>
      </c>
      <c r="AY205" s="40"/>
      <c r="AZ205" s="250" t="str">
        <f>IF(V205="","",EOMONTH(EDATE(Tabla1[[#This Row],[Fecha Finalización]],3),0))</f>
        <v/>
      </c>
      <c r="BA205" s="40"/>
      <c r="BB205" s="40"/>
      <c r="BC205" s="236"/>
      <c r="BD205" s="234" t="str">
        <f>IF(F205="","",Tabla1[[#This Row],[sem 01]]&amp;Tabla1[[#This Row],[sem 02]]&amp;Tabla1[[#This Row],[sem 03]])</f>
        <v/>
      </c>
      <c r="BE205" s="235" t="str">
        <f>IF(TRIM(F205)="","",$B$1&amp;"-"&amp;SUBSTITUTE(Tabla1[[#This Row],[Mes Inscrito]]," ","")&amp;"-"&amp;SUBSTITUTE(Tabla1[[#This Row],[Dia de clases Inscrito]]," ","")&amp;"-"&amp;SUBSTITUTE(Tabla1[[#This Row],[Horario Inscrito]]," ","")&amp;"-"&amp;Tabla1[[#This Row],[Fecha Inicio grupo]])</f>
        <v/>
      </c>
      <c r="BF205" s="252" t="str">
        <f>IF(F205="","",Tabla1[[#This Row],[Curso]])</f>
        <v/>
      </c>
      <c r="BG205" s="253" t="str">
        <f>+IF(TRIM(F205)="","",$B$1&amp;"-"&amp;TRIM(Tabla1[[#This Row],[Mes Inscrito]])&amp;"-"&amp;TRIM(Tabla1[[#This Row],[Dia de clases Inscrito]])&amp;"-"&amp;TRIM(Tabla1[[#This Row],[Horario Inscrito]])&amp;"-"&amp;TRIM(Tabla1[[#This Row],[Fecha Inicio grupo]])&amp;"-"&amp;TRIM(Tabla1[[#This Row],[Tipo Incrito]]))</f>
        <v/>
      </c>
      <c r="BH205" s="309"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10"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10"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10" t="str">
        <f>IF(Tabla1[[#This Row],[Fecha Inicio grupo]]="","",IFERROR(VLOOKUP(Tabla1[[#This Row],[Mes de Alta como miembro]],Parámetros!$AM$2:$AN$16,2,0),"01/01/1900"))</f>
        <v/>
      </c>
    </row>
    <row r="206" spans="1:63" ht="14.45" hidden="1">
      <c r="A206" s="69">
        <v>203</v>
      </c>
      <c r="B206" s="30"/>
      <c r="C206" s="35"/>
      <c r="D206" s="43"/>
      <c r="E206" s="65"/>
      <c r="F206" s="46"/>
      <c r="G206" s="46"/>
      <c r="H206" s="164"/>
      <c r="I206" s="43"/>
      <c r="J206" s="29"/>
      <c r="K206" s="70"/>
      <c r="L206" s="69"/>
      <c r="M206" s="47"/>
      <c r="N206" s="239" t="str">
        <f ca="1">IF(Tabla1[[#This Row],[Fecha de nac]]="","",IF(Tabla1[[#This Row],[Fecha Finalización]] &gt;=TODAY(), DATEDIF(Tabla1[[#This Row],[Fecha de nac]],TODAY(),"y"), ROUNDDOWN((Tabla1[[#This Row],[Fecha Finalización]] -Tabla1[[#This Row],[Fecha de nac]])/365,0)))</f>
        <v/>
      </c>
      <c r="O206" s="170"/>
      <c r="P206" s="35"/>
      <c r="Q206" s="68"/>
      <c r="R206" s="68"/>
      <c r="S206" s="68"/>
      <c r="T206" s="68"/>
      <c r="U206" s="244" t="str">
        <f>IF(F206="","",Tabla1[[#This Row],[Fecha Inicio grupo]]+3*7-7)</f>
        <v/>
      </c>
      <c r="V206" s="245" t="str">
        <f>IF(F206="","",EDATE(Tabla1[[#This Row],[Fecha Inicio grupo]],3))</f>
        <v/>
      </c>
      <c r="W206" s="30"/>
      <c r="X206" s="30"/>
      <c r="Y206" s="77"/>
      <c r="Z206" s="77"/>
      <c r="AA206" s="77"/>
      <c r="AB206" s="77"/>
      <c r="AC206" s="77"/>
      <c r="AD206" s="77"/>
      <c r="AE206" s="77"/>
      <c r="AF206" s="77"/>
      <c r="AG206" s="77"/>
      <c r="AH206" s="77"/>
      <c r="AI206" s="77"/>
      <c r="AJ206" s="77"/>
      <c r="AK206" s="77"/>
      <c r="AL206" s="77"/>
      <c r="AM206" s="77"/>
      <c r="AN206" s="77"/>
      <c r="AO206" s="145"/>
      <c r="AP206" s="247" t="str">
        <f>IF(F206="","",IFERROR(VLOOKUP(SUBSTITUTE(SUBSTITUTE(Tabla1[[#This Row],[Uso Sistemas]],"T","P"),"N","F"),Parámetros!$M$2:$N$17,2,0),"Completar hasta 3ra sem. para evaluar a Probacionista"))</f>
        <v/>
      </c>
      <c r="AQ206" s="40"/>
      <c r="AR206" s="40"/>
      <c r="AS206" s="40"/>
      <c r="AT206" s="29"/>
      <c r="AU206" s="56"/>
      <c r="AV206" s="56"/>
      <c r="AW206" s="56"/>
      <c r="AX206" s="249" t="str">
        <f>IF(V206="","",EOMONTH(EDATE(Tabla1[[#This Row],[Fecha Finalización]],2),0))</f>
        <v/>
      </c>
      <c r="AY206" s="40"/>
      <c r="AZ206" s="250" t="str">
        <f>IF(V206="","",EOMONTH(EDATE(Tabla1[[#This Row],[Fecha Finalización]],3),0))</f>
        <v/>
      </c>
      <c r="BA206" s="40"/>
      <c r="BB206" s="40"/>
      <c r="BC206" s="236"/>
      <c r="BD206" s="234" t="str">
        <f>IF(F206="","",Tabla1[[#This Row],[sem 01]]&amp;Tabla1[[#This Row],[sem 02]]&amp;Tabla1[[#This Row],[sem 03]])</f>
        <v/>
      </c>
      <c r="BE206" s="235" t="str">
        <f>IF(TRIM(F206)="","",$B$1&amp;"-"&amp;SUBSTITUTE(Tabla1[[#This Row],[Mes Inscrito]]," ","")&amp;"-"&amp;SUBSTITUTE(Tabla1[[#This Row],[Dia de clases Inscrito]]," ","")&amp;"-"&amp;SUBSTITUTE(Tabla1[[#This Row],[Horario Inscrito]]," ","")&amp;"-"&amp;Tabla1[[#This Row],[Fecha Inicio grupo]])</f>
        <v/>
      </c>
      <c r="BF206" s="252" t="str">
        <f>IF(F206="","",Tabla1[[#This Row],[Curso]])</f>
        <v/>
      </c>
      <c r="BG206" s="253" t="str">
        <f>+IF(TRIM(F206)="","",$B$1&amp;"-"&amp;TRIM(Tabla1[[#This Row],[Mes Inscrito]])&amp;"-"&amp;TRIM(Tabla1[[#This Row],[Dia de clases Inscrito]])&amp;"-"&amp;TRIM(Tabla1[[#This Row],[Horario Inscrito]])&amp;"-"&amp;TRIM(Tabla1[[#This Row],[Fecha Inicio grupo]])&amp;"-"&amp;TRIM(Tabla1[[#This Row],[Tipo Incrito]]))</f>
        <v/>
      </c>
      <c r="BH206" s="309"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10"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10"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10" t="str">
        <f>IF(Tabla1[[#This Row],[Fecha Inicio grupo]]="","",IFERROR(VLOOKUP(Tabla1[[#This Row],[Mes de Alta como miembro]],Parámetros!$AM$2:$AN$16,2,0),"01/01/1900"))</f>
        <v/>
      </c>
    </row>
    <row r="207" spans="1:63" ht="14.45" hidden="1">
      <c r="A207" s="69">
        <v>204</v>
      </c>
      <c r="B207" s="30"/>
      <c r="C207" s="35"/>
      <c r="D207" s="43"/>
      <c r="E207" s="65"/>
      <c r="F207" s="46"/>
      <c r="G207" s="46"/>
      <c r="H207" s="164"/>
      <c r="I207" s="43"/>
      <c r="J207" s="29"/>
      <c r="K207" s="70"/>
      <c r="L207" s="69"/>
      <c r="M207" s="47"/>
      <c r="N207" s="239" t="str">
        <f ca="1">IF(Tabla1[[#This Row],[Fecha de nac]]="","",IF(Tabla1[[#This Row],[Fecha Finalización]] &gt;=TODAY(), DATEDIF(Tabla1[[#This Row],[Fecha de nac]],TODAY(),"y"), ROUNDDOWN((Tabla1[[#This Row],[Fecha Finalización]] -Tabla1[[#This Row],[Fecha de nac]])/365,0)))</f>
        <v/>
      </c>
      <c r="O207" s="170"/>
      <c r="P207" s="35"/>
      <c r="Q207" s="68"/>
      <c r="R207" s="68"/>
      <c r="S207" s="68"/>
      <c r="T207" s="68"/>
      <c r="U207" s="244" t="str">
        <f>IF(F207="","",Tabla1[[#This Row],[Fecha Inicio grupo]]+3*7-7)</f>
        <v/>
      </c>
      <c r="V207" s="245" t="str">
        <f>IF(F207="","",EDATE(Tabla1[[#This Row],[Fecha Inicio grupo]],3))</f>
        <v/>
      </c>
      <c r="W207" s="30"/>
      <c r="X207" s="30"/>
      <c r="Y207" s="77"/>
      <c r="Z207" s="77"/>
      <c r="AA207" s="77"/>
      <c r="AB207" s="77"/>
      <c r="AC207" s="77"/>
      <c r="AD207" s="77"/>
      <c r="AE207" s="77"/>
      <c r="AF207" s="77"/>
      <c r="AG207" s="77"/>
      <c r="AH207" s="77"/>
      <c r="AI207" s="77"/>
      <c r="AJ207" s="77"/>
      <c r="AK207" s="77"/>
      <c r="AL207" s="77"/>
      <c r="AM207" s="77"/>
      <c r="AN207" s="77"/>
      <c r="AO207" s="145"/>
      <c r="AP207" s="247" t="str">
        <f>IF(F207="","",IFERROR(VLOOKUP(SUBSTITUTE(SUBSTITUTE(Tabla1[[#This Row],[Uso Sistemas]],"T","P"),"N","F"),Parámetros!$M$2:$N$17,2,0),"Completar hasta 3ra sem. para evaluar a Probacionista"))</f>
        <v/>
      </c>
      <c r="AQ207" s="40"/>
      <c r="AR207" s="40"/>
      <c r="AS207" s="40"/>
      <c r="AT207" s="29"/>
      <c r="AU207" s="56"/>
      <c r="AV207" s="56"/>
      <c r="AW207" s="56"/>
      <c r="AX207" s="249" t="str">
        <f>IF(V207="","",EOMONTH(EDATE(Tabla1[[#This Row],[Fecha Finalización]],2),0))</f>
        <v/>
      </c>
      <c r="AY207" s="40"/>
      <c r="AZ207" s="250" t="str">
        <f>IF(V207="","",EOMONTH(EDATE(Tabla1[[#This Row],[Fecha Finalización]],3),0))</f>
        <v/>
      </c>
      <c r="BA207" s="40"/>
      <c r="BB207" s="40"/>
      <c r="BC207" s="236"/>
      <c r="BD207" s="234" t="str">
        <f>IF(F207="","",Tabla1[[#This Row],[sem 01]]&amp;Tabla1[[#This Row],[sem 02]]&amp;Tabla1[[#This Row],[sem 03]])</f>
        <v/>
      </c>
      <c r="BE207" s="235" t="str">
        <f>IF(TRIM(F207)="","",$B$1&amp;"-"&amp;SUBSTITUTE(Tabla1[[#This Row],[Mes Inscrito]]," ","")&amp;"-"&amp;SUBSTITUTE(Tabla1[[#This Row],[Dia de clases Inscrito]]," ","")&amp;"-"&amp;SUBSTITUTE(Tabla1[[#This Row],[Horario Inscrito]]," ","")&amp;"-"&amp;Tabla1[[#This Row],[Fecha Inicio grupo]])</f>
        <v/>
      </c>
      <c r="BF207" s="252" t="str">
        <f>IF(F207="","",Tabla1[[#This Row],[Curso]])</f>
        <v/>
      </c>
      <c r="BG207" s="253" t="str">
        <f>+IF(TRIM(F207)="","",$B$1&amp;"-"&amp;TRIM(Tabla1[[#This Row],[Mes Inscrito]])&amp;"-"&amp;TRIM(Tabla1[[#This Row],[Dia de clases Inscrito]])&amp;"-"&amp;TRIM(Tabla1[[#This Row],[Horario Inscrito]])&amp;"-"&amp;TRIM(Tabla1[[#This Row],[Fecha Inicio grupo]])&amp;"-"&amp;TRIM(Tabla1[[#This Row],[Tipo Incrito]]))</f>
        <v/>
      </c>
      <c r="BH207" s="309"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10"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10"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10" t="str">
        <f>IF(Tabla1[[#This Row],[Fecha Inicio grupo]]="","",IFERROR(VLOOKUP(Tabla1[[#This Row],[Mes de Alta como miembro]],Parámetros!$AM$2:$AN$16,2,0),"01/01/1900"))</f>
        <v/>
      </c>
    </row>
    <row r="208" spans="1:63" ht="14.45" hidden="1">
      <c r="A208" s="69">
        <v>205</v>
      </c>
      <c r="B208" s="30"/>
      <c r="C208" s="35"/>
      <c r="D208" s="43"/>
      <c r="E208" s="65"/>
      <c r="F208" s="46"/>
      <c r="G208" s="46"/>
      <c r="H208" s="164"/>
      <c r="I208" s="43"/>
      <c r="J208" s="29"/>
      <c r="K208" s="70"/>
      <c r="L208" s="69"/>
      <c r="M208" s="47"/>
      <c r="N208" s="239" t="str">
        <f ca="1">IF(Tabla1[[#This Row],[Fecha de nac]]="","",IF(Tabla1[[#This Row],[Fecha Finalización]] &gt;=TODAY(), DATEDIF(Tabla1[[#This Row],[Fecha de nac]],TODAY(),"y"), ROUNDDOWN((Tabla1[[#This Row],[Fecha Finalización]] -Tabla1[[#This Row],[Fecha de nac]])/365,0)))</f>
        <v/>
      </c>
      <c r="O208" s="170"/>
      <c r="P208" s="35"/>
      <c r="Q208" s="68"/>
      <c r="R208" s="68"/>
      <c r="S208" s="68"/>
      <c r="T208" s="68"/>
      <c r="U208" s="244" t="str">
        <f>IF(F208="","",Tabla1[[#This Row],[Fecha Inicio grupo]]+3*7-7)</f>
        <v/>
      </c>
      <c r="V208" s="245" t="str">
        <f>IF(F208="","",EDATE(Tabla1[[#This Row],[Fecha Inicio grupo]],3))</f>
        <v/>
      </c>
      <c r="W208" s="30"/>
      <c r="X208" s="30"/>
      <c r="Y208" s="77"/>
      <c r="Z208" s="77"/>
      <c r="AA208" s="77"/>
      <c r="AB208" s="77"/>
      <c r="AC208" s="77"/>
      <c r="AD208" s="77"/>
      <c r="AE208" s="77"/>
      <c r="AF208" s="77"/>
      <c r="AG208" s="77"/>
      <c r="AH208" s="77"/>
      <c r="AI208" s="77"/>
      <c r="AJ208" s="77"/>
      <c r="AK208" s="77"/>
      <c r="AL208" s="77"/>
      <c r="AM208" s="77"/>
      <c r="AN208" s="77"/>
      <c r="AO208" s="145"/>
      <c r="AP208" s="247" t="str">
        <f>IF(F208="","",IFERROR(VLOOKUP(SUBSTITUTE(SUBSTITUTE(Tabla1[[#This Row],[Uso Sistemas]],"T","P"),"N","F"),Parámetros!$M$2:$N$17,2,0),"Completar hasta 3ra sem. para evaluar a Probacionista"))</f>
        <v/>
      </c>
      <c r="AQ208" s="40"/>
      <c r="AR208" s="40"/>
      <c r="AS208" s="40"/>
      <c r="AT208" s="29"/>
      <c r="AU208" s="56"/>
      <c r="AV208" s="56"/>
      <c r="AW208" s="56"/>
      <c r="AX208" s="249" t="str">
        <f>IF(V208="","",EOMONTH(EDATE(Tabla1[[#This Row],[Fecha Finalización]],2),0))</f>
        <v/>
      </c>
      <c r="AY208" s="40"/>
      <c r="AZ208" s="250" t="str">
        <f>IF(V208="","",EOMONTH(EDATE(Tabla1[[#This Row],[Fecha Finalización]],3),0))</f>
        <v/>
      </c>
      <c r="BA208" s="40"/>
      <c r="BB208" s="40"/>
      <c r="BC208" s="236"/>
      <c r="BD208" s="234" t="str">
        <f>IF(F208="","",Tabla1[[#This Row],[sem 01]]&amp;Tabla1[[#This Row],[sem 02]]&amp;Tabla1[[#This Row],[sem 03]])</f>
        <v/>
      </c>
      <c r="BE208" s="235" t="str">
        <f>IF(TRIM(F208)="","",$B$1&amp;"-"&amp;SUBSTITUTE(Tabla1[[#This Row],[Mes Inscrito]]," ","")&amp;"-"&amp;SUBSTITUTE(Tabla1[[#This Row],[Dia de clases Inscrito]]," ","")&amp;"-"&amp;SUBSTITUTE(Tabla1[[#This Row],[Horario Inscrito]]," ","")&amp;"-"&amp;Tabla1[[#This Row],[Fecha Inicio grupo]])</f>
        <v/>
      </c>
      <c r="BF208" s="252" t="str">
        <f>IF(F208="","",Tabla1[[#This Row],[Curso]])</f>
        <v/>
      </c>
      <c r="BG208" s="253" t="str">
        <f>+IF(TRIM(F208)="","",$B$1&amp;"-"&amp;TRIM(Tabla1[[#This Row],[Mes Inscrito]])&amp;"-"&amp;TRIM(Tabla1[[#This Row],[Dia de clases Inscrito]])&amp;"-"&amp;TRIM(Tabla1[[#This Row],[Horario Inscrito]])&amp;"-"&amp;TRIM(Tabla1[[#This Row],[Fecha Inicio grupo]])&amp;"-"&amp;TRIM(Tabla1[[#This Row],[Tipo Incrito]]))</f>
        <v/>
      </c>
      <c r="BH208" s="309"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10"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10"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10" t="str">
        <f>IF(Tabla1[[#This Row],[Fecha Inicio grupo]]="","",IFERROR(VLOOKUP(Tabla1[[#This Row],[Mes de Alta como miembro]],Parámetros!$AM$2:$AN$16,2,0),"01/01/1900"))</f>
        <v/>
      </c>
    </row>
    <row r="209" spans="1:63" ht="14.45" hidden="1">
      <c r="A209" s="69">
        <v>206</v>
      </c>
      <c r="B209" s="30"/>
      <c r="C209" s="35"/>
      <c r="D209" s="43"/>
      <c r="E209" s="65"/>
      <c r="F209" s="46"/>
      <c r="G209" s="46"/>
      <c r="H209" s="164"/>
      <c r="I209" s="43"/>
      <c r="J209" s="29"/>
      <c r="K209" s="70"/>
      <c r="L209" s="69"/>
      <c r="M209" s="47"/>
      <c r="N209" s="239" t="str">
        <f ca="1">IF(Tabla1[[#This Row],[Fecha de nac]]="","",IF(Tabla1[[#This Row],[Fecha Finalización]] &gt;=TODAY(), DATEDIF(Tabla1[[#This Row],[Fecha de nac]],TODAY(),"y"), ROUNDDOWN((Tabla1[[#This Row],[Fecha Finalización]] -Tabla1[[#This Row],[Fecha de nac]])/365,0)))</f>
        <v/>
      </c>
      <c r="O209" s="170"/>
      <c r="P209" s="35"/>
      <c r="Q209" s="68"/>
      <c r="R209" s="68"/>
      <c r="S209" s="68"/>
      <c r="T209" s="68"/>
      <c r="U209" s="244" t="str">
        <f>IF(F209="","",Tabla1[[#This Row],[Fecha Inicio grupo]]+3*7-7)</f>
        <v/>
      </c>
      <c r="V209" s="245" t="str">
        <f>IF(F209="","",EDATE(Tabla1[[#This Row],[Fecha Inicio grupo]],3))</f>
        <v/>
      </c>
      <c r="W209" s="30"/>
      <c r="X209" s="30"/>
      <c r="Y209" s="77"/>
      <c r="Z209" s="77"/>
      <c r="AA209" s="77"/>
      <c r="AB209" s="77"/>
      <c r="AC209" s="77"/>
      <c r="AD209" s="77"/>
      <c r="AE209" s="77"/>
      <c r="AF209" s="77"/>
      <c r="AG209" s="77"/>
      <c r="AH209" s="77"/>
      <c r="AI209" s="77"/>
      <c r="AJ209" s="77"/>
      <c r="AK209" s="77"/>
      <c r="AL209" s="77"/>
      <c r="AM209" s="77"/>
      <c r="AN209" s="77"/>
      <c r="AO209" s="145"/>
      <c r="AP209" s="247" t="str">
        <f>IF(F209="","",IFERROR(VLOOKUP(SUBSTITUTE(SUBSTITUTE(Tabla1[[#This Row],[Uso Sistemas]],"T","P"),"N","F"),Parámetros!$M$2:$N$17,2,0),"Completar hasta 3ra sem. para evaluar a Probacionista"))</f>
        <v/>
      </c>
      <c r="AQ209" s="40"/>
      <c r="AR209" s="40"/>
      <c r="AS209" s="40"/>
      <c r="AT209" s="29"/>
      <c r="AU209" s="56"/>
      <c r="AV209" s="56"/>
      <c r="AW209" s="56"/>
      <c r="AX209" s="249" t="str">
        <f>IF(V209="","",EOMONTH(EDATE(Tabla1[[#This Row],[Fecha Finalización]],2),0))</f>
        <v/>
      </c>
      <c r="AY209" s="40"/>
      <c r="AZ209" s="250" t="str">
        <f>IF(V209="","",EOMONTH(EDATE(Tabla1[[#This Row],[Fecha Finalización]],3),0))</f>
        <v/>
      </c>
      <c r="BA209" s="40"/>
      <c r="BB209" s="40"/>
      <c r="BC209" s="236"/>
      <c r="BD209" s="234" t="str">
        <f>IF(F209="","",Tabla1[[#This Row],[sem 01]]&amp;Tabla1[[#This Row],[sem 02]]&amp;Tabla1[[#This Row],[sem 03]])</f>
        <v/>
      </c>
      <c r="BE209" s="235" t="str">
        <f>IF(TRIM(F209)="","",$B$1&amp;"-"&amp;SUBSTITUTE(Tabla1[[#This Row],[Mes Inscrito]]," ","")&amp;"-"&amp;SUBSTITUTE(Tabla1[[#This Row],[Dia de clases Inscrito]]," ","")&amp;"-"&amp;SUBSTITUTE(Tabla1[[#This Row],[Horario Inscrito]]," ","")&amp;"-"&amp;Tabla1[[#This Row],[Fecha Inicio grupo]])</f>
        <v/>
      </c>
      <c r="BF209" s="252" t="str">
        <f>IF(F209="","",Tabla1[[#This Row],[Curso]])</f>
        <v/>
      </c>
      <c r="BG209" s="253" t="str">
        <f>+IF(TRIM(F209)="","",$B$1&amp;"-"&amp;TRIM(Tabla1[[#This Row],[Mes Inscrito]])&amp;"-"&amp;TRIM(Tabla1[[#This Row],[Dia de clases Inscrito]])&amp;"-"&amp;TRIM(Tabla1[[#This Row],[Horario Inscrito]])&amp;"-"&amp;TRIM(Tabla1[[#This Row],[Fecha Inicio grupo]])&amp;"-"&amp;TRIM(Tabla1[[#This Row],[Tipo Incrito]]))</f>
        <v/>
      </c>
      <c r="BH209" s="309"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10"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10"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10" t="str">
        <f>IF(Tabla1[[#This Row],[Fecha Inicio grupo]]="","",IFERROR(VLOOKUP(Tabla1[[#This Row],[Mes de Alta como miembro]],Parámetros!$AM$2:$AN$16,2,0),"01/01/1900"))</f>
        <v/>
      </c>
    </row>
    <row r="210" spans="1:63" ht="14.45" hidden="1">
      <c r="A210" s="69">
        <v>207</v>
      </c>
      <c r="B210" s="30"/>
      <c r="C210" s="35"/>
      <c r="D210" s="43"/>
      <c r="E210" s="65"/>
      <c r="F210" s="46"/>
      <c r="G210" s="46"/>
      <c r="H210" s="164"/>
      <c r="I210" s="43"/>
      <c r="J210" s="29"/>
      <c r="K210" s="70"/>
      <c r="L210" s="69"/>
      <c r="M210" s="47"/>
      <c r="N210" s="239" t="str">
        <f ca="1">IF(Tabla1[[#This Row],[Fecha de nac]]="","",IF(Tabla1[[#This Row],[Fecha Finalización]] &gt;=TODAY(), DATEDIF(Tabla1[[#This Row],[Fecha de nac]],TODAY(),"y"), ROUNDDOWN((Tabla1[[#This Row],[Fecha Finalización]] -Tabla1[[#This Row],[Fecha de nac]])/365,0)))</f>
        <v/>
      </c>
      <c r="O210" s="170"/>
      <c r="P210" s="35"/>
      <c r="Q210" s="68"/>
      <c r="R210" s="68"/>
      <c r="S210" s="68"/>
      <c r="T210" s="68"/>
      <c r="U210" s="244" t="str">
        <f>IF(F210="","",Tabla1[[#This Row],[Fecha Inicio grupo]]+3*7-7)</f>
        <v/>
      </c>
      <c r="V210" s="245" t="str">
        <f>IF(F210="","",EDATE(Tabla1[[#This Row],[Fecha Inicio grupo]],3))</f>
        <v/>
      </c>
      <c r="W210" s="30"/>
      <c r="X210" s="30"/>
      <c r="Y210" s="77"/>
      <c r="Z210" s="77"/>
      <c r="AA210" s="77"/>
      <c r="AB210" s="77"/>
      <c r="AC210" s="77"/>
      <c r="AD210" s="77"/>
      <c r="AE210" s="77"/>
      <c r="AF210" s="77"/>
      <c r="AG210" s="77"/>
      <c r="AH210" s="77"/>
      <c r="AI210" s="77"/>
      <c r="AJ210" s="77"/>
      <c r="AK210" s="77"/>
      <c r="AL210" s="77"/>
      <c r="AM210" s="77"/>
      <c r="AN210" s="77"/>
      <c r="AO210" s="145"/>
      <c r="AP210" s="247" t="str">
        <f>IF(F210="","",IFERROR(VLOOKUP(SUBSTITUTE(SUBSTITUTE(Tabla1[[#This Row],[Uso Sistemas]],"T","P"),"N","F"),Parámetros!$M$2:$N$17,2,0),"Completar hasta 3ra sem. para evaluar a Probacionista"))</f>
        <v/>
      </c>
      <c r="AQ210" s="40"/>
      <c r="AR210" s="40"/>
      <c r="AS210" s="40"/>
      <c r="AT210" s="29"/>
      <c r="AU210" s="56"/>
      <c r="AV210" s="56"/>
      <c r="AW210" s="56"/>
      <c r="AX210" s="249" t="str">
        <f>IF(V210="","",EOMONTH(EDATE(Tabla1[[#This Row],[Fecha Finalización]],2),0))</f>
        <v/>
      </c>
      <c r="AY210" s="40"/>
      <c r="AZ210" s="250" t="str">
        <f>IF(V210="","",EOMONTH(EDATE(Tabla1[[#This Row],[Fecha Finalización]],3),0))</f>
        <v/>
      </c>
      <c r="BA210" s="40"/>
      <c r="BB210" s="40"/>
      <c r="BC210" s="236"/>
      <c r="BD210" s="234" t="str">
        <f>IF(F210="","",Tabla1[[#This Row],[sem 01]]&amp;Tabla1[[#This Row],[sem 02]]&amp;Tabla1[[#This Row],[sem 03]])</f>
        <v/>
      </c>
      <c r="BE210" s="235" t="str">
        <f>IF(TRIM(F210)="","",$B$1&amp;"-"&amp;SUBSTITUTE(Tabla1[[#This Row],[Mes Inscrito]]," ","")&amp;"-"&amp;SUBSTITUTE(Tabla1[[#This Row],[Dia de clases Inscrito]]," ","")&amp;"-"&amp;SUBSTITUTE(Tabla1[[#This Row],[Horario Inscrito]]," ","")&amp;"-"&amp;Tabla1[[#This Row],[Fecha Inicio grupo]])</f>
        <v/>
      </c>
      <c r="BF210" s="252" t="str">
        <f>IF(F210="","",Tabla1[[#This Row],[Curso]])</f>
        <v/>
      </c>
      <c r="BG210" s="253" t="str">
        <f>+IF(TRIM(F210)="","",$B$1&amp;"-"&amp;TRIM(Tabla1[[#This Row],[Mes Inscrito]])&amp;"-"&amp;TRIM(Tabla1[[#This Row],[Dia de clases Inscrito]])&amp;"-"&amp;TRIM(Tabla1[[#This Row],[Horario Inscrito]])&amp;"-"&amp;TRIM(Tabla1[[#This Row],[Fecha Inicio grupo]])&amp;"-"&amp;TRIM(Tabla1[[#This Row],[Tipo Incrito]]))</f>
        <v/>
      </c>
      <c r="BH210" s="309"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10"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10"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10" t="str">
        <f>IF(Tabla1[[#This Row],[Fecha Inicio grupo]]="","",IFERROR(VLOOKUP(Tabla1[[#This Row],[Mes de Alta como miembro]],Parámetros!$AM$2:$AN$16,2,0),"01/01/1900"))</f>
        <v/>
      </c>
    </row>
    <row r="211" spans="1:63" ht="14.45" hidden="1">
      <c r="A211" s="69">
        <v>208</v>
      </c>
      <c r="B211" s="30"/>
      <c r="C211" s="35"/>
      <c r="D211" s="43"/>
      <c r="E211" s="65"/>
      <c r="F211" s="46"/>
      <c r="G211" s="46"/>
      <c r="H211" s="164"/>
      <c r="I211" s="43"/>
      <c r="J211" s="29"/>
      <c r="K211" s="70"/>
      <c r="L211" s="69"/>
      <c r="M211" s="47"/>
      <c r="N211" s="239" t="str">
        <f ca="1">IF(Tabla1[[#This Row],[Fecha de nac]]="","",IF(Tabla1[[#This Row],[Fecha Finalización]] &gt;=TODAY(), DATEDIF(Tabla1[[#This Row],[Fecha de nac]],TODAY(),"y"), ROUNDDOWN((Tabla1[[#This Row],[Fecha Finalización]] -Tabla1[[#This Row],[Fecha de nac]])/365,0)))</f>
        <v/>
      </c>
      <c r="O211" s="170"/>
      <c r="P211" s="35"/>
      <c r="Q211" s="68"/>
      <c r="R211" s="68"/>
      <c r="S211" s="68"/>
      <c r="T211" s="68"/>
      <c r="U211" s="244" t="str">
        <f>IF(F211="","",Tabla1[[#This Row],[Fecha Inicio grupo]]+3*7-7)</f>
        <v/>
      </c>
      <c r="V211" s="245" t="str">
        <f>IF(F211="","",EDATE(Tabla1[[#This Row],[Fecha Inicio grupo]],3))</f>
        <v/>
      </c>
      <c r="W211" s="30"/>
      <c r="X211" s="30"/>
      <c r="Y211" s="77"/>
      <c r="Z211" s="77"/>
      <c r="AA211" s="77"/>
      <c r="AB211" s="77"/>
      <c r="AC211" s="77"/>
      <c r="AD211" s="77"/>
      <c r="AE211" s="77"/>
      <c r="AF211" s="77"/>
      <c r="AG211" s="77"/>
      <c r="AH211" s="77"/>
      <c r="AI211" s="77"/>
      <c r="AJ211" s="77"/>
      <c r="AK211" s="77"/>
      <c r="AL211" s="77"/>
      <c r="AM211" s="77"/>
      <c r="AN211" s="77"/>
      <c r="AO211" s="145"/>
      <c r="AP211" s="247" t="str">
        <f>IF(F211="","",IFERROR(VLOOKUP(SUBSTITUTE(SUBSTITUTE(Tabla1[[#This Row],[Uso Sistemas]],"T","P"),"N","F"),Parámetros!$M$2:$N$17,2,0),"Completar hasta 3ra sem. para evaluar a Probacionista"))</f>
        <v/>
      </c>
      <c r="AQ211" s="40"/>
      <c r="AR211" s="40"/>
      <c r="AS211" s="40"/>
      <c r="AT211" s="29"/>
      <c r="AU211" s="56"/>
      <c r="AV211" s="56"/>
      <c r="AW211" s="56"/>
      <c r="AX211" s="249" t="str">
        <f>IF(V211="","",EOMONTH(EDATE(Tabla1[[#This Row],[Fecha Finalización]],2),0))</f>
        <v/>
      </c>
      <c r="AY211" s="40"/>
      <c r="AZ211" s="250" t="str">
        <f>IF(V211="","",EOMONTH(EDATE(Tabla1[[#This Row],[Fecha Finalización]],3),0))</f>
        <v/>
      </c>
      <c r="BA211" s="40"/>
      <c r="BB211" s="40"/>
      <c r="BC211" s="236"/>
      <c r="BD211" s="234" t="str">
        <f>IF(F211="","",Tabla1[[#This Row],[sem 01]]&amp;Tabla1[[#This Row],[sem 02]]&amp;Tabla1[[#This Row],[sem 03]])</f>
        <v/>
      </c>
      <c r="BE211" s="235" t="str">
        <f>IF(TRIM(F211)="","",$B$1&amp;"-"&amp;SUBSTITUTE(Tabla1[[#This Row],[Mes Inscrito]]," ","")&amp;"-"&amp;SUBSTITUTE(Tabla1[[#This Row],[Dia de clases Inscrito]]," ","")&amp;"-"&amp;SUBSTITUTE(Tabla1[[#This Row],[Horario Inscrito]]," ","")&amp;"-"&amp;Tabla1[[#This Row],[Fecha Inicio grupo]])</f>
        <v/>
      </c>
      <c r="BF211" s="252" t="str">
        <f>IF(F211="","",Tabla1[[#This Row],[Curso]])</f>
        <v/>
      </c>
      <c r="BG211" s="253" t="str">
        <f>+IF(TRIM(F211)="","",$B$1&amp;"-"&amp;TRIM(Tabla1[[#This Row],[Mes Inscrito]])&amp;"-"&amp;TRIM(Tabla1[[#This Row],[Dia de clases Inscrito]])&amp;"-"&amp;TRIM(Tabla1[[#This Row],[Horario Inscrito]])&amp;"-"&amp;TRIM(Tabla1[[#This Row],[Fecha Inicio grupo]])&amp;"-"&amp;TRIM(Tabla1[[#This Row],[Tipo Incrito]]))</f>
        <v/>
      </c>
      <c r="BH211" s="309"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10"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10"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10" t="str">
        <f>IF(Tabla1[[#This Row],[Fecha Inicio grupo]]="","",IFERROR(VLOOKUP(Tabla1[[#This Row],[Mes de Alta como miembro]],Parámetros!$AM$2:$AN$16,2,0),"01/01/1900"))</f>
        <v/>
      </c>
    </row>
    <row r="212" spans="1:63" ht="14.45" hidden="1">
      <c r="A212" s="69">
        <v>209</v>
      </c>
      <c r="B212" s="30"/>
      <c r="C212" s="35"/>
      <c r="D212" s="43"/>
      <c r="E212" s="65"/>
      <c r="F212" s="46"/>
      <c r="G212" s="46"/>
      <c r="H212" s="164"/>
      <c r="I212" s="43"/>
      <c r="J212" s="29"/>
      <c r="K212" s="70"/>
      <c r="L212" s="69"/>
      <c r="M212" s="47"/>
      <c r="N212" s="239" t="str">
        <f ca="1">IF(Tabla1[[#This Row],[Fecha de nac]]="","",IF(Tabla1[[#This Row],[Fecha Finalización]] &gt;=TODAY(), DATEDIF(Tabla1[[#This Row],[Fecha de nac]],TODAY(),"y"), ROUNDDOWN((Tabla1[[#This Row],[Fecha Finalización]] -Tabla1[[#This Row],[Fecha de nac]])/365,0)))</f>
        <v/>
      </c>
      <c r="O212" s="170"/>
      <c r="P212" s="35"/>
      <c r="Q212" s="68"/>
      <c r="R212" s="68"/>
      <c r="S212" s="68"/>
      <c r="T212" s="68"/>
      <c r="U212" s="244" t="str">
        <f>IF(F212="","",Tabla1[[#This Row],[Fecha Inicio grupo]]+3*7-7)</f>
        <v/>
      </c>
      <c r="V212" s="245" t="str">
        <f>IF(F212="","",EDATE(Tabla1[[#This Row],[Fecha Inicio grupo]],3))</f>
        <v/>
      </c>
      <c r="W212" s="30"/>
      <c r="X212" s="30"/>
      <c r="Y212" s="77"/>
      <c r="Z212" s="77"/>
      <c r="AA212" s="77"/>
      <c r="AB212" s="77"/>
      <c r="AC212" s="77"/>
      <c r="AD212" s="77"/>
      <c r="AE212" s="77"/>
      <c r="AF212" s="77"/>
      <c r="AG212" s="77"/>
      <c r="AH212" s="77"/>
      <c r="AI212" s="77"/>
      <c r="AJ212" s="77"/>
      <c r="AK212" s="77"/>
      <c r="AL212" s="77"/>
      <c r="AM212" s="77"/>
      <c r="AN212" s="77"/>
      <c r="AO212" s="145"/>
      <c r="AP212" s="247" t="str">
        <f>IF(F212="","",IFERROR(VLOOKUP(SUBSTITUTE(SUBSTITUTE(Tabla1[[#This Row],[Uso Sistemas]],"T","P"),"N","F"),Parámetros!$M$2:$N$17,2,0),"Completar hasta 3ra sem. para evaluar a Probacionista"))</f>
        <v/>
      </c>
      <c r="AQ212" s="40"/>
      <c r="AR212" s="40"/>
      <c r="AS212" s="40"/>
      <c r="AT212" s="29"/>
      <c r="AU212" s="56"/>
      <c r="AV212" s="56"/>
      <c r="AW212" s="56"/>
      <c r="AX212" s="249" t="str">
        <f>IF(V212="","",EOMONTH(EDATE(Tabla1[[#This Row],[Fecha Finalización]],2),0))</f>
        <v/>
      </c>
      <c r="AY212" s="40"/>
      <c r="AZ212" s="250" t="str">
        <f>IF(V212="","",EOMONTH(EDATE(Tabla1[[#This Row],[Fecha Finalización]],3),0))</f>
        <v/>
      </c>
      <c r="BA212" s="40"/>
      <c r="BB212" s="40"/>
      <c r="BC212" s="236"/>
      <c r="BD212" s="234" t="str">
        <f>IF(F212="","",Tabla1[[#This Row],[sem 01]]&amp;Tabla1[[#This Row],[sem 02]]&amp;Tabla1[[#This Row],[sem 03]])</f>
        <v/>
      </c>
      <c r="BE212" s="235" t="str">
        <f>IF(TRIM(F212)="","",$B$1&amp;"-"&amp;SUBSTITUTE(Tabla1[[#This Row],[Mes Inscrito]]," ","")&amp;"-"&amp;SUBSTITUTE(Tabla1[[#This Row],[Dia de clases Inscrito]]," ","")&amp;"-"&amp;SUBSTITUTE(Tabla1[[#This Row],[Horario Inscrito]]," ","")&amp;"-"&amp;Tabla1[[#This Row],[Fecha Inicio grupo]])</f>
        <v/>
      </c>
      <c r="BF212" s="252" t="str">
        <f>IF(F212="","",Tabla1[[#This Row],[Curso]])</f>
        <v/>
      </c>
      <c r="BG212" s="253" t="str">
        <f>+IF(TRIM(F212)="","",$B$1&amp;"-"&amp;TRIM(Tabla1[[#This Row],[Mes Inscrito]])&amp;"-"&amp;TRIM(Tabla1[[#This Row],[Dia de clases Inscrito]])&amp;"-"&amp;TRIM(Tabla1[[#This Row],[Horario Inscrito]])&amp;"-"&amp;TRIM(Tabla1[[#This Row],[Fecha Inicio grupo]])&amp;"-"&amp;TRIM(Tabla1[[#This Row],[Tipo Incrito]]))</f>
        <v/>
      </c>
      <c r="BH212" s="309"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10"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10"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10" t="str">
        <f>IF(Tabla1[[#This Row],[Fecha Inicio grupo]]="","",IFERROR(VLOOKUP(Tabla1[[#This Row],[Mes de Alta como miembro]],Parámetros!$AM$2:$AN$16,2,0),"01/01/1900"))</f>
        <v/>
      </c>
    </row>
    <row r="213" spans="1:63" ht="14.45" hidden="1">
      <c r="A213" s="69">
        <v>210</v>
      </c>
      <c r="B213" s="30"/>
      <c r="C213" s="35"/>
      <c r="D213" s="43"/>
      <c r="E213" s="65"/>
      <c r="F213" s="46"/>
      <c r="G213" s="46"/>
      <c r="H213" s="164"/>
      <c r="I213" s="43"/>
      <c r="J213" s="29"/>
      <c r="K213" s="70"/>
      <c r="L213" s="69"/>
      <c r="M213" s="47"/>
      <c r="N213" s="239" t="str">
        <f ca="1">IF(Tabla1[[#This Row],[Fecha de nac]]="","",IF(Tabla1[[#This Row],[Fecha Finalización]] &gt;=TODAY(), DATEDIF(Tabla1[[#This Row],[Fecha de nac]],TODAY(),"y"), ROUNDDOWN((Tabla1[[#This Row],[Fecha Finalización]] -Tabla1[[#This Row],[Fecha de nac]])/365,0)))</f>
        <v/>
      </c>
      <c r="O213" s="170"/>
      <c r="P213" s="35"/>
      <c r="Q213" s="68"/>
      <c r="R213" s="68"/>
      <c r="S213" s="68"/>
      <c r="T213" s="68"/>
      <c r="U213" s="244" t="str">
        <f>IF(F213="","",Tabla1[[#This Row],[Fecha Inicio grupo]]+3*7-7)</f>
        <v/>
      </c>
      <c r="V213" s="245" t="str">
        <f>IF(F213="","",EDATE(Tabla1[[#This Row],[Fecha Inicio grupo]],3))</f>
        <v/>
      </c>
      <c r="W213" s="30"/>
      <c r="X213" s="30"/>
      <c r="Y213" s="77"/>
      <c r="Z213" s="77"/>
      <c r="AA213" s="77"/>
      <c r="AB213" s="77"/>
      <c r="AC213" s="77"/>
      <c r="AD213" s="77"/>
      <c r="AE213" s="77"/>
      <c r="AF213" s="77"/>
      <c r="AG213" s="77"/>
      <c r="AH213" s="77"/>
      <c r="AI213" s="77"/>
      <c r="AJ213" s="77"/>
      <c r="AK213" s="77"/>
      <c r="AL213" s="77"/>
      <c r="AM213" s="77"/>
      <c r="AN213" s="77"/>
      <c r="AO213" s="145"/>
      <c r="AP213" s="247" t="str">
        <f>IF(F213="","",IFERROR(VLOOKUP(SUBSTITUTE(SUBSTITUTE(Tabla1[[#This Row],[Uso Sistemas]],"T","P"),"N","F"),Parámetros!$M$2:$N$17,2,0),"Completar hasta 3ra sem. para evaluar a Probacionista"))</f>
        <v/>
      </c>
      <c r="AQ213" s="40"/>
      <c r="AR213" s="40"/>
      <c r="AS213" s="40"/>
      <c r="AT213" s="29"/>
      <c r="AU213" s="56"/>
      <c r="AV213" s="56"/>
      <c r="AW213" s="56"/>
      <c r="AX213" s="249" t="str">
        <f>IF(V213="","",EOMONTH(EDATE(Tabla1[[#This Row],[Fecha Finalización]],2),0))</f>
        <v/>
      </c>
      <c r="AY213" s="40"/>
      <c r="AZ213" s="250" t="str">
        <f>IF(V213="","",EOMONTH(EDATE(Tabla1[[#This Row],[Fecha Finalización]],3),0))</f>
        <v/>
      </c>
      <c r="BA213" s="40"/>
      <c r="BB213" s="40"/>
      <c r="BC213" s="236"/>
      <c r="BD213" s="234" t="str">
        <f>IF(F213="","",Tabla1[[#This Row],[sem 01]]&amp;Tabla1[[#This Row],[sem 02]]&amp;Tabla1[[#This Row],[sem 03]])</f>
        <v/>
      </c>
      <c r="BE213" s="235" t="str">
        <f>IF(TRIM(F213)="","",$B$1&amp;"-"&amp;SUBSTITUTE(Tabla1[[#This Row],[Mes Inscrito]]," ","")&amp;"-"&amp;SUBSTITUTE(Tabla1[[#This Row],[Dia de clases Inscrito]]," ","")&amp;"-"&amp;SUBSTITUTE(Tabla1[[#This Row],[Horario Inscrito]]," ","")&amp;"-"&amp;Tabla1[[#This Row],[Fecha Inicio grupo]])</f>
        <v/>
      </c>
      <c r="BF213" s="252" t="str">
        <f>IF(F213="","",Tabla1[[#This Row],[Curso]])</f>
        <v/>
      </c>
      <c r="BG213" s="253" t="str">
        <f>+IF(TRIM(F213)="","",$B$1&amp;"-"&amp;TRIM(Tabla1[[#This Row],[Mes Inscrito]])&amp;"-"&amp;TRIM(Tabla1[[#This Row],[Dia de clases Inscrito]])&amp;"-"&amp;TRIM(Tabla1[[#This Row],[Horario Inscrito]])&amp;"-"&amp;TRIM(Tabla1[[#This Row],[Fecha Inicio grupo]])&amp;"-"&amp;TRIM(Tabla1[[#This Row],[Tipo Incrito]]))</f>
        <v/>
      </c>
      <c r="BH213" s="309"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10"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10"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10" t="str">
        <f>IF(Tabla1[[#This Row],[Fecha Inicio grupo]]="","",IFERROR(VLOOKUP(Tabla1[[#This Row],[Mes de Alta como miembro]],Parámetros!$AM$2:$AN$16,2,0),"01/01/1900"))</f>
        <v/>
      </c>
    </row>
    <row r="214" spans="1:63" ht="14.45" hidden="1">
      <c r="A214" s="69">
        <v>211</v>
      </c>
      <c r="B214" s="30"/>
      <c r="C214" s="35"/>
      <c r="D214" s="43"/>
      <c r="E214" s="65"/>
      <c r="F214" s="46"/>
      <c r="G214" s="46"/>
      <c r="H214" s="164"/>
      <c r="I214" s="43"/>
      <c r="J214" s="29"/>
      <c r="K214" s="70"/>
      <c r="L214" s="69"/>
      <c r="M214" s="47"/>
      <c r="N214" s="239" t="str">
        <f ca="1">IF(Tabla1[[#This Row],[Fecha de nac]]="","",IF(Tabla1[[#This Row],[Fecha Finalización]] &gt;=TODAY(), DATEDIF(Tabla1[[#This Row],[Fecha de nac]],TODAY(),"y"), ROUNDDOWN((Tabla1[[#This Row],[Fecha Finalización]] -Tabla1[[#This Row],[Fecha de nac]])/365,0)))</f>
        <v/>
      </c>
      <c r="O214" s="170"/>
      <c r="P214" s="35"/>
      <c r="Q214" s="68"/>
      <c r="R214" s="68"/>
      <c r="S214" s="68"/>
      <c r="T214" s="68"/>
      <c r="U214" s="244" t="str">
        <f>IF(F214="","",Tabla1[[#This Row],[Fecha Inicio grupo]]+3*7-7)</f>
        <v/>
      </c>
      <c r="V214" s="245" t="str">
        <f>IF(F214="","",EDATE(Tabla1[[#This Row],[Fecha Inicio grupo]],3))</f>
        <v/>
      </c>
      <c r="W214" s="30"/>
      <c r="X214" s="30"/>
      <c r="Y214" s="77"/>
      <c r="Z214" s="77"/>
      <c r="AA214" s="77"/>
      <c r="AB214" s="77"/>
      <c r="AC214" s="77"/>
      <c r="AD214" s="77"/>
      <c r="AE214" s="77"/>
      <c r="AF214" s="77"/>
      <c r="AG214" s="77"/>
      <c r="AH214" s="77"/>
      <c r="AI214" s="77"/>
      <c r="AJ214" s="77"/>
      <c r="AK214" s="77"/>
      <c r="AL214" s="77"/>
      <c r="AM214" s="77"/>
      <c r="AN214" s="77"/>
      <c r="AO214" s="145"/>
      <c r="AP214" s="247" t="str">
        <f>IF(F214="","",IFERROR(VLOOKUP(SUBSTITUTE(SUBSTITUTE(Tabla1[[#This Row],[Uso Sistemas]],"T","P"),"N","F"),Parámetros!$M$2:$N$17,2,0),"Completar hasta 3ra sem. para evaluar a Probacionista"))</f>
        <v/>
      </c>
      <c r="AQ214" s="40"/>
      <c r="AR214" s="40"/>
      <c r="AS214" s="40"/>
      <c r="AT214" s="29"/>
      <c r="AU214" s="56"/>
      <c r="AV214" s="56"/>
      <c r="AW214" s="56"/>
      <c r="AX214" s="249" t="str">
        <f>IF(V214="","",EOMONTH(EDATE(Tabla1[[#This Row],[Fecha Finalización]],2),0))</f>
        <v/>
      </c>
      <c r="AY214" s="40"/>
      <c r="AZ214" s="250" t="str">
        <f>IF(V214="","",EOMONTH(EDATE(Tabla1[[#This Row],[Fecha Finalización]],3),0))</f>
        <v/>
      </c>
      <c r="BA214" s="40"/>
      <c r="BB214" s="40"/>
      <c r="BC214" s="236"/>
      <c r="BD214" s="234" t="str">
        <f>IF(F214="","",Tabla1[[#This Row],[sem 01]]&amp;Tabla1[[#This Row],[sem 02]]&amp;Tabla1[[#This Row],[sem 03]])</f>
        <v/>
      </c>
      <c r="BE214" s="235" t="str">
        <f>IF(TRIM(F214)="","",$B$1&amp;"-"&amp;SUBSTITUTE(Tabla1[[#This Row],[Mes Inscrito]]," ","")&amp;"-"&amp;SUBSTITUTE(Tabla1[[#This Row],[Dia de clases Inscrito]]," ","")&amp;"-"&amp;SUBSTITUTE(Tabla1[[#This Row],[Horario Inscrito]]," ","")&amp;"-"&amp;Tabla1[[#This Row],[Fecha Inicio grupo]])</f>
        <v/>
      </c>
      <c r="BF214" s="252" t="str">
        <f>IF(F214="","",Tabla1[[#This Row],[Curso]])</f>
        <v/>
      </c>
      <c r="BG214" s="253" t="str">
        <f>+IF(TRIM(F214)="","",$B$1&amp;"-"&amp;TRIM(Tabla1[[#This Row],[Mes Inscrito]])&amp;"-"&amp;TRIM(Tabla1[[#This Row],[Dia de clases Inscrito]])&amp;"-"&amp;TRIM(Tabla1[[#This Row],[Horario Inscrito]])&amp;"-"&amp;TRIM(Tabla1[[#This Row],[Fecha Inicio grupo]])&amp;"-"&amp;TRIM(Tabla1[[#This Row],[Tipo Incrito]]))</f>
        <v/>
      </c>
      <c r="BH214" s="309"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10"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10"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10" t="str">
        <f>IF(Tabla1[[#This Row],[Fecha Inicio grupo]]="","",IFERROR(VLOOKUP(Tabla1[[#This Row],[Mes de Alta como miembro]],Parámetros!$AM$2:$AN$16,2,0),"01/01/1900"))</f>
        <v/>
      </c>
    </row>
    <row r="215" spans="1:63" ht="14.45" hidden="1">
      <c r="A215" s="69">
        <v>212</v>
      </c>
      <c r="B215" s="30"/>
      <c r="C215" s="35"/>
      <c r="D215" s="43"/>
      <c r="E215" s="65"/>
      <c r="F215" s="46"/>
      <c r="G215" s="46"/>
      <c r="H215" s="164"/>
      <c r="I215" s="43"/>
      <c r="J215" s="29"/>
      <c r="K215" s="70"/>
      <c r="L215" s="69"/>
      <c r="M215" s="47"/>
      <c r="N215" s="239" t="str">
        <f ca="1">IF(Tabla1[[#This Row],[Fecha de nac]]="","",IF(Tabla1[[#This Row],[Fecha Finalización]] &gt;=TODAY(), DATEDIF(Tabla1[[#This Row],[Fecha de nac]],TODAY(),"y"), ROUNDDOWN((Tabla1[[#This Row],[Fecha Finalización]] -Tabla1[[#This Row],[Fecha de nac]])/365,0)))</f>
        <v/>
      </c>
      <c r="O215" s="170"/>
      <c r="P215" s="35"/>
      <c r="Q215" s="68"/>
      <c r="R215" s="68"/>
      <c r="S215" s="68"/>
      <c r="T215" s="68"/>
      <c r="U215" s="244" t="str">
        <f>IF(F215="","",Tabla1[[#This Row],[Fecha Inicio grupo]]+3*7-7)</f>
        <v/>
      </c>
      <c r="V215" s="245" t="str">
        <f>IF(F215="","",EDATE(Tabla1[[#This Row],[Fecha Inicio grupo]],3))</f>
        <v/>
      </c>
      <c r="W215" s="30"/>
      <c r="X215" s="30"/>
      <c r="Y215" s="77"/>
      <c r="Z215" s="77"/>
      <c r="AA215" s="77"/>
      <c r="AB215" s="77"/>
      <c r="AC215" s="77"/>
      <c r="AD215" s="77"/>
      <c r="AE215" s="77"/>
      <c r="AF215" s="77"/>
      <c r="AG215" s="77"/>
      <c r="AH215" s="77"/>
      <c r="AI215" s="77"/>
      <c r="AJ215" s="77"/>
      <c r="AK215" s="77"/>
      <c r="AL215" s="77"/>
      <c r="AM215" s="77"/>
      <c r="AN215" s="77"/>
      <c r="AO215" s="145"/>
      <c r="AP215" s="247" t="str">
        <f>IF(F215="","",IFERROR(VLOOKUP(SUBSTITUTE(SUBSTITUTE(Tabla1[[#This Row],[Uso Sistemas]],"T","P"),"N","F"),Parámetros!$M$2:$N$17,2,0),"Completar hasta 3ra sem. para evaluar a Probacionista"))</f>
        <v/>
      </c>
      <c r="AQ215" s="40"/>
      <c r="AR215" s="40"/>
      <c r="AS215" s="40"/>
      <c r="AT215" s="29"/>
      <c r="AU215" s="56"/>
      <c r="AV215" s="56"/>
      <c r="AW215" s="56"/>
      <c r="AX215" s="249" t="str">
        <f>IF(V215="","",EOMONTH(EDATE(Tabla1[[#This Row],[Fecha Finalización]],2),0))</f>
        <v/>
      </c>
      <c r="AY215" s="40"/>
      <c r="AZ215" s="250" t="str">
        <f>IF(V215="","",EOMONTH(EDATE(Tabla1[[#This Row],[Fecha Finalización]],3),0))</f>
        <v/>
      </c>
      <c r="BA215" s="40"/>
      <c r="BB215" s="40"/>
      <c r="BC215" s="236"/>
      <c r="BD215" s="234" t="str">
        <f>IF(F215="","",Tabla1[[#This Row],[sem 01]]&amp;Tabla1[[#This Row],[sem 02]]&amp;Tabla1[[#This Row],[sem 03]])</f>
        <v/>
      </c>
      <c r="BE215" s="235" t="str">
        <f>IF(TRIM(F215)="","",$B$1&amp;"-"&amp;SUBSTITUTE(Tabla1[[#This Row],[Mes Inscrito]]," ","")&amp;"-"&amp;SUBSTITUTE(Tabla1[[#This Row],[Dia de clases Inscrito]]," ","")&amp;"-"&amp;SUBSTITUTE(Tabla1[[#This Row],[Horario Inscrito]]," ","")&amp;"-"&amp;Tabla1[[#This Row],[Fecha Inicio grupo]])</f>
        <v/>
      </c>
      <c r="BF215" s="252" t="str">
        <f>IF(F215="","",Tabla1[[#This Row],[Curso]])</f>
        <v/>
      </c>
      <c r="BG215" s="253" t="str">
        <f>+IF(TRIM(F215)="","",$B$1&amp;"-"&amp;TRIM(Tabla1[[#This Row],[Mes Inscrito]])&amp;"-"&amp;TRIM(Tabla1[[#This Row],[Dia de clases Inscrito]])&amp;"-"&amp;TRIM(Tabla1[[#This Row],[Horario Inscrito]])&amp;"-"&amp;TRIM(Tabla1[[#This Row],[Fecha Inicio grupo]])&amp;"-"&amp;TRIM(Tabla1[[#This Row],[Tipo Incrito]]))</f>
        <v/>
      </c>
      <c r="BH215" s="309"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10"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10"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10" t="str">
        <f>IF(Tabla1[[#This Row],[Fecha Inicio grupo]]="","",IFERROR(VLOOKUP(Tabla1[[#This Row],[Mes de Alta como miembro]],Parámetros!$AM$2:$AN$16,2,0),"01/01/1900"))</f>
        <v/>
      </c>
    </row>
    <row r="216" spans="1:63" ht="14.45" hidden="1">
      <c r="A216" s="69">
        <v>213</v>
      </c>
      <c r="B216" s="30"/>
      <c r="C216" s="35"/>
      <c r="D216" s="43"/>
      <c r="E216" s="65"/>
      <c r="F216" s="46"/>
      <c r="G216" s="46"/>
      <c r="H216" s="164"/>
      <c r="I216" s="43"/>
      <c r="J216" s="29"/>
      <c r="K216" s="70"/>
      <c r="L216" s="69"/>
      <c r="M216" s="47"/>
      <c r="N216" s="239" t="str">
        <f ca="1">IF(Tabla1[[#This Row],[Fecha de nac]]="","",IF(Tabla1[[#This Row],[Fecha Finalización]] &gt;=TODAY(), DATEDIF(Tabla1[[#This Row],[Fecha de nac]],TODAY(),"y"), ROUNDDOWN((Tabla1[[#This Row],[Fecha Finalización]] -Tabla1[[#This Row],[Fecha de nac]])/365,0)))</f>
        <v/>
      </c>
      <c r="O216" s="170"/>
      <c r="P216" s="35"/>
      <c r="Q216" s="68"/>
      <c r="R216" s="68"/>
      <c r="S216" s="68"/>
      <c r="T216" s="68"/>
      <c r="U216" s="244" t="str">
        <f>IF(F216="","",Tabla1[[#This Row],[Fecha Inicio grupo]]+3*7-7)</f>
        <v/>
      </c>
      <c r="V216" s="245" t="str">
        <f>IF(F216="","",EDATE(Tabla1[[#This Row],[Fecha Inicio grupo]],3))</f>
        <v/>
      </c>
      <c r="W216" s="30"/>
      <c r="X216" s="30"/>
      <c r="Y216" s="77"/>
      <c r="Z216" s="77"/>
      <c r="AA216" s="77"/>
      <c r="AB216" s="77"/>
      <c r="AC216" s="77"/>
      <c r="AD216" s="77"/>
      <c r="AE216" s="77"/>
      <c r="AF216" s="77"/>
      <c r="AG216" s="77"/>
      <c r="AH216" s="77"/>
      <c r="AI216" s="77"/>
      <c r="AJ216" s="77"/>
      <c r="AK216" s="77"/>
      <c r="AL216" s="77"/>
      <c r="AM216" s="77"/>
      <c r="AN216" s="77"/>
      <c r="AO216" s="145"/>
      <c r="AP216" s="247" t="str">
        <f>IF(F216="","",IFERROR(VLOOKUP(SUBSTITUTE(SUBSTITUTE(Tabla1[[#This Row],[Uso Sistemas]],"T","P"),"N","F"),Parámetros!$M$2:$N$17,2,0),"Completar hasta 3ra sem. para evaluar a Probacionista"))</f>
        <v/>
      </c>
      <c r="AQ216" s="40"/>
      <c r="AR216" s="40"/>
      <c r="AS216" s="40"/>
      <c r="AT216" s="29"/>
      <c r="AU216" s="56"/>
      <c r="AV216" s="56"/>
      <c r="AW216" s="56"/>
      <c r="AX216" s="249" t="str">
        <f>IF(V216="","",EOMONTH(EDATE(Tabla1[[#This Row],[Fecha Finalización]],2),0))</f>
        <v/>
      </c>
      <c r="AY216" s="40"/>
      <c r="AZ216" s="250" t="str">
        <f>IF(V216="","",EOMONTH(EDATE(Tabla1[[#This Row],[Fecha Finalización]],3),0))</f>
        <v/>
      </c>
      <c r="BA216" s="40"/>
      <c r="BB216" s="40"/>
      <c r="BC216" s="236"/>
      <c r="BD216" s="234" t="str">
        <f>IF(F216="","",Tabla1[[#This Row],[sem 01]]&amp;Tabla1[[#This Row],[sem 02]]&amp;Tabla1[[#This Row],[sem 03]])</f>
        <v/>
      </c>
      <c r="BE216" s="235" t="str">
        <f>IF(TRIM(F216)="","",$B$1&amp;"-"&amp;SUBSTITUTE(Tabla1[[#This Row],[Mes Inscrito]]," ","")&amp;"-"&amp;SUBSTITUTE(Tabla1[[#This Row],[Dia de clases Inscrito]]," ","")&amp;"-"&amp;SUBSTITUTE(Tabla1[[#This Row],[Horario Inscrito]]," ","")&amp;"-"&amp;Tabla1[[#This Row],[Fecha Inicio grupo]])</f>
        <v/>
      </c>
      <c r="BF216" s="252" t="str">
        <f>IF(F216="","",Tabla1[[#This Row],[Curso]])</f>
        <v/>
      </c>
      <c r="BG216" s="253" t="str">
        <f>+IF(TRIM(F216)="","",$B$1&amp;"-"&amp;TRIM(Tabla1[[#This Row],[Mes Inscrito]])&amp;"-"&amp;TRIM(Tabla1[[#This Row],[Dia de clases Inscrito]])&amp;"-"&amp;TRIM(Tabla1[[#This Row],[Horario Inscrito]])&amp;"-"&amp;TRIM(Tabla1[[#This Row],[Fecha Inicio grupo]])&amp;"-"&amp;TRIM(Tabla1[[#This Row],[Tipo Incrito]]))</f>
        <v/>
      </c>
      <c r="BH216" s="309"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10"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10"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10" t="str">
        <f>IF(Tabla1[[#This Row],[Fecha Inicio grupo]]="","",IFERROR(VLOOKUP(Tabla1[[#This Row],[Mes de Alta como miembro]],Parámetros!$AM$2:$AN$16,2,0),"01/01/1900"))</f>
        <v/>
      </c>
    </row>
    <row r="217" spans="1:63" ht="14.45" hidden="1">
      <c r="A217" s="69">
        <v>214</v>
      </c>
      <c r="B217" s="30"/>
      <c r="C217" s="35"/>
      <c r="D217" s="43"/>
      <c r="E217" s="65"/>
      <c r="F217" s="46"/>
      <c r="G217" s="46"/>
      <c r="H217" s="164"/>
      <c r="I217" s="43"/>
      <c r="J217" s="29"/>
      <c r="K217" s="70"/>
      <c r="L217" s="69"/>
      <c r="M217" s="47"/>
      <c r="N217" s="239" t="str">
        <f ca="1">IF(Tabla1[[#This Row],[Fecha de nac]]="","",IF(Tabla1[[#This Row],[Fecha Finalización]] &gt;=TODAY(), DATEDIF(Tabla1[[#This Row],[Fecha de nac]],TODAY(),"y"), ROUNDDOWN((Tabla1[[#This Row],[Fecha Finalización]] -Tabla1[[#This Row],[Fecha de nac]])/365,0)))</f>
        <v/>
      </c>
      <c r="O217" s="170"/>
      <c r="P217" s="35"/>
      <c r="Q217" s="68"/>
      <c r="R217" s="68"/>
      <c r="S217" s="68"/>
      <c r="T217" s="68"/>
      <c r="U217" s="244" t="str">
        <f>IF(F217="","",Tabla1[[#This Row],[Fecha Inicio grupo]]+3*7-7)</f>
        <v/>
      </c>
      <c r="V217" s="245" t="str">
        <f>IF(F217="","",EDATE(Tabla1[[#This Row],[Fecha Inicio grupo]],3))</f>
        <v/>
      </c>
      <c r="W217" s="30"/>
      <c r="X217" s="30"/>
      <c r="Y217" s="77"/>
      <c r="Z217" s="77"/>
      <c r="AA217" s="77"/>
      <c r="AB217" s="77"/>
      <c r="AC217" s="77"/>
      <c r="AD217" s="77"/>
      <c r="AE217" s="77"/>
      <c r="AF217" s="77"/>
      <c r="AG217" s="77"/>
      <c r="AH217" s="77"/>
      <c r="AI217" s="77"/>
      <c r="AJ217" s="77"/>
      <c r="AK217" s="77"/>
      <c r="AL217" s="77"/>
      <c r="AM217" s="77"/>
      <c r="AN217" s="77"/>
      <c r="AO217" s="145"/>
      <c r="AP217" s="247" t="str">
        <f>IF(F217="","",IFERROR(VLOOKUP(SUBSTITUTE(SUBSTITUTE(Tabla1[[#This Row],[Uso Sistemas]],"T","P"),"N","F"),Parámetros!$M$2:$N$17,2,0),"Completar hasta 3ra sem. para evaluar a Probacionista"))</f>
        <v/>
      </c>
      <c r="AQ217" s="40"/>
      <c r="AR217" s="40"/>
      <c r="AS217" s="40"/>
      <c r="AT217" s="29"/>
      <c r="AU217" s="56"/>
      <c r="AV217" s="56"/>
      <c r="AW217" s="56"/>
      <c r="AX217" s="249" t="str">
        <f>IF(V217="","",EOMONTH(EDATE(Tabla1[[#This Row],[Fecha Finalización]],2),0))</f>
        <v/>
      </c>
      <c r="AY217" s="40"/>
      <c r="AZ217" s="250" t="str">
        <f>IF(V217="","",EOMONTH(EDATE(Tabla1[[#This Row],[Fecha Finalización]],3),0))</f>
        <v/>
      </c>
      <c r="BA217" s="40"/>
      <c r="BB217" s="40"/>
      <c r="BC217" s="236"/>
      <c r="BD217" s="234" t="str">
        <f>IF(F217="","",Tabla1[[#This Row],[sem 01]]&amp;Tabla1[[#This Row],[sem 02]]&amp;Tabla1[[#This Row],[sem 03]])</f>
        <v/>
      </c>
      <c r="BE217" s="235" t="str">
        <f>IF(TRIM(F217)="","",$B$1&amp;"-"&amp;SUBSTITUTE(Tabla1[[#This Row],[Mes Inscrito]]," ","")&amp;"-"&amp;SUBSTITUTE(Tabla1[[#This Row],[Dia de clases Inscrito]]," ","")&amp;"-"&amp;SUBSTITUTE(Tabla1[[#This Row],[Horario Inscrito]]," ","")&amp;"-"&amp;Tabla1[[#This Row],[Fecha Inicio grupo]])</f>
        <v/>
      </c>
      <c r="BF217" s="252" t="str">
        <f>IF(F217="","",Tabla1[[#This Row],[Curso]])</f>
        <v/>
      </c>
      <c r="BG217" s="253" t="str">
        <f>+IF(TRIM(F217)="","",$B$1&amp;"-"&amp;TRIM(Tabla1[[#This Row],[Mes Inscrito]])&amp;"-"&amp;TRIM(Tabla1[[#This Row],[Dia de clases Inscrito]])&amp;"-"&amp;TRIM(Tabla1[[#This Row],[Horario Inscrito]])&amp;"-"&amp;TRIM(Tabla1[[#This Row],[Fecha Inicio grupo]])&amp;"-"&amp;TRIM(Tabla1[[#This Row],[Tipo Incrito]]))</f>
        <v/>
      </c>
      <c r="BH217" s="309"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10"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10"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10" t="str">
        <f>IF(Tabla1[[#This Row],[Fecha Inicio grupo]]="","",IFERROR(VLOOKUP(Tabla1[[#This Row],[Mes de Alta como miembro]],Parámetros!$AM$2:$AN$16,2,0),"01/01/1900"))</f>
        <v/>
      </c>
    </row>
    <row r="218" spans="1:63" ht="14.45" hidden="1">
      <c r="A218" s="69">
        <v>215</v>
      </c>
      <c r="B218" s="30"/>
      <c r="C218" s="35"/>
      <c r="D218" s="43"/>
      <c r="E218" s="65"/>
      <c r="F218" s="46"/>
      <c r="G218" s="46"/>
      <c r="H218" s="164"/>
      <c r="I218" s="43"/>
      <c r="J218" s="29"/>
      <c r="K218" s="70"/>
      <c r="L218" s="69"/>
      <c r="M218" s="47"/>
      <c r="N218" s="239" t="str">
        <f ca="1">IF(Tabla1[[#This Row],[Fecha de nac]]="","",IF(Tabla1[[#This Row],[Fecha Finalización]] &gt;=TODAY(), DATEDIF(Tabla1[[#This Row],[Fecha de nac]],TODAY(),"y"), ROUNDDOWN((Tabla1[[#This Row],[Fecha Finalización]] -Tabla1[[#This Row],[Fecha de nac]])/365,0)))</f>
        <v/>
      </c>
      <c r="O218" s="170"/>
      <c r="P218" s="35"/>
      <c r="Q218" s="68"/>
      <c r="R218" s="68"/>
      <c r="S218" s="68"/>
      <c r="T218" s="68"/>
      <c r="U218" s="244" t="str">
        <f>IF(F218="","",Tabla1[[#This Row],[Fecha Inicio grupo]]+3*7-7)</f>
        <v/>
      </c>
      <c r="V218" s="245" t="str">
        <f>IF(F218="","",EDATE(Tabla1[[#This Row],[Fecha Inicio grupo]],3))</f>
        <v/>
      </c>
      <c r="W218" s="30"/>
      <c r="X218" s="30"/>
      <c r="Y218" s="77"/>
      <c r="Z218" s="77"/>
      <c r="AA218" s="77"/>
      <c r="AB218" s="77"/>
      <c r="AC218" s="77"/>
      <c r="AD218" s="77"/>
      <c r="AE218" s="77"/>
      <c r="AF218" s="77"/>
      <c r="AG218" s="77"/>
      <c r="AH218" s="77"/>
      <c r="AI218" s="77"/>
      <c r="AJ218" s="77"/>
      <c r="AK218" s="77"/>
      <c r="AL218" s="77"/>
      <c r="AM218" s="77"/>
      <c r="AN218" s="77"/>
      <c r="AO218" s="145"/>
      <c r="AP218" s="247" t="str">
        <f>IF(F218="","",IFERROR(VLOOKUP(SUBSTITUTE(SUBSTITUTE(Tabla1[[#This Row],[Uso Sistemas]],"T","P"),"N","F"),Parámetros!$M$2:$N$17,2,0),"Completar hasta 3ra sem. para evaluar a Probacionista"))</f>
        <v/>
      </c>
      <c r="AQ218" s="40"/>
      <c r="AR218" s="40"/>
      <c r="AS218" s="40"/>
      <c r="AT218" s="29"/>
      <c r="AU218" s="56"/>
      <c r="AV218" s="56"/>
      <c r="AW218" s="56"/>
      <c r="AX218" s="249" t="str">
        <f>IF(V218="","",EOMONTH(EDATE(Tabla1[[#This Row],[Fecha Finalización]],2),0))</f>
        <v/>
      </c>
      <c r="AY218" s="40"/>
      <c r="AZ218" s="250" t="str">
        <f>IF(V218="","",EOMONTH(EDATE(Tabla1[[#This Row],[Fecha Finalización]],3),0))</f>
        <v/>
      </c>
      <c r="BA218" s="40"/>
      <c r="BB218" s="40"/>
      <c r="BC218" s="236"/>
      <c r="BD218" s="234" t="str">
        <f>IF(F218="","",Tabla1[[#This Row],[sem 01]]&amp;Tabla1[[#This Row],[sem 02]]&amp;Tabla1[[#This Row],[sem 03]])</f>
        <v/>
      </c>
      <c r="BE218" s="235" t="str">
        <f>IF(TRIM(F218)="","",$B$1&amp;"-"&amp;SUBSTITUTE(Tabla1[[#This Row],[Mes Inscrito]]," ","")&amp;"-"&amp;SUBSTITUTE(Tabla1[[#This Row],[Dia de clases Inscrito]]," ","")&amp;"-"&amp;SUBSTITUTE(Tabla1[[#This Row],[Horario Inscrito]]," ","")&amp;"-"&amp;Tabla1[[#This Row],[Fecha Inicio grupo]])</f>
        <v/>
      </c>
      <c r="BF218" s="252" t="str">
        <f>IF(F218="","",Tabla1[[#This Row],[Curso]])</f>
        <v/>
      </c>
      <c r="BG218" s="253" t="str">
        <f>+IF(TRIM(F218)="","",$B$1&amp;"-"&amp;TRIM(Tabla1[[#This Row],[Mes Inscrito]])&amp;"-"&amp;TRIM(Tabla1[[#This Row],[Dia de clases Inscrito]])&amp;"-"&amp;TRIM(Tabla1[[#This Row],[Horario Inscrito]])&amp;"-"&amp;TRIM(Tabla1[[#This Row],[Fecha Inicio grupo]])&amp;"-"&amp;TRIM(Tabla1[[#This Row],[Tipo Incrito]]))</f>
        <v/>
      </c>
      <c r="BH218" s="309"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10"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10"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10" t="str">
        <f>IF(Tabla1[[#This Row],[Fecha Inicio grupo]]="","",IFERROR(VLOOKUP(Tabla1[[#This Row],[Mes de Alta como miembro]],Parámetros!$AM$2:$AN$16,2,0),"01/01/1900"))</f>
        <v/>
      </c>
    </row>
    <row r="219" spans="1:63" ht="14.45" hidden="1">
      <c r="A219" s="69">
        <v>216</v>
      </c>
      <c r="B219" s="30"/>
      <c r="C219" s="35"/>
      <c r="D219" s="43"/>
      <c r="E219" s="65"/>
      <c r="F219" s="46"/>
      <c r="G219" s="46"/>
      <c r="H219" s="164"/>
      <c r="I219" s="43"/>
      <c r="J219" s="29"/>
      <c r="K219" s="70"/>
      <c r="L219" s="69"/>
      <c r="M219" s="47"/>
      <c r="N219" s="239" t="str">
        <f ca="1">IF(Tabla1[[#This Row],[Fecha de nac]]="","",IF(Tabla1[[#This Row],[Fecha Finalización]] &gt;=TODAY(), DATEDIF(Tabla1[[#This Row],[Fecha de nac]],TODAY(),"y"), ROUNDDOWN((Tabla1[[#This Row],[Fecha Finalización]] -Tabla1[[#This Row],[Fecha de nac]])/365,0)))</f>
        <v/>
      </c>
      <c r="O219" s="170"/>
      <c r="P219" s="35"/>
      <c r="Q219" s="68"/>
      <c r="R219" s="68"/>
      <c r="S219" s="68"/>
      <c r="T219" s="68"/>
      <c r="U219" s="244" t="str">
        <f>IF(F219="","",Tabla1[[#This Row],[Fecha Inicio grupo]]+3*7-7)</f>
        <v/>
      </c>
      <c r="V219" s="245" t="str">
        <f>IF(F219="","",EDATE(Tabla1[[#This Row],[Fecha Inicio grupo]],3))</f>
        <v/>
      </c>
      <c r="W219" s="30"/>
      <c r="X219" s="30"/>
      <c r="Y219" s="77"/>
      <c r="Z219" s="77"/>
      <c r="AA219" s="77"/>
      <c r="AB219" s="77"/>
      <c r="AC219" s="77"/>
      <c r="AD219" s="77"/>
      <c r="AE219" s="77"/>
      <c r="AF219" s="77"/>
      <c r="AG219" s="77"/>
      <c r="AH219" s="77"/>
      <c r="AI219" s="77"/>
      <c r="AJ219" s="77"/>
      <c r="AK219" s="77"/>
      <c r="AL219" s="77"/>
      <c r="AM219" s="77"/>
      <c r="AN219" s="77"/>
      <c r="AO219" s="145"/>
      <c r="AP219" s="247" t="str">
        <f>IF(F219="","",IFERROR(VLOOKUP(SUBSTITUTE(SUBSTITUTE(Tabla1[[#This Row],[Uso Sistemas]],"T","P"),"N","F"),Parámetros!$M$2:$N$17,2,0),"Completar hasta 3ra sem. para evaluar a Probacionista"))</f>
        <v/>
      </c>
      <c r="AQ219" s="40"/>
      <c r="AR219" s="40"/>
      <c r="AS219" s="40"/>
      <c r="AT219" s="29"/>
      <c r="AU219" s="56"/>
      <c r="AV219" s="56"/>
      <c r="AW219" s="56"/>
      <c r="AX219" s="249" t="str">
        <f>IF(V219="","",EOMONTH(EDATE(Tabla1[[#This Row],[Fecha Finalización]],2),0))</f>
        <v/>
      </c>
      <c r="AY219" s="40"/>
      <c r="AZ219" s="250" t="str">
        <f>IF(V219="","",EOMONTH(EDATE(Tabla1[[#This Row],[Fecha Finalización]],3),0))</f>
        <v/>
      </c>
      <c r="BA219" s="40"/>
      <c r="BB219" s="40"/>
      <c r="BC219" s="236"/>
      <c r="BD219" s="234" t="str">
        <f>IF(F219="","",Tabla1[[#This Row],[sem 01]]&amp;Tabla1[[#This Row],[sem 02]]&amp;Tabla1[[#This Row],[sem 03]])</f>
        <v/>
      </c>
      <c r="BE219" s="235" t="str">
        <f>IF(TRIM(F219)="","",$B$1&amp;"-"&amp;SUBSTITUTE(Tabla1[[#This Row],[Mes Inscrito]]," ","")&amp;"-"&amp;SUBSTITUTE(Tabla1[[#This Row],[Dia de clases Inscrito]]," ","")&amp;"-"&amp;SUBSTITUTE(Tabla1[[#This Row],[Horario Inscrito]]," ","")&amp;"-"&amp;Tabla1[[#This Row],[Fecha Inicio grupo]])</f>
        <v/>
      </c>
      <c r="BF219" s="252" t="str">
        <f>IF(F219="","",Tabla1[[#This Row],[Curso]])</f>
        <v/>
      </c>
      <c r="BG219" s="253" t="str">
        <f>+IF(TRIM(F219)="","",$B$1&amp;"-"&amp;TRIM(Tabla1[[#This Row],[Mes Inscrito]])&amp;"-"&amp;TRIM(Tabla1[[#This Row],[Dia de clases Inscrito]])&amp;"-"&amp;TRIM(Tabla1[[#This Row],[Horario Inscrito]])&amp;"-"&amp;TRIM(Tabla1[[#This Row],[Fecha Inicio grupo]])&amp;"-"&amp;TRIM(Tabla1[[#This Row],[Tipo Incrito]]))</f>
        <v/>
      </c>
      <c r="BH219" s="309"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10"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10"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10" t="str">
        <f>IF(Tabla1[[#This Row],[Fecha Inicio grupo]]="","",IFERROR(VLOOKUP(Tabla1[[#This Row],[Mes de Alta como miembro]],Parámetros!$AM$2:$AN$16,2,0),"01/01/1900"))</f>
        <v/>
      </c>
    </row>
    <row r="220" spans="1:63" ht="14.45" hidden="1">
      <c r="A220" s="69">
        <v>217</v>
      </c>
      <c r="B220" s="30"/>
      <c r="C220" s="35"/>
      <c r="D220" s="43"/>
      <c r="E220" s="65"/>
      <c r="F220" s="46"/>
      <c r="G220" s="46"/>
      <c r="H220" s="164"/>
      <c r="I220" s="43"/>
      <c r="J220" s="29"/>
      <c r="K220" s="70"/>
      <c r="L220" s="69"/>
      <c r="M220" s="47"/>
      <c r="N220" s="239" t="str">
        <f ca="1">IF(Tabla1[[#This Row],[Fecha de nac]]="","",IF(Tabla1[[#This Row],[Fecha Finalización]] &gt;=TODAY(), DATEDIF(Tabla1[[#This Row],[Fecha de nac]],TODAY(),"y"), ROUNDDOWN((Tabla1[[#This Row],[Fecha Finalización]] -Tabla1[[#This Row],[Fecha de nac]])/365,0)))</f>
        <v/>
      </c>
      <c r="O220" s="170"/>
      <c r="P220" s="35"/>
      <c r="Q220" s="68"/>
      <c r="R220" s="68"/>
      <c r="S220" s="68"/>
      <c r="T220" s="68"/>
      <c r="U220" s="244" t="str">
        <f>IF(F220="","",Tabla1[[#This Row],[Fecha Inicio grupo]]+3*7-7)</f>
        <v/>
      </c>
      <c r="V220" s="245" t="str">
        <f>IF(F220="","",EDATE(Tabla1[[#This Row],[Fecha Inicio grupo]],3))</f>
        <v/>
      </c>
      <c r="W220" s="30"/>
      <c r="X220" s="30"/>
      <c r="Y220" s="77"/>
      <c r="Z220" s="77"/>
      <c r="AA220" s="77"/>
      <c r="AB220" s="77"/>
      <c r="AC220" s="77"/>
      <c r="AD220" s="77"/>
      <c r="AE220" s="77"/>
      <c r="AF220" s="77"/>
      <c r="AG220" s="77"/>
      <c r="AH220" s="77"/>
      <c r="AI220" s="77"/>
      <c r="AJ220" s="77"/>
      <c r="AK220" s="77"/>
      <c r="AL220" s="77"/>
      <c r="AM220" s="77"/>
      <c r="AN220" s="77"/>
      <c r="AO220" s="145"/>
      <c r="AP220" s="247" t="str">
        <f>IF(F220="","",IFERROR(VLOOKUP(SUBSTITUTE(SUBSTITUTE(Tabla1[[#This Row],[Uso Sistemas]],"T","P"),"N","F"),Parámetros!$M$2:$N$17,2,0),"Completar hasta 3ra sem. para evaluar a Probacionista"))</f>
        <v/>
      </c>
      <c r="AQ220" s="40"/>
      <c r="AR220" s="40"/>
      <c r="AS220" s="40"/>
      <c r="AT220" s="29"/>
      <c r="AU220" s="56"/>
      <c r="AV220" s="56"/>
      <c r="AW220" s="56"/>
      <c r="AX220" s="249" t="str">
        <f>IF(V220="","",EOMONTH(EDATE(Tabla1[[#This Row],[Fecha Finalización]],2),0))</f>
        <v/>
      </c>
      <c r="AY220" s="40"/>
      <c r="AZ220" s="250" t="str">
        <f>IF(V220="","",EOMONTH(EDATE(Tabla1[[#This Row],[Fecha Finalización]],3),0))</f>
        <v/>
      </c>
      <c r="BA220" s="40"/>
      <c r="BB220" s="40"/>
      <c r="BC220" s="236"/>
      <c r="BD220" s="234" t="str">
        <f>IF(F220="","",Tabla1[[#This Row],[sem 01]]&amp;Tabla1[[#This Row],[sem 02]]&amp;Tabla1[[#This Row],[sem 03]])</f>
        <v/>
      </c>
      <c r="BE220" s="235" t="str">
        <f>IF(TRIM(F220)="","",$B$1&amp;"-"&amp;SUBSTITUTE(Tabla1[[#This Row],[Mes Inscrito]]," ","")&amp;"-"&amp;SUBSTITUTE(Tabla1[[#This Row],[Dia de clases Inscrito]]," ","")&amp;"-"&amp;SUBSTITUTE(Tabla1[[#This Row],[Horario Inscrito]]," ","")&amp;"-"&amp;Tabla1[[#This Row],[Fecha Inicio grupo]])</f>
        <v/>
      </c>
      <c r="BF220" s="252" t="str">
        <f>IF(F220="","",Tabla1[[#This Row],[Curso]])</f>
        <v/>
      </c>
      <c r="BG220" s="253" t="str">
        <f>+IF(TRIM(F220)="","",$B$1&amp;"-"&amp;TRIM(Tabla1[[#This Row],[Mes Inscrito]])&amp;"-"&amp;TRIM(Tabla1[[#This Row],[Dia de clases Inscrito]])&amp;"-"&amp;TRIM(Tabla1[[#This Row],[Horario Inscrito]])&amp;"-"&amp;TRIM(Tabla1[[#This Row],[Fecha Inicio grupo]])&amp;"-"&amp;TRIM(Tabla1[[#This Row],[Tipo Incrito]]))</f>
        <v/>
      </c>
      <c r="BH220" s="309"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10"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10"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10" t="str">
        <f>IF(Tabla1[[#This Row],[Fecha Inicio grupo]]="","",IFERROR(VLOOKUP(Tabla1[[#This Row],[Mes de Alta como miembro]],Parámetros!$AM$2:$AN$16,2,0),"01/01/1900"))</f>
        <v/>
      </c>
    </row>
    <row r="221" spans="1:63" ht="14.45" hidden="1">
      <c r="A221" s="69">
        <v>218</v>
      </c>
      <c r="B221" s="30"/>
      <c r="C221" s="35"/>
      <c r="D221" s="43"/>
      <c r="E221" s="65"/>
      <c r="F221" s="46"/>
      <c r="G221" s="46"/>
      <c r="H221" s="164"/>
      <c r="I221" s="43"/>
      <c r="J221" s="29"/>
      <c r="K221" s="70"/>
      <c r="L221" s="69"/>
      <c r="M221" s="47"/>
      <c r="N221" s="239" t="str">
        <f ca="1">IF(Tabla1[[#This Row],[Fecha de nac]]="","",IF(Tabla1[[#This Row],[Fecha Finalización]] &gt;=TODAY(), DATEDIF(Tabla1[[#This Row],[Fecha de nac]],TODAY(),"y"), ROUNDDOWN((Tabla1[[#This Row],[Fecha Finalización]] -Tabla1[[#This Row],[Fecha de nac]])/365,0)))</f>
        <v/>
      </c>
      <c r="O221" s="170"/>
      <c r="P221" s="35"/>
      <c r="Q221" s="68"/>
      <c r="R221" s="68"/>
      <c r="S221" s="68"/>
      <c r="T221" s="68"/>
      <c r="U221" s="244" t="str">
        <f>IF(F221="","",Tabla1[[#This Row],[Fecha Inicio grupo]]+3*7-7)</f>
        <v/>
      </c>
      <c r="V221" s="245" t="str">
        <f>IF(F221="","",EDATE(Tabla1[[#This Row],[Fecha Inicio grupo]],3))</f>
        <v/>
      </c>
      <c r="W221" s="30"/>
      <c r="X221" s="30"/>
      <c r="Y221" s="77"/>
      <c r="Z221" s="77"/>
      <c r="AA221" s="77"/>
      <c r="AB221" s="77"/>
      <c r="AC221" s="77"/>
      <c r="AD221" s="77"/>
      <c r="AE221" s="77"/>
      <c r="AF221" s="77"/>
      <c r="AG221" s="77"/>
      <c r="AH221" s="77"/>
      <c r="AI221" s="77"/>
      <c r="AJ221" s="77"/>
      <c r="AK221" s="77"/>
      <c r="AL221" s="77"/>
      <c r="AM221" s="77"/>
      <c r="AN221" s="77"/>
      <c r="AO221" s="145"/>
      <c r="AP221" s="247" t="str">
        <f>IF(F221="","",IFERROR(VLOOKUP(SUBSTITUTE(SUBSTITUTE(Tabla1[[#This Row],[Uso Sistemas]],"T","P"),"N","F"),Parámetros!$M$2:$N$17,2,0),"Completar hasta 3ra sem. para evaluar a Probacionista"))</f>
        <v/>
      </c>
      <c r="AQ221" s="40"/>
      <c r="AR221" s="40"/>
      <c r="AS221" s="40"/>
      <c r="AT221" s="29"/>
      <c r="AU221" s="56"/>
      <c r="AV221" s="56"/>
      <c r="AW221" s="56"/>
      <c r="AX221" s="249" t="str">
        <f>IF(V221="","",EOMONTH(EDATE(Tabla1[[#This Row],[Fecha Finalización]],2),0))</f>
        <v/>
      </c>
      <c r="AY221" s="40"/>
      <c r="AZ221" s="250" t="str">
        <f>IF(V221="","",EOMONTH(EDATE(Tabla1[[#This Row],[Fecha Finalización]],3),0))</f>
        <v/>
      </c>
      <c r="BA221" s="40"/>
      <c r="BB221" s="40"/>
      <c r="BC221" s="236"/>
      <c r="BD221" s="234" t="str">
        <f>IF(F221="","",Tabla1[[#This Row],[sem 01]]&amp;Tabla1[[#This Row],[sem 02]]&amp;Tabla1[[#This Row],[sem 03]])</f>
        <v/>
      </c>
      <c r="BE221" s="235" t="str">
        <f>IF(TRIM(F221)="","",$B$1&amp;"-"&amp;SUBSTITUTE(Tabla1[[#This Row],[Mes Inscrito]]," ","")&amp;"-"&amp;SUBSTITUTE(Tabla1[[#This Row],[Dia de clases Inscrito]]," ","")&amp;"-"&amp;SUBSTITUTE(Tabla1[[#This Row],[Horario Inscrito]]," ","")&amp;"-"&amp;Tabla1[[#This Row],[Fecha Inicio grupo]])</f>
        <v/>
      </c>
      <c r="BF221" s="252" t="str">
        <f>IF(F221="","",Tabla1[[#This Row],[Curso]])</f>
        <v/>
      </c>
      <c r="BG221" s="253" t="str">
        <f>+IF(TRIM(F221)="","",$B$1&amp;"-"&amp;TRIM(Tabla1[[#This Row],[Mes Inscrito]])&amp;"-"&amp;TRIM(Tabla1[[#This Row],[Dia de clases Inscrito]])&amp;"-"&amp;TRIM(Tabla1[[#This Row],[Horario Inscrito]])&amp;"-"&amp;TRIM(Tabla1[[#This Row],[Fecha Inicio grupo]])&amp;"-"&amp;TRIM(Tabla1[[#This Row],[Tipo Incrito]]))</f>
        <v/>
      </c>
      <c r="BH221" s="309"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10"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10"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10" t="str">
        <f>IF(Tabla1[[#This Row],[Fecha Inicio grupo]]="","",IFERROR(VLOOKUP(Tabla1[[#This Row],[Mes de Alta como miembro]],Parámetros!$AM$2:$AN$16,2,0),"01/01/1900"))</f>
        <v/>
      </c>
    </row>
    <row r="222" spans="1:63" ht="14.45" hidden="1">
      <c r="A222" s="69">
        <v>219</v>
      </c>
      <c r="B222" s="30"/>
      <c r="C222" s="35"/>
      <c r="D222" s="43"/>
      <c r="E222" s="65"/>
      <c r="F222" s="46"/>
      <c r="G222" s="46"/>
      <c r="H222" s="164"/>
      <c r="I222" s="43"/>
      <c r="J222" s="29"/>
      <c r="K222" s="70"/>
      <c r="L222" s="69"/>
      <c r="M222" s="47"/>
      <c r="N222" s="239" t="str">
        <f ca="1">IF(Tabla1[[#This Row],[Fecha de nac]]="","",IF(Tabla1[[#This Row],[Fecha Finalización]] &gt;=TODAY(), DATEDIF(Tabla1[[#This Row],[Fecha de nac]],TODAY(),"y"), ROUNDDOWN((Tabla1[[#This Row],[Fecha Finalización]] -Tabla1[[#This Row],[Fecha de nac]])/365,0)))</f>
        <v/>
      </c>
      <c r="O222" s="170"/>
      <c r="P222" s="35"/>
      <c r="Q222" s="68"/>
      <c r="R222" s="68"/>
      <c r="S222" s="68"/>
      <c r="T222" s="68"/>
      <c r="U222" s="244" t="str">
        <f>IF(F222="","",Tabla1[[#This Row],[Fecha Inicio grupo]]+3*7-7)</f>
        <v/>
      </c>
      <c r="V222" s="245" t="str">
        <f>IF(F222="","",EDATE(Tabla1[[#This Row],[Fecha Inicio grupo]],3))</f>
        <v/>
      </c>
      <c r="W222" s="30"/>
      <c r="X222" s="30"/>
      <c r="Y222" s="77"/>
      <c r="Z222" s="77"/>
      <c r="AA222" s="77"/>
      <c r="AB222" s="77"/>
      <c r="AC222" s="77"/>
      <c r="AD222" s="77"/>
      <c r="AE222" s="77"/>
      <c r="AF222" s="77"/>
      <c r="AG222" s="77"/>
      <c r="AH222" s="77"/>
      <c r="AI222" s="77"/>
      <c r="AJ222" s="77"/>
      <c r="AK222" s="77"/>
      <c r="AL222" s="77"/>
      <c r="AM222" s="77"/>
      <c r="AN222" s="77"/>
      <c r="AO222" s="145"/>
      <c r="AP222" s="247" t="str">
        <f>IF(F222="","",IFERROR(VLOOKUP(SUBSTITUTE(SUBSTITUTE(Tabla1[[#This Row],[Uso Sistemas]],"T","P"),"N","F"),Parámetros!$M$2:$N$17,2,0),"Completar hasta 3ra sem. para evaluar a Probacionista"))</f>
        <v/>
      </c>
      <c r="AQ222" s="40"/>
      <c r="AR222" s="40"/>
      <c r="AS222" s="40"/>
      <c r="AT222" s="29"/>
      <c r="AU222" s="56"/>
      <c r="AV222" s="56"/>
      <c r="AW222" s="56"/>
      <c r="AX222" s="249" t="str">
        <f>IF(V222="","",EOMONTH(EDATE(Tabla1[[#This Row],[Fecha Finalización]],2),0))</f>
        <v/>
      </c>
      <c r="AY222" s="40"/>
      <c r="AZ222" s="250" t="str">
        <f>IF(V222="","",EOMONTH(EDATE(Tabla1[[#This Row],[Fecha Finalización]],3),0))</f>
        <v/>
      </c>
      <c r="BA222" s="40"/>
      <c r="BB222" s="40"/>
      <c r="BC222" s="236"/>
      <c r="BD222" s="234" t="str">
        <f>IF(F222="","",Tabla1[[#This Row],[sem 01]]&amp;Tabla1[[#This Row],[sem 02]]&amp;Tabla1[[#This Row],[sem 03]])</f>
        <v/>
      </c>
      <c r="BE222" s="235" t="str">
        <f>IF(TRIM(F222)="","",$B$1&amp;"-"&amp;SUBSTITUTE(Tabla1[[#This Row],[Mes Inscrito]]," ","")&amp;"-"&amp;SUBSTITUTE(Tabla1[[#This Row],[Dia de clases Inscrito]]," ","")&amp;"-"&amp;SUBSTITUTE(Tabla1[[#This Row],[Horario Inscrito]]," ","")&amp;"-"&amp;Tabla1[[#This Row],[Fecha Inicio grupo]])</f>
        <v/>
      </c>
      <c r="BF222" s="252" t="str">
        <f>IF(F222="","",Tabla1[[#This Row],[Curso]])</f>
        <v/>
      </c>
      <c r="BG222" s="253" t="str">
        <f>+IF(TRIM(F222)="","",$B$1&amp;"-"&amp;TRIM(Tabla1[[#This Row],[Mes Inscrito]])&amp;"-"&amp;TRIM(Tabla1[[#This Row],[Dia de clases Inscrito]])&amp;"-"&amp;TRIM(Tabla1[[#This Row],[Horario Inscrito]])&amp;"-"&amp;TRIM(Tabla1[[#This Row],[Fecha Inicio grupo]])&amp;"-"&amp;TRIM(Tabla1[[#This Row],[Tipo Incrito]]))</f>
        <v/>
      </c>
      <c r="BH222" s="309"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10"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10"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10" t="str">
        <f>IF(Tabla1[[#This Row],[Fecha Inicio grupo]]="","",IFERROR(VLOOKUP(Tabla1[[#This Row],[Mes de Alta como miembro]],Parámetros!$AM$2:$AN$16,2,0),"01/01/1900"))</f>
        <v/>
      </c>
    </row>
    <row r="223" spans="1:63" ht="14.45" hidden="1">
      <c r="A223" s="69">
        <v>220</v>
      </c>
      <c r="B223" s="30"/>
      <c r="C223" s="35"/>
      <c r="D223" s="43"/>
      <c r="E223" s="65"/>
      <c r="F223" s="46"/>
      <c r="G223" s="46"/>
      <c r="H223" s="164"/>
      <c r="I223" s="43"/>
      <c r="J223" s="29"/>
      <c r="K223" s="70"/>
      <c r="L223" s="69"/>
      <c r="M223" s="47"/>
      <c r="N223" s="239" t="str">
        <f ca="1">IF(Tabla1[[#This Row],[Fecha de nac]]="","",IF(Tabla1[[#This Row],[Fecha Finalización]] &gt;=TODAY(), DATEDIF(Tabla1[[#This Row],[Fecha de nac]],TODAY(),"y"), ROUNDDOWN((Tabla1[[#This Row],[Fecha Finalización]] -Tabla1[[#This Row],[Fecha de nac]])/365,0)))</f>
        <v/>
      </c>
      <c r="O223" s="170"/>
      <c r="P223" s="35"/>
      <c r="Q223" s="68"/>
      <c r="R223" s="68"/>
      <c r="S223" s="68"/>
      <c r="T223" s="68"/>
      <c r="U223" s="244" t="str">
        <f>IF(F223="","",Tabla1[[#This Row],[Fecha Inicio grupo]]+3*7-7)</f>
        <v/>
      </c>
      <c r="V223" s="245" t="str">
        <f>IF(F223="","",EDATE(Tabla1[[#This Row],[Fecha Inicio grupo]],3))</f>
        <v/>
      </c>
      <c r="W223" s="30"/>
      <c r="X223" s="30"/>
      <c r="Y223" s="77"/>
      <c r="Z223" s="77"/>
      <c r="AA223" s="77"/>
      <c r="AB223" s="77"/>
      <c r="AC223" s="77"/>
      <c r="AD223" s="77"/>
      <c r="AE223" s="77"/>
      <c r="AF223" s="77"/>
      <c r="AG223" s="77"/>
      <c r="AH223" s="77"/>
      <c r="AI223" s="77"/>
      <c r="AJ223" s="77"/>
      <c r="AK223" s="77"/>
      <c r="AL223" s="77"/>
      <c r="AM223" s="77"/>
      <c r="AN223" s="77"/>
      <c r="AO223" s="145"/>
      <c r="AP223" s="247" t="str">
        <f>IF(F223="","",IFERROR(VLOOKUP(SUBSTITUTE(SUBSTITUTE(Tabla1[[#This Row],[Uso Sistemas]],"T","P"),"N","F"),Parámetros!$M$2:$N$17,2,0),"Completar hasta 3ra sem. para evaluar a Probacionista"))</f>
        <v/>
      </c>
      <c r="AQ223" s="40"/>
      <c r="AR223" s="40"/>
      <c r="AS223" s="40"/>
      <c r="AT223" s="29"/>
      <c r="AU223" s="56"/>
      <c r="AV223" s="56"/>
      <c r="AW223" s="56"/>
      <c r="AX223" s="249" t="str">
        <f>IF(V223="","",EOMONTH(EDATE(Tabla1[[#This Row],[Fecha Finalización]],2),0))</f>
        <v/>
      </c>
      <c r="AY223" s="40"/>
      <c r="AZ223" s="250" t="str">
        <f>IF(V223="","",EOMONTH(EDATE(Tabla1[[#This Row],[Fecha Finalización]],3),0))</f>
        <v/>
      </c>
      <c r="BA223" s="40"/>
      <c r="BB223" s="40"/>
      <c r="BC223" s="236"/>
      <c r="BD223" s="234" t="str">
        <f>IF(F223="","",Tabla1[[#This Row],[sem 01]]&amp;Tabla1[[#This Row],[sem 02]]&amp;Tabla1[[#This Row],[sem 03]])</f>
        <v/>
      </c>
      <c r="BE223" s="235" t="str">
        <f>IF(TRIM(F223)="","",$B$1&amp;"-"&amp;SUBSTITUTE(Tabla1[[#This Row],[Mes Inscrito]]," ","")&amp;"-"&amp;SUBSTITUTE(Tabla1[[#This Row],[Dia de clases Inscrito]]," ","")&amp;"-"&amp;SUBSTITUTE(Tabla1[[#This Row],[Horario Inscrito]]," ","")&amp;"-"&amp;Tabla1[[#This Row],[Fecha Inicio grupo]])</f>
        <v/>
      </c>
      <c r="BF223" s="252" t="str">
        <f>IF(F223="","",Tabla1[[#This Row],[Curso]])</f>
        <v/>
      </c>
      <c r="BG223" s="253" t="str">
        <f>+IF(TRIM(F223)="","",$B$1&amp;"-"&amp;TRIM(Tabla1[[#This Row],[Mes Inscrito]])&amp;"-"&amp;TRIM(Tabla1[[#This Row],[Dia de clases Inscrito]])&amp;"-"&amp;TRIM(Tabla1[[#This Row],[Horario Inscrito]])&amp;"-"&amp;TRIM(Tabla1[[#This Row],[Fecha Inicio grupo]])&amp;"-"&amp;TRIM(Tabla1[[#This Row],[Tipo Incrito]]))</f>
        <v/>
      </c>
      <c r="BH223" s="309"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10"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10"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10" t="str">
        <f>IF(Tabla1[[#This Row],[Fecha Inicio grupo]]="","",IFERROR(VLOOKUP(Tabla1[[#This Row],[Mes de Alta como miembro]],Parámetros!$AM$2:$AN$16,2,0),"01/01/1900"))</f>
        <v/>
      </c>
    </row>
    <row r="224" spans="1:63" ht="14.45" hidden="1">
      <c r="A224" s="69">
        <v>221</v>
      </c>
      <c r="B224" s="30"/>
      <c r="C224" s="35"/>
      <c r="D224" s="43"/>
      <c r="E224" s="65"/>
      <c r="F224" s="46"/>
      <c r="G224" s="46"/>
      <c r="H224" s="164"/>
      <c r="I224" s="43"/>
      <c r="J224" s="29"/>
      <c r="K224" s="70"/>
      <c r="L224" s="69"/>
      <c r="M224" s="47"/>
      <c r="N224" s="239" t="str">
        <f ca="1">IF(Tabla1[[#This Row],[Fecha de nac]]="","",IF(Tabla1[[#This Row],[Fecha Finalización]] &gt;=TODAY(), DATEDIF(Tabla1[[#This Row],[Fecha de nac]],TODAY(),"y"), ROUNDDOWN((Tabla1[[#This Row],[Fecha Finalización]] -Tabla1[[#This Row],[Fecha de nac]])/365,0)))</f>
        <v/>
      </c>
      <c r="O224" s="170"/>
      <c r="P224" s="35"/>
      <c r="Q224" s="68"/>
      <c r="R224" s="68"/>
      <c r="S224" s="68"/>
      <c r="T224" s="68"/>
      <c r="U224" s="244" t="str">
        <f>IF(F224="","",Tabla1[[#This Row],[Fecha Inicio grupo]]+3*7-7)</f>
        <v/>
      </c>
      <c r="V224" s="245" t="str">
        <f>IF(F224="","",EDATE(Tabla1[[#This Row],[Fecha Inicio grupo]],3))</f>
        <v/>
      </c>
      <c r="W224" s="30"/>
      <c r="X224" s="30"/>
      <c r="Y224" s="77"/>
      <c r="Z224" s="77"/>
      <c r="AA224" s="77"/>
      <c r="AB224" s="77"/>
      <c r="AC224" s="77"/>
      <c r="AD224" s="77"/>
      <c r="AE224" s="77"/>
      <c r="AF224" s="77"/>
      <c r="AG224" s="77"/>
      <c r="AH224" s="77"/>
      <c r="AI224" s="77"/>
      <c r="AJ224" s="77"/>
      <c r="AK224" s="77"/>
      <c r="AL224" s="77"/>
      <c r="AM224" s="77"/>
      <c r="AN224" s="77"/>
      <c r="AO224" s="145"/>
      <c r="AP224" s="247" t="str">
        <f>IF(F224="","",IFERROR(VLOOKUP(SUBSTITUTE(SUBSTITUTE(Tabla1[[#This Row],[Uso Sistemas]],"T","P"),"N","F"),Parámetros!$M$2:$N$17,2,0),"Completar hasta 3ra sem. para evaluar a Probacionista"))</f>
        <v/>
      </c>
      <c r="AQ224" s="40"/>
      <c r="AR224" s="40"/>
      <c r="AS224" s="40"/>
      <c r="AT224" s="29"/>
      <c r="AU224" s="56"/>
      <c r="AV224" s="56"/>
      <c r="AW224" s="56"/>
      <c r="AX224" s="249" t="str">
        <f>IF(V224="","",EOMONTH(EDATE(Tabla1[[#This Row],[Fecha Finalización]],2),0))</f>
        <v/>
      </c>
      <c r="AY224" s="40"/>
      <c r="AZ224" s="250" t="str">
        <f>IF(V224="","",EOMONTH(EDATE(Tabla1[[#This Row],[Fecha Finalización]],3),0))</f>
        <v/>
      </c>
      <c r="BA224" s="40"/>
      <c r="BB224" s="40"/>
      <c r="BC224" s="236"/>
      <c r="BD224" s="234" t="str">
        <f>IF(F224="","",Tabla1[[#This Row],[sem 01]]&amp;Tabla1[[#This Row],[sem 02]]&amp;Tabla1[[#This Row],[sem 03]])</f>
        <v/>
      </c>
      <c r="BE224" s="235" t="str">
        <f>IF(TRIM(F224)="","",$B$1&amp;"-"&amp;SUBSTITUTE(Tabla1[[#This Row],[Mes Inscrito]]," ","")&amp;"-"&amp;SUBSTITUTE(Tabla1[[#This Row],[Dia de clases Inscrito]]," ","")&amp;"-"&amp;SUBSTITUTE(Tabla1[[#This Row],[Horario Inscrito]]," ","")&amp;"-"&amp;Tabla1[[#This Row],[Fecha Inicio grupo]])</f>
        <v/>
      </c>
      <c r="BF224" s="252" t="str">
        <f>IF(F224="","",Tabla1[[#This Row],[Curso]])</f>
        <v/>
      </c>
      <c r="BG224" s="253" t="str">
        <f>+IF(TRIM(F224)="","",$B$1&amp;"-"&amp;TRIM(Tabla1[[#This Row],[Mes Inscrito]])&amp;"-"&amp;TRIM(Tabla1[[#This Row],[Dia de clases Inscrito]])&amp;"-"&amp;TRIM(Tabla1[[#This Row],[Horario Inscrito]])&amp;"-"&amp;TRIM(Tabla1[[#This Row],[Fecha Inicio grupo]])&amp;"-"&amp;TRIM(Tabla1[[#This Row],[Tipo Incrito]]))</f>
        <v/>
      </c>
      <c r="BH224" s="309"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10"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10"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10" t="str">
        <f>IF(Tabla1[[#This Row],[Fecha Inicio grupo]]="","",IFERROR(VLOOKUP(Tabla1[[#This Row],[Mes de Alta como miembro]],Parámetros!$AM$2:$AN$16,2,0),"01/01/1900"))</f>
        <v/>
      </c>
    </row>
    <row r="225" spans="1:63" ht="14.45" hidden="1">
      <c r="A225" s="69">
        <v>222</v>
      </c>
      <c r="B225" s="30"/>
      <c r="C225" s="35"/>
      <c r="D225" s="43"/>
      <c r="E225" s="65"/>
      <c r="F225" s="46"/>
      <c r="G225" s="46"/>
      <c r="H225" s="164"/>
      <c r="I225" s="43"/>
      <c r="J225" s="29"/>
      <c r="K225" s="70"/>
      <c r="L225" s="69"/>
      <c r="M225" s="47"/>
      <c r="N225" s="239" t="str">
        <f ca="1">IF(Tabla1[[#This Row],[Fecha de nac]]="","",IF(Tabla1[[#This Row],[Fecha Finalización]] &gt;=TODAY(), DATEDIF(Tabla1[[#This Row],[Fecha de nac]],TODAY(),"y"), ROUNDDOWN((Tabla1[[#This Row],[Fecha Finalización]] -Tabla1[[#This Row],[Fecha de nac]])/365,0)))</f>
        <v/>
      </c>
      <c r="O225" s="170"/>
      <c r="P225" s="35"/>
      <c r="Q225" s="68"/>
      <c r="R225" s="68"/>
      <c r="S225" s="68"/>
      <c r="T225" s="68"/>
      <c r="U225" s="244" t="str">
        <f>IF(F225="","",Tabla1[[#This Row],[Fecha Inicio grupo]]+3*7-7)</f>
        <v/>
      </c>
      <c r="V225" s="245" t="str">
        <f>IF(F225="","",EDATE(Tabla1[[#This Row],[Fecha Inicio grupo]],3))</f>
        <v/>
      </c>
      <c r="W225" s="30"/>
      <c r="X225" s="30"/>
      <c r="Y225" s="77"/>
      <c r="Z225" s="77"/>
      <c r="AA225" s="77"/>
      <c r="AB225" s="77"/>
      <c r="AC225" s="77"/>
      <c r="AD225" s="77"/>
      <c r="AE225" s="77"/>
      <c r="AF225" s="77"/>
      <c r="AG225" s="77"/>
      <c r="AH225" s="77"/>
      <c r="AI225" s="77"/>
      <c r="AJ225" s="77"/>
      <c r="AK225" s="77"/>
      <c r="AL225" s="77"/>
      <c r="AM225" s="77"/>
      <c r="AN225" s="77"/>
      <c r="AO225" s="145"/>
      <c r="AP225" s="247" t="str">
        <f>IF(F225="","",IFERROR(VLOOKUP(SUBSTITUTE(SUBSTITUTE(Tabla1[[#This Row],[Uso Sistemas]],"T","P"),"N","F"),Parámetros!$M$2:$N$17,2,0),"Completar hasta 3ra sem. para evaluar a Probacionista"))</f>
        <v/>
      </c>
      <c r="AQ225" s="40"/>
      <c r="AR225" s="40"/>
      <c r="AS225" s="40"/>
      <c r="AT225" s="29"/>
      <c r="AU225" s="56"/>
      <c r="AV225" s="56"/>
      <c r="AW225" s="56"/>
      <c r="AX225" s="249" t="str">
        <f>IF(V225="","",EOMONTH(EDATE(Tabla1[[#This Row],[Fecha Finalización]],2),0))</f>
        <v/>
      </c>
      <c r="AY225" s="40"/>
      <c r="AZ225" s="250" t="str">
        <f>IF(V225="","",EOMONTH(EDATE(Tabla1[[#This Row],[Fecha Finalización]],3),0))</f>
        <v/>
      </c>
      <c r="BA225" s="40"/>
      <c r="BB225" s="40"/>
      <c r="BC225" s="236"/>
      <c r="BD225" s="234" t="str">
        <f>IF(F225="","",Tabla1[[#This Row],[sem 01]]&amp;Tabla1[[#This Row],[sem 02]]&amp;Tabla1[[#This Row],[sem 03]])</f>
        <v/>
      </c>
      <c r="BE225" s="235" t="str">
        <f>IF(TRIM(F225)="","",$B$1&amp;"-"&amp;SUBSTITUTE(Tabla1[[#This Row],[Mes Inscrito]]," ","")&amp;"-"&amp;SUBSTITUTE(Tabla1[[#This Row],[Dia de clases Inscrito]]," ","")&amp;"-"&amp;SUBSTITUTE(Tabla1[[#This Row],[Horario Inscrito]]," ","")&amp;"-"&amp;Tabla1[[#This Row],[Fecha Inicio grupo]])</f>
        <v/>
      </c>
      <c r="BF225" s="252" t="str">
        <f>IF(F225="","",Tabla1[[#This Row],[Curso]])</f>
        <v/>
      </c>
      <c r="BG225" s="253" t="str">
        <f>+IF(TRIM(F225)="","",$B$1&amp;"-"&amp;TRIM(Tabla1[[#This Row],[Mes Inscrito]])&amp;"-"&amp;TRIM(Tabla1[[#This Row],[Dia de clases Inscrito]])&amp;"-"&amp;TRIM(Tabla1[[#This Row],[Horario Inscrito]])&amp;"-"&amp;TRIM(Tabla1[[#This Row],[Fecha Inicio grupo]])&amp;"-"&amp;TRIM(Tabla1[[#This Row],[Tipo Incrito]]))</f>
        <v/>
      </c>
      <c r="BH225" s="309"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10"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10"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10" t="str">
        <f>IF(Tabla1[[#This Row],[Fecha Inicio grupo]]="","",IFERROR(VLOOKUP(Tabla1[[#This Row],[Mes de Alta como miembro]],Parámetros!$AM$2:$AN$16,2,0),"01/01/1900"))</f>
        <v/>
      </c>
    </row>
    <row r="226" spans="1:63" ht="14.45" hidden="1">
      <c r="A226" s="69">
        <v>223</v>
      </c>
      <c r="B226" s="30"/>
      <c r="C226" s="35"/>
      <c r="D226" s="43"/>
      <c r="E226" s="65"/>
      <c r="F226" s="46"/>
      <c r="G226" s="46"/>
      <c r="H226" s="164"/>
      <c r="I226" s="43"/>
      <c r="J226" s="29"/>
      <c r="K226" s="70"/>
      <c r="L226" s="69"/>
      <c r="M226" s="47"/>
      <c r="N226" s="239" t="str">
        <f ca="1">IF(Tabla1[[#This Row],[Fecha de nac]]="","",IF(Tabla1[[#This Row],[Fecha Finalización]] &gt;=TODAY(), DATEDIF(Tabla1[[#This Row],[Fecha de nac]],TODAY(),"y"), ROUNDDOWN((Tabla1[[#This Row],[Fecha Finalización]] -Tabla1[[#This Row],[Fecha de nac]])/365,0)))</f>
        <v/>
      </c>
      <c r="O226" s="170"/>
      <c r="P226" s="35"/>
      <c r="Q226" s="68"/>
      <c r="R226" s="68"/>
      <c r="S226" s="68"/>
      <c r="T226" s="68"/>
      <c r="U226" s="244" t="str">
        <f>IF(F226="","",Tabla1[[#This Row],[Fecha Inicio grupo]]+3*7-7)</f>
        <v/>
      </c>
      <c r="V226" s="245" t="str">
        <f>IF(F226="","",EDATE(Tabla1[[#This Row],[Fecha Inicio grupo]],3))</f>
        <v/>
      </c>
      <c r="W226" s="30"/>
      <c r="X226" s="30"/>
      <c r="Y226" s="77"/>
      <c r="Z226" s="77"/>
      <c r="AA226" s="77"/>
      <c r="AB226" s="77"/>
      <c r="AC226" s="77"/>
      <c r="AD226" s="77"/>
      <c r="AE226" s="77"/>
      <c r="AF226" s="77"/>
      <c r="AG226" s="77"/>
      <c r="AH226" s="77"/>
      <c r="AI226" s="77"/>
      <c r="AJ226" s="77"/>
      <c r="AK226" s="77"/>
      <c r="AL226" s="77"/>
      <c r="AM226" s="77"/>
      <c r="AN226" s="77"/>
      <c r="AO226" s="145"/>
      <c r="AP226" s="247" t="str">
        <f>IF(F226="","",IFERROR(VLOOKUP(SUBSTITUTE(SUBSTITUTE(Tabla1[[#This Row],[Uso Sistemas]],"T","P"),"N","F"),Parámetros!$M$2:$N$17,2,0),"Completar hasta 3ra sem. para evaluar a Probacionista"))</f>
        <v/>
      </c>
      <c r="AQ226" s="40"/>
      <c r="AR226" s="40"/>
      <c r="AS226" s="40"/>
      <c r="AT226" s="29"/>
      <c r="AU226" s="56"/>
      <c r="AV226" s="56"/>
      <c r="AW226" s="56"/>
      <c r="AX226" s="249" t="str">
        <f>IF(V226="","",EOMONTH(EDATE(Tabla1[[#This Row],[Fecha Finalización]],2),0))</f>
        <v/>
      </c>
      <c r="AY226" s="40"/>
      <c r="AZ226" s="250" t="str">
        <f>IF(V226="","",EOMONTH(EDATE(Tabla1[[#This Row],[Fecha Finalización]],3),0))</f>
        <v/>
      </c>
      <c r="BA226" s="40"/>
      <c r="BB226" s="40"/>
      <c r="BC226" s="236"/>
      <c r="BD226" s="234" t="str">
        <f>IF(F226="","",Tabla1[[#This Row],[sem 01]]&amp;Tabla1[[#This Row],[sem 02]]&amp;Tabla1[[#This Row],[sem 03]])</f>
        <v/>
      </c>
      <c r="BE226" s="235" t="str">
        <f>IF(TRIM(F226)="","",$B$1&amp;"-"&amp;SUBSTITUTE(Tabla1[[#This Row],[Mes Inscrito]]," ","")&amp;"-"&amp;SUBSTITUTE(Tabla1[[#This Row],[Dia de clases Inscrito]]," ","")&amp;"-"&amp;SUBSTITUTE(Tabla1[[#This Row],[Horario Inscrito]]," ","")&amp;"-"&amp;Tabla1[[#This Row],[Fecha Inicio grupo]])</f>
        <v/>
      </c>
      <c r="BF226" s="252" t="str">
        <f>IF(F226="","",Tabla1[[#This Row],[Curso]])</f>
        <v/>
      </c>
      <c r="BG226" s="253" t="str">
        <f>+IF(TRIM(F226)="","",$B$1&amp;"-"&amp;TRIM(Tabla1[[#This Row],[Mes Inscrito]])&amp;"-"&amp;TRIM(Tabla1[[#This Row],[Dia de clases Inscrito]])&amp;"-"&amp;TRIM(Tabla1[[#This Row],[Horario Inscrito]])&amp;"-"&amp;TRIM(Tabla1[[#This Row],[Fecha Inicio grupo]])&amp;"-"&amp;TRIM(Tabla1[[#This Row],[Tipo Incrito]]))</f>
        <v/>
      </c>
      <c r="BH226" s="309"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10"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10"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10" t="str">
        <f>IF(Tabla1[[#This Row],[Fecha Inicio grupo]]="","",IFERROR(VLOOKUP(Tabla1[[#This Row],[Mes de Alta como miembro]],Parámetros!$AM$2:$AN$16,2,0),"01/01/1900"))</f>
        <v/>
      </c>
    </row>
    <row r="227" spans="1:63" ht="14.45" hidden="1">
      <c r="A227" s="69">
        <v>224</v>
      </c>
      <c r="B227" s="30"/>
      <c r="C227" s="35"/>
      <c r="D227" s="43"/>
      <c r="E227" s="65"/>
      <c r="F227" s="46"/>
      <c r="G227" s="46"/>
      <c r="H227" s="164"/>
      <c r="I227" s="43"/>
      <c r="J227" s="29"/>
      <c r="K227" s="70"/>
      <c r="L227" s="69"/>
      <c r="M227" s="47"/>
      <c r="N227" s="239" t="str">
        <f ca="1">IF(Tabla1[[#This Row],[Fecha de nac]]="","",IF(Tabla1[[#This Row],[Fecha Finalización]] &gt;=TODAY(), DATEDIF(Tabla1[[#This Row],[Fecha de nac]],TODAY(),"y"), ROUNDDOWN((Tabla1[[#This Row],[Fecha Finalización]] -Tabla1[[#This Row],[Fecha de nac]])/365,0)))</f>
        <v/>
      </c>
      <c r="O227" s="170"/>
      <c r="P227" s="35"/>
      <c r="Q227" s="68"/>
      <c r="R227" s="68"/>
      <c r="S227" s="68"/>
      <c r="T227" s="68"/>
      <c r="U227" s="244" t="str">
        <f>IF(F227="","",Tabla1[[#This Row],[Fecha Inicio grupo]]+3*7-7)</f>
        <v/>
      </c>
      <c r="V227" s="245" t="str">
        <f>IF(F227="","",EDATE(Tabla1[[#This Row],[Fecha Inicio grupo]],3))</f>
        <v/>
      </c>
      <c r="W227" s="30"/>
      <c r="X227" s="30"/>
      <c r="Y227" s="77"/>
      <c r="Z227" s="77"/>
      <c r="AA227" s="77"/>
      <c r="AB227" s="77"/>
      <c r="AC227" s="77"/>
      <c r="AD227" s="77"/>
      <c r="AE227" s="77"/>
      <c r="AF227" s="77"/>
      <c r="AG227" s="77"/>
      <c r="AH227" s="77"/>
      <c r="AI227" s="77"/>
      <c r="AJ227" s="77"/>
      <c r="AK227" s="77"/>
      <c r="AL227" s="77"/>
      <c r="AM227" s="77"/>
      <c r="AN227" s="77"/>
      <c r="AO227" s="145"/>
      <c r="AP227" s="247" t="str">
        <f>IF(F227="","",IFERROR(VLOOKUP(SUBSTITUTE(SUBSTITUTE(Tabla1[[#This Row],[Uso Sistemas]],"T","P"),"N","F"),Parámetros!$M$2:$N$17,2,0),"Completar hasta 3ra sem. para evaluar a Probacionista"))</f>
        <v/>
      </c>
      <c r="AQ227" s="40"/>
      <c r="AR227" s="40"/>
      <c r="AS227" s="40"/>
      <c r="AT227" s="29"/>
      <c r="AU227" s="56"/>
      <c r="AV227" s="56"/>
      <c r="AW227" s="56"/>
      <c r="AX227" s="249" t="str">
        <f>IF(V227="","",EOMONTH(EDATE(Tabla1[[#This Row],[Fecha Finalización]],2),0))</f>
        <v/>
      </c>
      <c r="AY227" s="40"/>
      <c r="AZ227" s="250" t="str">
        <f>IF(V227="","",EOMONTH(EDATE(Tabla1[[#This Row],[Fecha Finalización]],3),0))</f>
        <v/>
      </c>
      <c r="BA227" s="40"/>
      <c r="BB227" s="40"/>
      <c r="BC227" s="236"/>
      <c r="BD227" s="234" t="str">
        <f>IF(F227="","",Tabla1[[#This Row],[sem 01]]&amp;Tabla1[[#This Row],[sem 02]]&amp;Tabla1[[#This Row],[sem 03]])</f>
        <v/>
      </c>
      <c r="BE227" s="235" t="str">
        <f>IF(TRIM(F227)="","",$B$1&amp;"-"&amp;SUBSTITUTE(Tabla1[[#This Row],[Mes Inscrito]]," ","")&amp;"-"&amp;SUBSTITUTE(Tabla1[[#This Row],[Dia de clases Inscrito]]," ","")&amp;"-"&amp;SUBSTITUTE(Tabla1[[#This Row],[Horario Inscrito]]," ","")&amp;"-"&amp;Tabla1[[#This Row],[Fecha Inicio grupo]])</f>
        <v/>
      </c>
      <c r="BF227" s="252" t="str">
        <f>IF(F227="","",Tabla1[[#This Row],[Curso]])</f>
        <v/>
      </c>
      <c r="BG227" s="253" t="str">
        <f>+IF(TRIM(F227)="","",$B$1&amp;"-"&amp;TRIM(Tabla1[[#This Row],[Mes Inscrito]])&amp;"-"&amp;TRIM(Tabla1[[#This Row],[Dia de clases Inscrito]])&amp;"-"&amp;TRIM(Tabla1[[#This Row],[Horario Inscrito]])&amp;"-"&amp;TRIM(Tabla1[[#This Row],[Fecha Inicio grupo]])&amp;"-"&amp;TRIM(Tabla1[[#This Row],[Tipo Incrito]]))</f>
        <v/>
      </c>
      <c r="BH227" s="309"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10"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10"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10" t="str">
        <f>IF(Tabla1[[#This Row],[Fecha Inicio grupo]]="","",IFERROR(VLOOKUP(Tabla1[[#This Row],[Mes de Alta como miembro]],Parámetros!$AM$2:$AN$16,2,0),"01/01/1900"))</f>
        <v/>
      </c>
    </row>
    <row r="228" spans="1:63" ht="14.45" hidden="1">
      <c r="A228" s="69">
        <v>225</v>
      </c>
      <c r="B228" s="30"/>
      <c r="C228" s="35"/>
      <c r="D228" s="43"/>
      <c r="E228" s="65"/>
      <c r="F228" s="46"/>
      <c r="G228" s="46"/>
      <c r="H228" s="164"/>
      <c r="I228" s="43"/>
      <c r="J228" s="29"/>
      <c r="K228" s="70"/>
      <c r="L228" s="69"/>
      <c r="M228" s="47"/>
      <c r="N228" s="239" t="str">
        <f ca="1">IF(Tabla1[[#This Row],[Fecha de nac]]="","",IF(Tabla1[[#This Row],[Fecha Finalización]] &gt;=TODAY(), DATEDIF(Tabla1[[#This Row],[Fecha de nac]],TODAY(),"y"), ROUNDDOWN((Tabla1[[#This Row],[Fecha Finalización]] -Tabla1[[#This Row],[Fecha de nac]])/365,0)))</f>
        <v/>
      </c>
      <c r="O228" s="170"/>
      <c r="P228" s="35"/>
      <c r="Q228" s="68"/>
      <c r="R228" s="68"/>
      <c r="S228" s="68"/>
      <c r="T228" s="68"/>
      <c r="U228" s="244" t="str">
        <f>IF(F228="","",Tabla1[[#This Row],[Fecha Inicio grupo]]+3*7-7)</f>
        <v/>
      </c>
      <c r="V228" s="245" t="str">
        <f>IF(F228="","",EDATE(Tabla1[[#This Row],[Fecha Inicio grupo]],3))</f>
        <v/>
      </c>
      <c r="W228" s="30"/>
      <c r="X228" s="30"/>
      <c r="Y228" s="77"/>
      <c r="Z228" s="77"/>
      <c r="AA228" s="77"/>
      <c r="AB228" s="77"/>
      <c r="AC228" s="77"/>
      <c r="AD228" s="77"/>
      <c r="AE228" s="77"/>
      <c r="AF228" s="77"/>
      <c r="AG228" s="77"/>
      <c r="AH228" s="77"/>
      <c r="AI228" s="77"/>
      <c r="AJ228" s="77"/>
      <c r="AK228" s="77"/>
      <c r="AL228" s="77"/>
      <c r="AM228" s="77"/>
      <c r="AN228" s="77"/>
      <c r="AO228" s="145"/>
      <c r="AP228" s="247" t="str">
        <f>IF(F228="","",IFERROR(VLOOKUP(SUBSTITUTE(SUBSTITUTE(Tabla1[[#This Row],[Uso Sistemas]],"T","P"),"N","F"),Parámetros!$M$2:$N$17,2,0),"Completar hasta 3ra sem. para evaluar a Probacionista"))</f>
        <v/>
      </c>
      <c r="AQ228" s="40"/>
      <c r="AR228" s="40"/>
      <c r="AS228" s="40"/>
      <c r="AT228" s="29"/>
      <c r="AU228" s="56"/>
      <c r="AV228" s="56"/>
      <c r="AW228" s="56"/>
      <c r="AX228" s="249" t="str">
        <f>IF(V228="","",EOMONTH(EDATE(Tabla1[[#This Row],[Fecha Finalización]],2),0))</f>
        <v/>
      </c>
      <c r="AY228" s="40"/>
      <c r="AZ228" s="250" t="str">
        <f>IF(V228="","",EOMONTH(EDATE(Tabla1[[#This Row],[Fecha Finalización]],3),0))</f>
        <v/>
      </c>
      <c r="BA228" s="40"/>
      <c r="BB228" s="40"/>
      <c r="BC228" s="236"/>
      <c r="BD228" s="234" t="str">
        <f>IF(F228="","",Tabla1[[#This Row],[sem 01]]&amp;Tabla1[[#This Row],[sem 02]]&amp;Tabla1[[#This Row],[sem 03]])</f>
        <v/>
      </c>
      <c r="BE228" s="235" t="str">
        <f>IF(TRIM(F228)="","",$B$1&amp;"-"&amp;SUBSTITUTE(Tabla1[[#This Row],[Mes Inscrito]]," ","")&amp;"-"&amp;SUBSTITUTE(Tabla1[[#This Row],[Dia de clases Inscrito]]," ","")&amp;"-"&amp;SUBSTITUTE(Tabla1[[#This Row],[Horario Inscrito]]," ","")&amp;"-"&amp;Tabla1[[#This Row],[Fecha Inicio grupo]])</f>
        <v/>
      </c>
      <c r="BF228" s="252" t="str">
        <f>IF(F228="","",Tabla1[[#This Row],[Curso]])</f>
        <v/>
      </c>
      <c r="BG228" s="253" t="str">
        <f>+IF(TRIM(F228)="","",$B$1&amp;"-"&amp;TRIM(Tabla1[[#This Row],[Mes Inscrito]])&amp;"-"&amp;TRIM(Tabla1[[#This Row],[Dia de clases Inscrito]])&amp;"-"&amp;TRIM(Tabla1[[#This Row],[Horario Inscrito]])&amp;"-"&amp;TRIM(Tabla1[[#This Row],[Fecha Inicio grupo]])&amp;"-"&amp;TRIM(Tabla1[[#This Row],[Tipo Incrito]]))</f>
        <v/>
      </c>
      <c r="BH228" s="309"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10"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10"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10" t="str">
        <f>IF(Tabla1[[#This Row],[Fecha Inicio grupo]]="","",IFERROR(VLOOKUP(Tabla1[[#This Row],[Mes de Alta como miembro]],Parámetros!$AM$2:$AN$16,2,0),"01/01/1900"))</f>
        <v/>
      </c>
    </row>
    <row r="229" spans="1:63" ht="14.45" hidden="1">
      <c r="A229" s="69">
        <v>226</v>
      </c>
      <c r="B229" s="30"/>
      <c r="C229" s="35"/>
      <c r="D229" s="43"/>
      <c r="E229" s="65"/>
      <c r="F229" s="46"/>
      <c r="G229" s="46"/>
      <c r="H229" s="164"/>
      <c r="I229" s="43"/>
      <c r="J229" s="29"/>
      <c r="K229" s="70"/>
      <c r="L229" s="69"/>
      <c r="M229" s="47"/>
      <c r="N229" s="239" t="str">
        <f ca="1">IF(Tabla1[[#This Row],[Fecha de nac]]="","",IF(Tabla1[[#This Row],[Fecha Finalización]] &gt;=TODAY(), DATEDIF(Tabla1[[#This Row],[Fecha de nac]],TODAY(),"y"), ROUNDDOWN((Tabla1[[#This Row],[Fecha Finalización]] -Tabla1[[#This Row],[Fecha de nac]])/365,0)))</f>
        <v/>
      </c>
      <c r="O229" s="170"/>
      <c r="P229" s="35"/>
      <c r="Q229" s="68"/>
      <c r="R229" s="68"/>
      <c r="S229" s="68"/>
      <c r="T229" s="68"/>
      <c r="U229" s="244" t="str">
        <f>IF(F229="","",Tabla1[[#This Row],[Fecha Inicio grupo]]+3*7-7)</f>
        <v/>
      </c>
      <c r="V229" s="245" t="str">
        <f>IF(F229="","",EDATE(Tabla1[[#This Row],[Fecha Inicio grupo]],3))</f>
        <v/>
      </c>
      <c r="W229" s="30"/>
      <c r="X229" s="30"/>
      <c r="Y229" s="77"/>
      <c r="Z229" s="77"/>
      <c r="AA229" s="77"/>
      <c r="AB229" s="77"/>
      <c r="AC229" s="77"/>
      <c r="AD229" s="77"/>
      <c r="AE229" s="77"/>
      <c r="AF229" s="77"/>
      <c r="AG229" s="77"/>
      <c r="AH229" s="77"/>
      <c r="AI229" s="77"/>
      <c r="AJ229" s="77"/>
      <c r="AK229" s="77"/>
      <c r="AL229" s="77"/>
      <c r="AM229" s="77"/>
      <c r="AN229" s="77"/>
      <c r="AO229" s="145"/>
      <c r="AP229" s="247" t="str">
        <f>IF(F229="","",IFERROR(VLOOKUP(SUBSTITUTE(SUBSTITUTE(Tabla1[[#This Row],[Uso Sistemas]],"T","P"),"N","F"),Parámetros!$M$2:$N$17,2,0),"Completar hasta 3ra sem. para evaluar a Probacionista"))</f>
        <v/>
      </c>
      <c r="AQ229" s="40"/>
      <c r="AR229" s="40"/>
      <c r="AS229" s="40"/>
      <c r="AT229" s="29"/>
      <c r="AU229" s="56"/>
      <c r="AV229" s="56"/>
      <c r="AW229" s="56"/>
      <c r="AX229" s="249" t="str">
        <f>IF(V229="","",EOMONTH(EDATE(Tabla1[[#This Row],[Fecha Finalización]],2),0))</f>
        <v/>
      </c>
      <c r="AY229" s="40"/>
      <c r="AZ229" s="250" t="str">
        <f>IF(V229="","",EOMONTH(EDATE(Tabla1[[#This Row],[Fecha Finalización]],3),0))</f>
        <v/>
      </c>
      <c r="BA229" s="40"/>
      <c r="BB229" s="40"/>
      <c r="BC229" s="236"/>
      <c r="BD229" s="234" t="str">
        <f>IF(F229="","",Tabla1[[#This Row],[sem 01]]&amp;Tabla1[[#This Row],[sem 02]]&amp;Tabla1[[#This Row],[sem 03]])</f>
        <v/>
      </c>
      <c r="BE229" s="235" t="str">
        <f>IF(TRIM(F229)="","",$B$1&amp;"-"&amp;SUBSTITUTE(Tabla1[[#This Row],[Mes Inscrito]]," ","")&amp;"-"&amp;SUBSTITUTE(Tabla1[[#This Row],[Dia de clases Inscrito]]," ","")&amp;"-"&amp;SUBSTITUTE(Tabla1[[#This Row],[Horario Inscrito]]," ","")&amp;"-"&amp;Tabla1[[#This Row],[Fecha Inicio grupo]])</f>
        <v/>
      </c>
      <c r="BF229" s="252" t="str">
        <f>IF(F229="","",Tabla1[[#This Row],[Curso]])</f>
        <v/>
      </c>
      <c r="BG229" s="253" t="str">
        <f>+IF(TRIM(F229)="","",$B$1&amp;"-"&amp;TRIM(Tabla1[[#This Row],[Mes Inscrito]])&amp;"-"&amp;TRIM(Tabla1[[#This Row],[Dia de clases Inscrito]])&amp;"-"&amp;TRIM(Tabla1[[#This Row],[Horario Inscrito]])&amp;"-"&amp;TRIM(Tabla1[[#This Row],[Fecha Inicio grupo]])&amp;"-"&amp;TRIM(Tabla1[[#This Row],[Tipo Incrito]]))</f>
        <v/>
      </c>
      <c r="BH229" s="309"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10"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10"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10" t="str">
        <f>IF(Tabla1[[#This Row],[Fecha Inicio grupo]]="","",IFERROR(VLOOKUP(Tabla1[[#This Row],[Mes de Alta como miembro]],Parámetros!$AM$2:$AN$16,2,0),"01/01/1900"))</f>
        <v/>
      </c>
    </row>
    <row r="230" spans="1:63" ht="14.45" hidden="1">
      <c r="A230" s="69">
        <v>227</v>
      </c>
      <c r="B230" s="30"/>
      <c r="C230" s="35"/>
      <c r="D230" s="43"/>
      <c r="E230" s="65"/>
      <c r="F230" s="46"/>
      <c r="G230" s="46"/>
      <c r="H230" s="164"/>
      <c r="I230" s="43"/>
      <c r="J230" s="29"/>
      <c r="K230" s="70"/>
      <c r="L230" s="69"/>
      <c r="M230" s="47"/>
      <c r="N230" s="239" t="str">
        <f ca="1">IF(Tabla1[[#This Row],[Fecha de nac]]="","",IF(Tabla1[[#This Row],[Fecha Finalización]] &gt;=TODAY(), DATEDIF(Tabla1[[#This Row],[Fecha de nac]],TODAY(),"y"), ROUNDDOWN((Tabla1[[#This Row],[Fecha Finalización]] -Tabla1[[#This Row],[Fecha de nac]])/365,0)))</f>
        <v/>
      </c>
      <c r="O230" s="170"/>
      <c r="P230" s="35"/>
      <c r="Q230" s="68"/>
      <c r="R230" s="68"/>
      <c r="S230" s="68"/>
      <c r="T230" s="68"/>
      <c r="U230" s="244" t="str">
        <f>IF(F230="","",Tabla1[[#This Row],[Fecha Inicio grupo]]+3*7-7)</f>
        <v/>
      </c>
      <c r="V230" s="245" t="str">
        <f>IF(F230="","",EDATE(Tabla1[[#This Row],[Fecha Inicio grupo]],3))</f>
        <v/>
      </c>
      <c r="W230" s="30"/>
      <c r="X230" s="30"/>
      <c r="Y230" s="77"/>
      <c r="Z230" s="77"/>
      <c r="AA230" s="77"/>
      <c r="AB230" s="77"/>
      <c r="AC230" s="77"/>
      <c r="AD230" s="77"/>
      <c r="AE230" s="77"/>
      <c r="AF230" s="77"/>
      <c r="AG230" s="77"/>
      <c r="AH230" s="77"/>
      <c r="AI230" s="77"/>
      <c r="AJ230" s="77"/>
      <c r="AK230" s="77"/>
      <c r="AL230" s="77"/>
      <c r="AM230" s="77"/>
      <c r="AN230" s="77"/>
      <c r="AO230" s="145"/>
      <c r="AP230" s="247" t="str">
        <f>IF(F230="","",IFERROR(VLOOKUP(SUBSTITUTE(SUBSTITUTE(Tabla1[[#This Row],[Uso Sistemas]],"T","P"),"N","F"),Parámetros!$M$2:$N$17,2,0),"Completar hasta 3ra sem. para evaluar a Probacionista"))</f>
        <v/>
      </c>
      <c r="AQ230" s="40"/>
      <c r="AR230" s="40"/>
      <c r="AS230" s="40"/>
      <c r="AT230" s="29"/>
      <c r="AU230" s="56"/>
      <c r="AV230" s="56"/>
      <c r="AW230" s="56"/>
      <c r="AX230" s="249" t="str">
        <f>IF(V230="","",EOMONTH(EDATE(Tabla1[[#This Row],[Fecha Finalización]],2),0))</f>
        <v/>
      </c>
      <c r="AY230" s="40"/>
      <c r="AZ230" s="250" t="str">
        <f>IF(V230="","",EOMONTH(EDATE(Tabla1[[#This Row],[Fecha Finalización]],3),0))</f>
        <v/>
      </c>
      <c r="BA230" s="40"/>
      <c r="BB230" s="40"/>
      <c r="BC230" s="236"/>
      <c r="BD230" s="234" t="str">
        <f>IF(F230="","",Tabla1[[#This Row],[sem 01]]&amp;Tabla1[[#This Row],[sem 02]]&amp;Tabla1[[#This Row],[sem 03]])</f>
        <v/>
      </c>
      <c r="BE230" s="235" t="str">
        <f>IF(TRIM(F230)="","",$B$1&amp;"-"&amp;SUBSTITUTE(Tabla1[[#This Row],[Mes Inscrito]]," ","")&amp;"-"&amp;SUBSTITUTE(Tabla1[[#This Row],[Dia de clases Inscrito]]," ","")&amp;"-"&amp;SUBSTITUTE(Tabla1[[#This Row],[Horario Inscrito]]," ","")&amp;"-"&amp;Tabla1[[#This Row],[Fecha Inicio grupo]])</f>
        <v/>
      </c>
      <c r="BF230" s="252" t="str">
        <f>IF(F230="","",Tabla1[[#This Row],[Curso]])</f>
        <v/>
      </c>
      <c r="BG230" s="253" t="str">
        <f>+IF(TRIM(F230)="","",$B$1&amp;"-"&amp;TRIM(Tabla1[[#This Row],[Mes Inscrito]])&amp;"-"&amp;TRIM(Tabla1[[#This Row],[Dia de clases Inscrito]])&amp;"-"&amp;TRIM(Tabla1[[#This Row],[Horario Inscrito]])&amp;"-"&amp;TRIM(Tabla1[[#This Row],[Fecha Inicio grupo]])&amp;"-"&amp;TRIM(Tabla1[[#This Row],[Tipo Incrito]]))</f>
        <v/>
      </c>
      <c r="BH230" s="309"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10"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10"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10" t="str">
        <f>IF(Tabla1[[#This Row],[Fecha Inicio grupo]]="","",IFERROR(VLOOKUP(Tabla1[[#This Row],[Mes de Alta como miembro]],Parámetros!$AM$2:$AN$16,2,0),"01/01/1900"))</f>
        <v/>
      </c>
    </row>
    <row r="231" spans="1:63" ht="14.45" hidden="1">
      <c r="A231" s="69">
        <v>228</v>
      </c>
      <c r="B231" s="30"/>
      <c r="C231" s="35"/>
      <c r="D231" s="43"/>
      <c r="E231" s="65"/>
      <c r="F231" s="46"/>
      <c r="G231" s="46"/>
      <c r="H231" s="164"/>
      <c r="I231" s="43"/>
      <c r="J231" s="29"/>
      <c r="K231" s="70"/>
      <c r="L231" s="69"/>
      <c r="M231" s="47"/>
      <c r="N231" s="239" t="str">
        <f ca="1">IF(Tabla1[[#This Row],[Fecha de nac]]="","",IF(Tabla1[[#This Row],[Fecha Finalización]] &gt;=TODAY(), DATEDIF(Tabla1[[#This Row],[Fecha de nac]],TODAY(),"y"), ROUNDDOWN((Tabla1[[#This Row],[Fecha Finalización]] -Tabla1[[#This Row],[Fecha de nac]])/365,0)))</f>
        <v/>
      </c>
      <c r="O231" s="170"/>
      <c r="P231" s="35"/>
      <c r="Q231" s="68"/>
      <c r="R231" s="68"/>
      <c r="S231" s="68"/>
      <c r="T231" s="68"/>
      <c r="U231" s="244" t="str">
        <f>IF(F231="","",Tabla1[[#This Row],[Fecha Inicio grupo]]+3*7-7)</f>
        <v/>
      </c>
      <c r="V231" s="245" t="str">
        <f>IF(F231="","",EDATE(Tabla1[[#This Row],[Fecha Inicio grupo]],3))</f>
        <v/>
      </c>
      <c r="W231" s="30"/>
      <c r="X231" s="30"/>
      <c r="Y231" s="77"/>
      <c r="Z231" s="77"/>
      <c r="AA231" s="77"/>
      <c r="AB231" s="77"/>
      <c r="AC231" s="77"/>
      <c r="AD231" s="77"/>
      <c r="AE231" s="77"/>
      <c r="AF231" s="77"/>
      <c r="AG231" s="77"/>
      <c r="AH231" s="77"/>
      <c r="AI231" s="77"/>
      <c r="AJ231" s="77"/>
      <c r="AK231" s="77"/>
      <c r="AL231" s="77"/>
      <c r="AM231" s="77"/>
      <c r="AN231" s="77"/>
      <c r="AO231" s="145"/>
      <c r="AP231" s="247" t="str">
        <f>IF(F231="","",IFERROR(VLOOKUP(SUBSTITUTE(SUBSTITUTE(Tabla1[[#This Row],[Uso Sistemas]],"T","P"),"N","F"),Parámetros!$M$2:$N$17,2,0),"Completar hasta 3ra sem. para evaluar a Probacionista"))</f>
        <v/>
      </c>
      <c r="AQ231" s="40"/>
      <c r="AR231" s="40"/>
      <c r="AS231" s="40"/>
      <c r="AT231" s="29"/>
      <c r="AU231" s="56"/>
      <c r="AV231" s="56"/>
      <c r="AW231" s="56"/>
      <c r="AX231" s="249" t="str">
        <f>IF(V231="","",EOMONTH(EDATE(Tabla1[[#This Row],[Fecha Finalización]],2),0))</f>
        <v/>
      </c>
      <c r="AY231" s="40"/>
      <c r="AZ231" s="250" t="str">
        <f>IF(V231="","",EOMONTH(EDATE(Tabla1[[#This Row],[Fecha Finalización]],3),0))</f>
        <v/>
      </c>
      <c r="BA231" s="40"/>
      <c r="BB231" s="40"/>
      <c r="BC231" s="236"/>
      <c r="BD231" s="234" t="str">
        <f>IF(F231="","",Tabla1[[#This Row],[sem 01]]&amp;Tabla1[[#This Row],[sem 02]]&amp;Tabla1[[#This Row],[sem 03]])</f>
        <v/>
      </c>
      <c r="BE231" s="235" t="str">
        <f>IF(TRIM(F231)="","",$B$1&amp;"-"&amp;SUBSTITUTE(Tabla1[[#This Row],[Mes Inscrito]]," ","")&amp;"-"&amp;SUBSTITUTE(Tabla1[[#This Row],[Dia de clases Inscrito]]," ","")&amp;"-"&amp;SUBSTITUTE(Tabla1[[#This Row],[Horario Inscrito]]," ","")&amp;"-"&amp;Tabla1[[#This Row],[Fecha Inicio grupo]])</f>
        <v/>
      </c>
      <c r="BF231" s="252" t="str">
        <f>IF(F231="","",Tabla1[[#This Row],[Curso]])</f>
        <v/>
      </c>
      <c r="BG231" s="253" t="str">
        <f>+IF(TRIM(F231)="","",$B$1&amp;"-"&amp;TRIM(Tabla1[[#This Row],[Mes Inscrito]])&amp;"-"&amp;TRIM(Tabla1[[#This Row],[Dia de clases Inscrito]])&amp;"-"&amp;TRIM(Tabla1[[#This Row],[Horario Inscrito]])&amp;"-"&amp;TRIM(Tabla1[[#This Row],[Fecha Inicio grupo]])&amp;"-"&amp;TRIM(Tabla1[[#This Row],[Tipo Incrito]]))</f>
        <v/>
      </c>
      <c r="BH231" s="309"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10"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10"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10" t="str">
        <f>IF(Tabla1[[#This Row],[Fecha Inicio grupo]]="","",IFERROR(VLOOKUP(Tabla1[[#This Row],[Mes de Alta como miembro]],Parámetros!$AM$2:$AN$16,2,0),"01/01/1900"))</f>
        <v/>
      </c>
    </row>
    <row r="232" spans="1:63" ht="14.45" hidden="1">
      <c r="A232" s="69">
        <v>229</v>
      </c>
      <c r="B232" s="30"/>
      <c r="C232" s="35"/>
      <c r="D232" s="43"/>
      <c r="E232" s="65"/>
      <c r="F232" s="46"/>
      <c r="G232" s="46"/>
      <c r="H232" s="164"/>
      <c r="I232" s="43"/>
      <c r="J232" s="29"/>
      <c r="K232" s="70"/>
      <c r="L232" s="69"/>
      <c r="M232" s="47"/>
      <c r="N232" s="239" t="str">
        <f ca="1">IF(Tabla1[[#This Row],[Fecha de nac]]="","",IF(Tabla1[[#This Row],[Fecha Finalización]] &gt;=TODAY(), DATEDIF(Tabla1[[#This Row],[Fecha de nac]],TODAY(),"y"), ROUNDDOWN((Tabla1[[#This Row],[Fecha Finalización]] -Tabla1[[#This Row],[Fecha de nac]])/365,0)))</f>
        <v/>
      </c>
      <c r="O232" s="170"/>
      <c r="P232" s="35"/>
      <c r="Q232" s="68"/>
      <c r="R232" s="68"/>
      <c r="S232" s="68"/>
      <c r="T232" s="68"/>
      <c r="U232" s="244" t="str">
        <f>IF(F232="","",Tabla1[[#This Row],[Fecha Inicio grupo]]+3*7-7)</f>
        <v/>
      </c>
      <c r="V232" s="245" t="str">
        <f>IF(F232="","",EDATE(Tabla1[[#This Row],[Fecha Inicio grupo]],3))</f>
        <v/>
      </c>
      <c r="W232" s="30"/>
      <c r="X232" s="30"/>
      <c r="Y232" s="77"/>
      <c r="Z232" s="77"/>
      <c r="AA232" s="77"/>
      <c r="AB232" s="77"/>
      <c r="AC232" s="77"/>
      <c r="AD232" s="77"/>
      <c r="AE232" s="77"/>
      <c r="AF232" s="77"/>
      <c r="AG232" s="77"/>
      <c r="AH232" s="77"/>
      <c r="AI232" s="77"/>
      <c r="AJ232" s="77"/>
      <c r="AK232" s="77"/>
      <c r="AL232" s="77"/>
      <c r="AM232" s="77"/>
      <c r="AN232" s="77"/>
      <c r="AO232" s="145"/>
      <c r="AP232" s="247" t="str">
        <f>IF(F232="","",IFERROR(VLOOKUP(SUBSTITUTE(SUBSTITUTE(Tabla1[[#This Row],[Uso Sistemas]],"T","P"),"N","F"),Parámetros!$M$2:$N$17,2,0),"Completar hasta 3ra sem. para evaluar a Probacionista"))</f>
        <v/>
      </c>
      <c r="AQ232" s="40"/>
      <c r="AR232" s="40"/>
      <c r="AS232" s="40"/>
      <c r="AT232" s="29"/>
      <c r="AU232" s="56"/>
      <c r="AV232" s="56"/>
      <c r="AW232" s="56"/>
      <c r="AX232" s="249" t="str">
        <f>IF(V232="","",EOMONTH(EDATE(Tabla1[[#This Row],[Fecha Finalización]],2),0))</f>
        <v/>
      </c>
      <c r="AY232" s="40"/>
      <c r="AZ232" s="250" t="str">
        <f>IF(V232="","",EOMONTH(EDATE(Tabla1[[#This Row],[Fecha Finalización]],3),0))</f>
        <v/>
      </c>
      <c r="BA232" s="40"/>
      <c r="BB232" s="40"/>
      <c r="BC232" s="236"/>
      <c r="BD232" s="234" t="str">
        <f>IF(F232="","",Tabla1[[#This Row],[sem 01]]&amp;Tabla1[[#This Row],[sem 02]]&amp;Tabla1[[#This Row],[sem 03]])</f>
        <v/>
      </c>
      <c r="BE232" s="235" t="str">
        <f>IF(TRIM(F232)="","",$B$1&amp;"-"&amp;SUBSTITUTE(Tabla1[[#This Row],[Mes Inscrito]]," ","")&amp;"-"&amp;SUBSTITUTE(Tabla1[[#This Row],[Dia de clases Inscrito]]," ","")&amp;"-"&amp;SUBSTITUTE(Tabla1[[#This Row],[Horario Inscrito]]," ","")&amp;"-"&amp;Tabla1[[#This Row],[Fecha Inicio grupo]])</f>
        <v/>
      </c>
      <c r="BF232" s="252" t="str">
        <f>IF(F232="","",Tabla1[[#This Row],[Curso]])</f>
        <v/>
      </c>
      <c r="BG232" s="253" t="str">
        <f>+IF(TRIM(F232)="","",$B$1&amp;"-"&amp;TRIM(Tabla1[[#This Row],[Mes Inscrito]])&amp;"-"&amp;TRIM(Tabla1[[#This Row],[Dia de clases Inscrito]])&amp;"-"&amp;TRIM(Tabla1[[#This Row],[Horario Inscrito]])&amp;"-"&amp;TRIM(Tabla1[[#This Row],[Fecha Inicio grupo]])&amp;"-"&amp;TRIM(Tabla1[[#This Row],[Tipo Incrito]]))</f>
        <v/>
      </c>
      <c r="BH232" s="309"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10"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10"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10" t="str">
        <f>IF(Tabla1[[#This Row],[Fecha Inicio grupo]]="","",IFERROR(VLOOKUP(Tabla1[[#This Row],[Mes de Alta como miembro]],Parámetros!$AM$2:$AN$16,2,0),"01/01/1900"))</f>
        <v/>
      </c>
    </row>
    <row r="233" spans="1:63" ht="14.45" hidden="1">
      <c r="A233" s="69">
        <v>230</v>
      </c>
      <c r="B233" s="30"/>
      <c r="C233" s="35"/>
      <c r="D233" s="43"/>
      <c r="E233" s="65"/>
      <c r="F233" s="46"/>
      <c r="G233" s="46"/>
      <c r="H233" s="164"/>
      <c r="I233" s="43"/>
      <c r="J233" s="29"/>
      <c r="K233" s="70"/>
      <c r="L233" s="69"/>
      <c r="M233" s="47"/>
      <c r="N233" s="239" t="str">
        <f ca="1">IF(Tabla1[[#This Row],[Fecha de nac]]="","",IF(Tabla1[[#This Row],[Fecha Finalización]] &gt;=TODAY(), DATEDIF(Tabla1[[#This Row],[Fecha de nac]],TODAY(),"y"), ROUNDDOWN((Tabla1[[#This Row],[Fecha Finalización]] -Tabla1[[#This Row],[Fecha de nac]])/365,0)))</f>
        <v/>
      </c>
      <c r="O233" s="170"/>
      <c r="P233" s="35"/>
      <c r="Q233" s="68"/>
      <c r="R233" s="68"/>
      <c r="S233" s="68"/>
      <c r="T233" s="68"/>
      <c r="U233" s="244" t="str">
        <f>IF(F233="","",Tabla1[[#This Row],[Fecha Inicio grupo]]+3*7-7)</f>
        <v/>
      </c>
      <c r="V233" s="245" t="str">
        <f>IF(F233="","",EDATE(Tabla1[[#This Row],[Fecha Inicio grupo]],3))</f>
        <v/>
      </c>
      <c r="W233" s="30"/>
      <c r="X233" s="30"/>
      <c r="Y233" s="77"/>
      <c r="Z233" s="77"/>
      <c r="AA233" s="77"/>
      <c r="AB233" s="77"/>
      <c r="AC233" s="77"/>
      <c r="AD233" s="77"/>
      <c r="AE233" s="77"/>
      <c r="AF233" s="77"/>
      <c r="AG233" s="77"/>
      <c r="AH233" s="77"/>
      <c r="AI233" s="77"/>
      <c r="AJ233" s="77"/>
      <c r="AK233" s="77"/>
      <c r="AL233" s="77"/>
      <c r="AM233" s="77"/>
      <c r="AN233" s="77"/>
      <c r="AO233" s="145"/>
      <c r="AP233" s="247" t="str">
        <f>IF(F233="","",IFERROR(VLOOKUP(SUBSTITUTE(SUBSTITUTE(Tabla1[[#This Row],[Uso Sistemas]],"T","P"),"N","F"),Parámetros!$M$2:$N$17,2,0),"Completar hasta 3ra sem. para evaluar a Probacionista"))</f>
        <v/>
      </c>
      <c r="AQ233" s="40"/>
      <c r="AR233" s="40"/>
      <c r="AS233" s="40"/>
      <c r="AT233" s="29"/>
      <c r="AU233" s="56"/>
      <c r="AV233" s="56"/>
      <c r="AW233" s="56"/>
      <c r="AX233" s="249" t="str">
        <f>IF(V233="","",EOMONTH(EDATE(Tabla1[[#This Row],[Fecha Finalización]],2),0))</f>
        <v/>
      </c>
      <c r="AY233" s="40"/>
      <c r="AZ233" s="250" t="str">
        <f>IF(V233="","",EOMONTH(EDATE(Tabla1[[#This Row],[Fecha Finalización]],3),0))</f>
        <v/>
      </c>
      <c r="BA233" s="40"/>
      <c r="BB233" s="40"/>
      <c r="BC233" s="236"/>
      <c r="BD233" s="234" t="str">
        <f>IF(F233="","",Tabla1[[#This Row],[sem 01]]&amp;Tabla1[[#This Row],[sem 02]]&amp;Tabla1[[#This Row],[sem 03]])</f>
        <v/>
      </c>
      <c r="BE233" s="235" t="str">
        <f>IF(TRIM(F233)="","",$B$1&amp;"-"&amp;SUBSTITUTE(Tabla1[[#This Row],[Mes Inscrito]]," ","")&amp;"-"&amp;SUBSTITUTE(Tabla1[[#This Row],[Dia de clases Inscrito]]," ","")&amp;"-"&amp;SUBSTITUTE(Tabla1[[#This Row],[Horario Inscrito]]," ","")&amp;"-"&amp;Tabla1[[#This Row],[Fecha Inicio grupo]])</f>
        <v/>
      </c>
      <c r="BF233" s="252" t="str">
        <f>IF(F233="","",Tabla1[[#This Row],[Curso]])</f>
        <v/>
      </c>
      <c r="BG233" s="253" t="str">
        <f>+IF(TRIM(F233)="","",$B$1&amp;"-"&amp;TRIM(Tabla1[[#This Row],[Mes Inscrito]])&amp;"-"&amp;TRIM(Tabla1[[#This Row],[Dia de clases Inscrito]])&amp;"-"&amp;TRIM(Tabla1[[#This Row],[Horario Inscrito]])&amp;"-"&amp;TRIM(Tabla1[[#This Row],[Fecha Inicio grupo]])&amp;"-"&amp;TRIM(Tabla1[[#This Row],[Tipo Incrito]]))</f>
        <v/>
      </c>
      <c r="BH233" s="309"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10"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10"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10" t="str">
        <f>IF(Tabla1[[#This Row],[Fecha Inicio grupo]]="","",IFERROR(VLOOKUP(Tabla1[[#This Row],[Mes de Alta como miembro]],Parámetros!$AM$2:$AN$16,2,0),"01/01/1900"))</f>
        <v/>
      </c>
    </row>
    <row r="234" spans="1:63" ht="14.45" hidden="1">
      <c r="A234" s="69">
        <v>231</v>
      </c>
      <c r="B234" s="30"/>
      <c r="C234" s="35"/>
      <c r="D234" s="43"/>
      <c r="E234" s="65"/>
      <c r="F234" s="46"/>
      <c r="G234" s="46"/>
      <c r="H234" s="164"/>
      <c r="I234" s="43"/>
      <c r="J234" s="29"/>
      <c r="K234" s="70"/>
      <c r="L234" s="69"/>
      <c r="M234" s="47"/>
      <c r="N234" s="239" t="str">
        <f ca="1">IF(Tabla1[[#This Row],[Fecha de nac]]="","",IF(Tabla1[[#This Row],[Fecha Finalización]] &gt;=TODAY(), DATEDIF(Tabla1[[#This Row],[Fecha de nac]],TODAY(),"y"), ROUNDDOWN((Tabla1[[#This Row],[Fecha Finalización]] -Tabla1[[#This Row],[Fecha de nac]])/365,0)))</f>
        <v/>
      </c>
      <c r="O234" s="170"/>
      <c r="P234" s="35"/>
      <c r="Q234" s="68"/>
      <c r="R234" s="68"/>
      <c r="S234" s="68"/>
      <c r="T234" s="68"/>
      <c r="U234" s="244" t="str">
        <f>IF(F234="","",Tabla1[[#This Row],[Fecha Inicio grupo]]+3*7-7)</f>
        <v/>
      </c>
      <c r="V234" s="245" t="str">
        <f>IF(F234="","",EDATE(Tabla1[[#This Row],[Fecha Inicio grupo]],3))</f>
        <v/>
      </c>
      <c r="W234" s="30"/>
      <c r="X234" s="30"/>
      <c r="Y234" s="77"/>
      <c r="Z234" s="77"/>
      <c r="AA234" s="77"/>
      <c r="AB234" s="77"/>
      <c r="AC234" s="77"/>
      <c r="AD234" s="77"/>
      <c r="AE234" s="77"/>
      <c r="AF234" s="77"/>
      <c r="AG234" s="77"/>
      <c r="AH234" s="77"/>
      <c r="AI234" s="77"/>
      <c r="AJ234" s="77"/>
      <c r="AK234" s="77"/>
      <c r="AL234" s="77"/>
      <c r="AM234" s="77"/>
      <c r="AN234" s="77"/>
      <c r="AO234" s="145"/>
      <c r="AP234" s="247" t="str">
        <f>IF(F234="","",IFERROR(VLOOKUP(SUBSTITUTE(SUBSTITUTE(Tabla1[[#This Row],[Uso Sistemas]],"T","P"),"N","F"),Parámetros!$M$2:$N$17,2,0),"Completar hasta 3ra sem. para evaluar a Probacionista"))</f>
        <v/>
      </c>
      <c r="AQ234" s="40"/>
      <c r="AR234" s="40"/>
      <c r="AS234" s="40"/>
      <c r="AT234" s="29"/>
      <c r="AU234" s="56"/>
      <c r="AV234" s="56"/>
      <c r="AW234" s="56"/>
      <c r="AX234" s="249" t="str">
        <f>IF(V234="","",EOMONTH(EDATE(Tabla1[[#This Row],[Fecha Finalización]],2),0))</f>
        <v/>
      </c>
      <c r="AY234" s="40"/>
      <c r="AZ234" s="250" t="str">
        <f>IF(V234="","",EOMONTH(EDATE(Tabla1[[#This Row],[Fecha Finalización]],3),0))</f>
        <v/>
      </c>
      <c r="BA234" s="40"/>
      <c r="BB234" s="40"/>
      <c r="BC234" s="236"/>
      <c r="BD234" s="234" t="str">
        <f>IF(F234="","",Tabla1[[#This Row],[sem 01]]&amp;Tabla1[[#This Row],[sem 02]]&amp;Tabla1[[#This Row],[sem 03]])</f>
        <v/>
      </c>
      <c r="BE234" s="235" t="str">
        <f>IF(TRIM(F234)="","",$B$1&amp;"-"&amp;SUBSTITUTE(Tabla1[[#This Row],[Mes Inscrito]]," ","")&amp;"-"&amp;SUBSTITUTE(Tabla1[[#This Row],[Dia de clases Inscrito]]," ","")&amp;"-"&amp;SUBSTITUTE(Tabla1[[#This Row],[Horario Inscrito]]," ","")&amp;"-"&amp;Tabla1[[#This Row],[Fecha Inicio grupo]])</f>
        <v/>
      </c>
      <c r="BF234" s="252" t="str">
        <f>IF(F234="","",Tabla1[[#This Row],[Curso]])</f>
        <v/>
      </c>
      <c r="BG234" s="253" t="str">
        <f>+IF(TRIM(F234)="","",$B$1&amp;"-"&amp;TRIM(Tabla1[[#This Row],[Mes Inscrito]])&amp;"-"&amp;TRIM(Tabla1[[#This Row],[Dia de clases Inscrito]])&amp;"-"&amp;TRIM(Tabla1[[#This Row],[Horario Inscrito]])&amp;"-"&amp;TRIM(Tabla1[[#This Row],[Fecha Inicio grupo]])&amp;"-"&amp;TRIM(Tabla1[[#This Row],[Tipo Incrito]]))</f>
        <v/>
      </c>
      <c r="BH234" s="309"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10"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10"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10" t="str">
        <f>IF(Tabla1[[#This Row],[Fecha Inicio grupo]]="","",IFERROR(VLOOKUP(Tabla1[[#This Row],[Mes de Alta como miembro]],Parámetros!$AM$2:$AN$16,2,0),"01/01/1900"))</f>
        <v/>
      </c>
    </row>
    <row r="235" spans="1:63" ht="14.45" hidden="1">
      <c r="A235" s="69">
        <v>232</v>
      </c>
      <c r="B235" s="30"/>
      <c r="C235" s="35"/>
      <c r="D235" s="43"/>
      <c r="E235" s="65"/>
      <c r="F235" s="46"/>
      <c r="G235" s="46"/>
      <c r="H235" s="164"/>
      <c r="I235" s="43"/>
      <c r="J235" s="29"/>
      <c r="K235" s="70"/>
      <c r="L235" s="69"/>
      <c r="M235" s="47"/>
      <c r="N235" s="239" t="str">
        <f ca="1">IF(Tabla1[[#This Row],[Fecha de nac]]="","",IF(Tabla1[[#This Row],[Fecha Finalización]] &gt;=TODAY(), DATEDIF(Tabla1[[#This Row],[Fecha de nac]],TODAY(),"y"), ROUNDDOWN((Tabla1[[#This Row],[Fecha Finalización]] -Tabla1[[#This Row],[Fecha de nac]])/365,0)))</f>
        <v/>
      </c>
      <c r="O235" s="170"/>
      <c r="P235" s="35"/>
      <c r="Q235" s="68"/>
      <c r="R235" s="68"/>
      <c r="S235" s="68"/>
      <c r="T235" s="68"/>
      <c r="U235" s="244" t="str">
        <f>IF(F235="","",Tabla1[[#This Row],[Fecha Inicio grupo]]+3*7-7)</f>
        <v/>
      </c>
      <c r="V235" s="245" t="str">
        <f>IF(F235="","",EDATE(Tabla1[[#This Row],[Fecha Inicio grupo]],3))</f>
        <v/>
      </c>
      <c r="W235" s="30"/>
      <c r="X235" s="30"/>
      <c r="Y235" s="77"/>
      <c r="Z235" s="77"/>
      <c r="AA235" s="77"/>
      <c r="AB235" s="77"/>
      <c r="AC235" s="77"/>
      <c r="AD235" s="77"/>
      <c r="AE235" s="77"/>
      <c r="AF235" s="77"/>
      <c r="AG235" s="77"/>
      <c r="AH235" s="77"/>
      <c r="AI235" s="77"/>
      <c r="AJ235" s="77"/>
      <c r="AK235" s="77"/>
      <c r="AL235" s="77"/>
      <c r="AM235" s="77"/>
      <c r="AN235" s="77"/>
      <c r="AO235" s="145"/>
      <c r="AP235" s="247" t="str">
        <f>IF(F235="","",IFERROR(VLOOKUP(SUBSTITUTE(SUBSTITUTE(Tabla1[[#This Row],[Uso Sistemas]],"T","P"),"N","F"),Parámetros!$M$2:$N$17,2,0),"Completar hasta 3ra sem. para evaluar a Probacionista"))</f>
        <v/>
      </c>
      <c r="AQ235" s="40"/>
      <c r="AR235" s="40"/>
      <c r="AS235" s="40"/>
      <c r="AT235" s="29"/>
      <c r="AU235" s="56"/>
      <c r="AV235" s="56"/>
      <c r="AW235" s="56"/>
      <c r="AX235" s="249" t="str">
        <f>IF(V235="","",EOMONTH(EDATE(Tabla1[[#This Row],[Fecha Finalización]],2),0))</f>
        <v/>
      </c>
      <c r="AY235" s="40"/>
      <c r="AZ235" s="250" t="str">
        <f>IF(V235="","",EOMONTH(EDATE(Tabla1[[#This Row],[Fecha Finalización]],3),0))</f>
        <v/>
      </c>
      <c r="BA235" s="40"/>
      <c r="BB235" s="40"/>
      <c r="BC235" s="236"/>
      <c r="BD235" s="234" t="str">
        <f>IF(F235="","",Tabla1[[#This Row],[sem 01]]&amp;Tabla1[[#This Row],[sem 02]]&amp;Tabla1[[#This Row],[sem 03]])</f>
        <v/>
      </c>
      <c r="BE235" s="235" t="str">
        <f>IF(TRIM(F235)="","",$B$1&amp;"-"&amp;SUBSTITUTE(Tabla1[[#This Row],[Mes Inscrito]]," ","")&amp;"-"&amp;SUBSTITUTE(Tabla1[[#This Row],[Dia de clases Inscrito]]," ","")&amp;"-"&amp;SUBSTITUTE(Tabla1[[#This Row],[Horario Inscrito]]," ","")&amp;"-"&amp;Tabla1[[#This Row],[Fecha Inicio grupo]])</f>
        <v/>
      </c>
      <c r="BF235" s="252" t="str">
        <f>IF(F235="","",Tabla1[[#This Row],[Curso]])</f>
        <v/>
      </c>
      <c r="BG235" s="253" t="str">
        <f>+IF(TRIM(F235)="","",$B$1&amp;"-"&amp;TRIM(Tabla1[[#This Row],[Mes Inscrito]])&amp;"-"&amp;TRIM(Tabla1[[#This Row],[Dia de clases Inscrito]])&amp;"-"&amp;TRIM(Tabla1[[#This Row],[Horario Inscrito]])&amp;"-"&amp;TRIM(Tabla1[[#This Row],[Fecha Inicio grupo]])&amp;"-"&amp;TRIM(Tabla1[[#This Row],[Tipo Incrito]]))</f>
        <v/>
      </c>
      <c r="BH235" s="309"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10"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10"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10" t="str">
        <f>IF(Tabla1[[#This Row],[Fecha Inicio grupo]]="","",IFERROR(VLOOKUP(Tabla1[[#This Row],[Mes de Alta como miembro]],Parámetros!$AM$2:$AN$16,2,0),"01/01/1900"))</f>
        <v/>
      </c>
    </row>
    <row r="236" spans="1:63" ht="14.45" hidden="1">
      <c r="A236" s="69">
        <v>233</v>
      </c>
      <c r="B236" s="30"/>
      <c r="C236" s="35"/>
      <c r="D236" s="43"/>
      <c r="E236" s="65"/>
      <c r="F236" s="46"/>
      <c r="G236" s="46"/>
      <c r="H236" s="164"/>
      <c r="I236" s="43"/>
      <c r="J236" s="29"/>
      <c r="K236" s="70"/>
      <c r="L236" s="69"/>
      <c r="M236" s="47"/>
      <c r="N236" s="239" t="str">
        <f ca="1">IF(Tabla1[[#This Row],[Fecha de nac]]="","",IF(Tabla1[[#This Row],[Fecha Finalización]] &gt;=TODAY(), DATEDIF(Tabla1[[#This Row],[Fecha de nac]],TODAY(),"y"), ROUNDDOWN((Tabla1[[#This Row],[Fecha Finalización]] -Tabla1[[#This Row],[Fecha de nac]])/365,0)))</f>
        <v/>
      </c>
      <c r="O236" s="170"/>
      <c r="P236" s="35"/>
      <c r="Q236" s="68"/>
      <c r="R236" s="68"/>
      <c r="S236" s="68"/>
      <c r="T236" s="68"/>
      <c r="U236" s="244" t="str">
        <f>IF(F236="","",Tabla1[[#This Row],[Fecha Inicio grupo]]+3*7-7)</f>
        <v/>
      </c>
      <c r="V236" s="245" t="str">
        <f>IF(F236="","",EDATE(Tabla1[[#This Row],[Fecha Inicio grupo]],3))</f>
        <v/>
      </c>
      <c r="W236" s="30"/>
      <c r="X236" s="30"/>
      <c r="Y236" s="77"/>
      <c r="Z236" s="77"/>
      <c r="AA236" s="77"/>
      <c r="AB236" s="77"/>
      <c r="AC236" s="77"/>
      <c r="AD236" s="77"/>
      <c r="AE236" s="77"/>
      <c r="AF236" s="77"/>
      <c r="AG236" s="77"/>
      <c r="AH236" s="77"/>
      <c r="AI236" s="77"/>
      <c r="AJ236" s="77"/>
      <c r="AK236" s="77"/>
      <c r="AL236" s="77"/>
      <c r="AM236" s="77"/>
      <c r="AN236" s="77"/>
      <c r="AO236" s="145"/>
      <c r="AP236" s="247" t="str">
        <f>IF(F236="","",IFERROR(VLOOKUP(SUBSTITUTE(SUBSTITUTE(Tabla1[[#This Row],[Uso Sistemas]],"T","P"),"N","F"),Parámetros!$M$2:$N$17,2,0),"Completar hasta 3ra sem. para evaluar a Probacionista"))</f>
        <v/>
      </c>
      <c r="AQ236" s="40"/>
      <c r="AR236" s="40"/>
      <c r="AS236" s="40"/>
      <c r="AT236" s="29"/>
      <c r="AU236" s="56"/>
      <c r="AV236" s="56"/>
      <c r="AW236" s="56"/>
      <c r="AX236" s="249" t="str">
        <f>IF(V236="","",EOMONTH(EDATE(Tabla1[[#This Row],[Fecha Finalización]],2),0))</f>
        <v/>
      </c>
      <c r="AY236" s="40"/>
      <c r="AZ236" s="250" t="str">
        <f>IF(V236="","",EOMONTH(EDATE(Tabla1[[#This Row],[Fecha Finalización]],3),0))</f>
        <v/>
      </c>
      <c r="BA236" s="40"/>
      <c r="BB236" s="40"/>
      <c r="BC236" s="236"/>
      <c r="BD236" s="234" t="str">
        <f>IF(F236="","",Tabla1[[#This Row],[sem 01]]&amp;Tabla1[[#This Row],[sem 02]]&amp;Tabla1[[#This Row],[sem 03]])</f>
        <v/>
      </c>
      <c r="BE236" s="235" t="str">
        <f>IF(TRIM(F236)="","",$B$1&amp;"-"&amp;SUBSTITUTE(Tabla1[[#This Row],[Mes Inscrito]]," ","")&amp;"-"&amp;SUBSTITUTE(Tabla1[[#This Row],[Dia de clases Inscrito]]," ","")&amp;"-"&amp;SUBSTITUTE(Tabla1[[#This Row],[Horario Inscrito]]," ","")&amp;"-"&amp;Tabla1[[#This Row],[Fecha Inicio grupo]])</f>
        <v/>
      </c>
      <c r="BF236" s="252" t="str">
        <f>IF(F236="","",Tabla1[[#This Row],[Curso]])</f>
        <v/>
      </c>
      <c r="BG236" s="253" t="str">
        <f>+IF(TRIM(F236)="","",$B$1&amp;"-"&amp;TRIM(Tabla1[[#This Row],[Mes Inscrito]])&amp;"-"&amp;TRIM(Tabla1[[#This Row],[Dia de clases Inscrito]])&amp;"-"&amp;TRIM(Tabla1[[#This Row],[Horario Inscrito]])&amp;"-"&amp;TRIM(Tabla1[[#This Row],[Fecha Inicio grupo]])&amp;"-"&amp;TRIM(Tabla1[[#This Row],[Tipo Incrito]]))</f>
        <v/>
      </c>
      <c r="BH236" s="309"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10"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10"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10" t="str">
        <f>IF(Tabla1[[#This Row],[Fecha Inicio grupo]]="","",IFERROR(VLOOKUP(Tabla1[[#This Row],[Mes de Alta como miembro]],Parámetros!$AM$2:$AN$16,2,0),"01/01/1900"))</f>
        <v/>
      </c>
    </row>
    <row r="237" spans="1:63" ht="14.45" hidden="1">
      <c r="A237" s="69">
        <v>234</v>
      </c>
      <c r="B237" s="30"/>
      <c r="C237" s="35"/>
      <c r="D237" s="43"/>
      <c r="E237" s="65"/>
      <c r="F237" s="46"/>
      <c r="G237" s="46"/>
      <c r="H237" s="164"/>
      <c r="I237" s="43"/>
      <c r="J237" s="29"/>
      <c r="K237" s="70"/>
      <c r="L237" s="69"/>
      <c r="M237" s="47"/>
      <c r="N237" s="239" t="str">
        <f ca="1">IF(Tabla1[[#This Row],[Fecha de nac]]="","",IF(Tabla1[[#This Row],[Fecha Finalización]] &gt;=TODAY(), DATEDIF(Tabla1[[#This Row],[Fecha de nac]],TODAY(),"y"), ROUNDDOWN((Tabla1[[#This Row],[Fecha Finalización]] -Tabla1[[#This Row],[Fecha de nac]])/365,0)))</f>
        <v/>
      </c>
      <c r="O237" s="170"/>
      <c r="P237" s="35"/>
      <c r="Q237" s="68"/>
      <c r="R237" s="68"/>
      <c r="S237" s="68"/>
      <c r="T237" s="68"/>
      <c r="U237" s="244" t="str">
        <f>IF(F237="","",Tabla1[[#This Row],[Fecha Inicio grupo]]+3*7-7)</f>
        <v/>
      </c>
      <c r="V237" s="245" t="str">
        <f>IF(F237="","",EDATE(Tabla1[[#This Row],[Fecha Inicio grupo]],3))</f>
        <v/>
      </c>
      <c r="W237" s="30"/>
      <c r="X237" s="30"/>
      <c r="Y237" s="77"/>
      <c r="Z237" s="77"/>
      <c r="AA237" s="77"/>
      <c r="AB237" s="77"/>
      <c r="AC237" s="77"/>
      <c r="AD237" s="77"/>
      <c r="AE237" s="77"/>
      <c r="AF237" s="77"/>
      <c r="AG237" s="77"/>
      <c r="AH237" s="77"/>
      <c r="AI237" s="77"/>
      <c r="AJ237" s="77"/>
      <c r="AK237" s="77"/>
      <c r="AL237" s="77"/>
      <c r="AM237" s="77"/>
      <c r="AN237" s="77"/>
      <c r="AO237" s="145"/>
      <c r="AP237" s="247" t="str">
        <f>IF(F237="","",IFERROR(VLOOKUP(SUBSTITUTE(SUBSTITUTE(Tabla1[[#This Row],[Uso Sistemas]],"T","P"),"N","F"),Parámetros!$M$2:$N$17,2,0),"Completar hasta 3ra sem. para evaluar a Probacionista"))</f>
        <v/>
      </c>
      <c r="AQ237" s="40"/>
      <c r="AR237" s="40"/>
      <c r="AS237" s="40"/>
      <c r="AT237" s="29"/>
      <c r="AU237" s="56"/>
      <c r="AV237" s="56"/>
      <c r="AW237" s="56"/>
      <c r="AX237" s="249" t="str">
        <f>IF(V237="","",EOMONTH(EDATE(Tabla1[[#This Row],[Fecha Finalización]],2),0))</f>
        <v/>
      </c>
      <c r="AY237" s="40"/>
      <c r="AZ237" s="250" t="str">
        <f>IF(V237="","",EOMONTH(EDATE(Tabla1[[#This Row],[Fecha Finalización]],3),0))</f>
        <v/>
      </c>
      <c r="BA237" s="40"/>
      <c r="BB237" s="40"/>
      <c r="BC237" s="236"/>
      <c r="BD237" s="234" t="str">
        <f>IF(F237="","",Tabla1[[#This Row],[sem 01]]&amp;Tabla1[[#This Row],[sem 02]]&amp;Tabla1[[#This Row],[sem 03]])</f>
        <v/>
      </c>
      <c r="BE237" s="235" t="str">
        <f>IF(TRIM(F237)="","",$B$1&amp;"-"&amp;SUBSTITUTE(Tabla1[[#This Row],[Mes Inscrito]]," ","")&amp;"-"&amp;SUBSTITUTE(Tabla1[[#This Row],[Dia de clases Inscrito]]," ","")&amp;"-"&amp;SUBSTITUTE(Tabla1[[#This Row],[Horario Inscrito]]," ","")&amp;"-"&amp;Tabla1[[#This Row],[Fecha Inicio grupo]])</f>
        <v/>
      </c>
      <c r="BF237" s="252" t="str">
        <f>IF(F237="","",Tabla1[[#This Row],[Curso]])</f>
        <v/>
      </c>
      <c r="BG237" s="253" t="str">
        <f>+IF(TRIM(F237)="","",$B$1&amp;"-"&amp;TRIM(Tabla1[[#This Row],[Mes Inscrito]])&amp;"-"&amp;TRIM(Tabla1[[#This Row],[Dia de clases Inscrito]])&amp;"-"&amp;TRIM(Tabla1[[#This Row],[Horario Inscrito]])&amp;"-"&amp;TRIM(Tabla1[[#This Row],[Fecha Inicio grupo]])&amp;"-"&amp;TRIM(Tabla1[[#This Row],[Tipo Incrito]]))</f>
        <v/>
      </c>
      <c r="BH237" s="309"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10"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10"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10" t="str">
        <f>IF(Tabla1[[#This Row],[Fecha Inicio grupo]]="","",IFERROR(VLOOKUP(Tabla1[[#This Row],[Mes de Alta como miembro]],Parámetros!$AM$2:$AN$16,2,0),"01/01/1900"))</f>
        <v/>
      </c>
    </row>
    <row r="238" spans="1:63" ht="14.45" hidden="1">
      <c r="A238" s="69">
        <v>235</v>
      </c>
      <c r="B238" s="30"/>
      <c r="C238" s="35"/>
      <c r="D238" s="43"/>
      <c r="E238" s="65"/>
      <c r="F238" s="46"/>
      <c r="G238" s="46"/>
      <c r="H238" s="164"/>
      <c r="I238" s="43"/>
      <c r="J238" s="29"/>
      <c r="K238" s="70"/>
      <c r="L238" s="69"/>
      <c r="M238" s="47"/>
      <c r="N238" s="239" t="str">
        <f ca="1">IF(Tabla1[[#This Row],[Fecha de nac]]="","",IF(Tabla1[[#This Row],[Fecha Finalización]] &gt;=TODAY(), DATEDIF(Tabla1[[#This Row],[Fecha de nac]],TODAY(),"y"), ROUNDDOWN((Tabla1[[#This Row],[Fecha Finalización]] -Tabla1[[#This Row],[Fecha de nac]])/365,0)))</f>
        <v/>
      </c>
      <c r="O238" s="170"/>
      <c r="P238" s="35"/>
      <c r="Q238" s="68"/>
      <c r="R238" s="68"/>
      <c r="S238" s="68"/>
      <c r="T238" s="68"/>
      <c r="U238" s="244" t="str">
        <f>IF(F238="","",Tabla1[[#This Row],[Fecha Inicio grupo]]+3*7-7)</f>
        <v/>
      </c>
      <c r="V238" s="245" t="str">
        <f>IF(F238="","",EDATE(Tabla1[[#This Row],[Fecha Inicio grupo]],3))</f>
        <v/>
      </c>
      <c r="W238" s="30"/>
      <c r="X238" s="30"/>
      <c r="Y238" s="77"/>
      <c r="Z238" s="77"/>
      <c r="AA238" s="77"/>
      <c r="AB238" s="77"/>
      <c r="AC238" s="77"/>
      <c r="AD238" s="77"/>
      <c r="AE238" s="77"/>
      <c r="AF238" s="77"/>
      <c r="AG238" s="77"/>
      <c r="AH238" s="77"/>
      <c r="AI238" s="77"/>
      <c r="AJ238" s="77"/>
      <c r="AK238" s="77"/>
      <c r="AL238" s="77"/>
      <c r="AM238" s="77"/>
      <c r="AN238" s="77"/>
      <c r="AO238" s="145"/>
      <c r="AP238" s="247" t="str">
        <f>IF(F238="","",IFERROR(VLOOKUP(SUBSTITUTE(SUBSTITUTE(Tabla1[[#This Row],[Uso Sistemas]],"T","P"),"N","F"),Parámetros!$M$2:$N$17,2,0),"Completar hasta 3ra sem. para evaluar a Probacionista"))</f>
        <v/>
      </c>
      <c r="AQ238" s="40"/>
      <c r="AR238" s="40"/>
      <c r="AS238" s="40"/>
      <c r="AT238" s="29"/>
      <c r="AU238" s="56"/>
      <c r="AV238" s="56"/>
      <c r="AW238" s="56"/>
      <c r="AX238" s="249" t="str">
        <f>IF(V238="","",EOMONTH(EDATE(Tabla1[[#This Row],[Fecha Finalización]],2),0))</f>
        <v/>
      </c>
      <c r="AY238" s="40"/>
      <c r="AZ238" s="250" t="str">
        <f>IF(V238="","",EOMONTH(EDATE(Tabla1[[#This Row],[Fecha Finalización]],3),0))</f>
        <v/>
      </c>
      <c r="BA238" s="40"/>
      <c r="BB238" s="40"/>
      <c r="BC238" s="236"/>
      <c r="BD238" s="234" t="str">
        <f>IF(F238="","",Tabla1[[#This Row],[sem 01]]&amp;Tabla1[[#This Row],[sem 02]]&amp;Tabla1[[#This Row],[sem 03]])</f>
        <v/>
      </c>
      <c r="BE238" s="235" t="str">
        <f>IF(TRIM(F238)="","",$B$1&amp;"-"&amp;SUBSTITUTE(Tabla1[[#This Row],[Mes Inscrito]]," ","")&amp;"-"&amp;SUBSTITUTE(Tabla1[[#This Row],[Dia de clases Inscrito]]," ","")&amp;"-"&amp;SUBSTITUTE(Tabla1[[#This Row],[Horario Inscrito]]," ","")&amp;"-"&amp;Tabla1[[#This Row],[Fecha Inicio grupo]])</f>
        <v/>
      </c>
      <c r="BF238" s="252" t="str">
        <f>IF(F238="","",Tabla1[[#This Row],[Curso]])</f>
        <v/>
      </c>
      <c r="BG238" s="253" t="str">
        <f>+IF(TRIM(F238)="","",$B$1&amp;"-"&amp;TRIM(Tabla1[[#This Row],[Mes Inscrito]])&amp;"-"&amp;TRIM(Tabla1[[#This Row],[Dia de clases Inscrito]])&amp;"-"&amp;TRIM(Tabla1[[#This Row],[Horario Inscrito]])&amp;"-"&amp;TRIM(Tabla1[[#This Row],[Fecha Inicio grupo]])&amp;"-"&amp;TRIM(Tabla1[[#This Row],[Tipo Incrito]]))</f>
        <v/>
      </c>
      <c r="BH238" s="309"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10"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10"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10" t="str">
        <f>IF(Tabla1[[#This Row],[Fecha Inicio grupo]]="","",IFERROR(VLOOKUP(Tabla1[[#This Row],[Mes de Alta como miembro]],Parámetros!$AM$2:$AN$16,2,0),"01/01/1900"))</f>
        <v/>
      </c>
    </row>
    <row r="239" spans="1:63" ht="14.45" hidden="1">
      <c r="A239" s="69">
        <v>236</v>
      </c>
      <c r="B239" s="30"/>
      <c r="C239" s="35"/>
      <c r="D239" s="43"/>
      <c r="E239" s="65"/>
      <c r="F239" s="46"/>
      <c r="G239" s="46"/>
      <c r="H239" s="164"/>
      <c r="I239" s="43"/>
      <c r="J239" s="29"/>
      <c r="K239" s="70"/>
      <c r="L239" s="69"/>
      <c r="M239" s="47"/>
      <c r="N239" s="239" t="str">
        <f ca="1">IF(Tabla1[[#This Row],[Fecha de nac]]="","",IF(Tabla1[[#This Row],[Fecha Finalización]] &gt;=TODAY(), DATEDIF(Tabla1[[#This Row],[Fecha de nac]],TODAY(),"y"), ROUNDDOWN((Tabla1[[#This Row],[Fecha Finalización]] -Tabla1[[#This Row],[Fecha de nac]])/365,0)))</f>
        <v/>
      </c>
      <c r="O239" s="170"/>
      <c r="P239" s="35"/>
      <c r="Q239" s="68"/>
      <c r="R239" s="68"/>
      <c r="S239" s="68"/>
      <c r="T239" s="68"/>
      <c r="U239" s="244" t="str">
        <f>IF(F239="","",Tabla1[[#This Row],[Fecha Inicio grupo]]+3*7-7)</f>
        <v/>
      </c>
      <c r="V239" s="245" t="str">
        <f>IF(F239="","",EDATE(Tabla1[[#This Row],[Fecha Inicio grupo]],3))</f>
        <v/>
      </c>
      <c r="W239" s="30"/>
      <c r="X239" s="30"/>
      <c r="Y239" s="77"/>
      <c r="Z239" s="77"/>
      <c r="AA239" s="77"/>
      <c r="AB239" s="77"/>
      <c r="AC239" s="77"/>
      <c r="AD239" s="77"/>
      <c r="AE239" s="77"/>
      <c r="AF239" s="77"/>
      <c r="AG239" s="77"/>
      <c r="AH239" s="77"/>
      <c r="AI239" s="77"/>
      <c r="AJ239" s="77"/>
      <c r="AK239" s="77"/>
      <c r="AL239" s="77"/>
      <c r="AM239" s="77"/>
      <c r="AN239" s="77"/>
      <c r="AO239" s="145"/>
      <c r="AP239" s="247" t="str">
        <f>IF(F239="","",IFERROR(VLOOKUP(SUBSTITUTE(SUBSTITUTE(Tabla1[[#This Row],[Uso Sistemas]],"T","P"),"N","F"),Parámetros!$M$2:$N$17,2,0),"Completar hasta 3ra sem. para evaluar a Probacionista"))</f>
        <v/>
      </c>
      <c r="AQ239" s="40"/>
      <c r="AR239" s="40"/>
      <c r="AS239" s="40"/>
      <c r="AT239" s="29"/>
      <c r="AU239" s="56"/>
      <c r="AV239" s="56"/>
      <c r="AW239" s="56"/>
      <c r="AX239" s="249" t="str">
        <f>IF(V239="","",EOMONTH(EDATE(Tabla1[[#This Row],[Fecha Finalización]],2),0))</f>
        <v/>
      </c>
      <c r="AY239" s="40"/>
      <c r="AZ239" s="250" t="str">
        <f>IF(V239="","",EOMONTH(EDATE(Tabla1[[#This Row],[Fecha Finalización]],3),0))</f>
        <v/>
      </c>
      <c r="BA239" s="40"/>
      <c r="BB239" s="40"/>
      <c r="BC239" s="236"/>
      <c r="BD239" s="234" t="str">
        <f>IF(F239="","",Tabla1[[#This Row],[sem 01]]&amp;Tabla1[[#This Row],[sem 02]]&amp;Tabla1[[#This Row],[sem 03]])</f>
        <v/>
      </c>
      <c r="BE239" s="235" t="str">
        <f>IF(TRIM(F239)="","",$B$1&amp;"-"&amp;SUBSTITUTE(Tabla1[[#This Row],[Mes Inscrito]]," ","")&amp;"-"&amp;SUBSTITUTE(Tabla1[[#This Row],[Dia de clases Inscrito]]," ","")&amp;"-"&amp;SUBSTITUTE(Tabla1[[#This Row],[Horario Inscrito]]," ","")&amp;"-"&amp;Tabla1[[#This Row],[Fecha Inicio grupo]])</f>
        <v/>
      </c>
      <c r="BF239" s="252" t="str">
        <f>IF(F239="","",Tabla1[[#This Row],[Curso]])</f>
        <v/>
      </c>
      <c r="BG239" s="253" t="str">
        <f>+IF(TRIM(F239)="","",$B$1&amp;"-"&amp;TRIM(Tabla1[[#This Row],[Mes Inscrito]])&amp;"-"&amp;TRIM(Tabla1[[#This Row],[Dia de clases Inscrito]])&amp;"-"&amp;TRIM(Tabla1[[#This Row],[Horario Inscrito]])&amp;"-"&amp;TRIM(Tabla1[[#This Row],[Fecha Inicio grupo]])&amp;"-"&amp;TRIM(Tabla1[[#This Row],[Tipo Incrito]]))</f>
        <v/>
      </c>
      <c r="BH239" s="309"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10"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10"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10" t="str">
        <f>IF(Tabla1[[#This Row],[Fecha Inicio grupo]]="","",IFERROR(VLOOKUP(Tabla1[[#This Row],[Mes de Alta como miembro]],Parámetros!$AM$2:$AN$16,2,0),"01/01/1900"))</f>
        <v/>
      </c>
    </row>
    <row r="240" spans="1:63" ht="14.45" hidden="1">
      <c r="A240" s="69">
        <v>237</v>
      </c>
      <c r="B240" s="30"/>
      <c r="C240" s="35"/>
      <c r="D240" s="43"/>
      <c r="E240" s="65"/>
      <c r="F240" s="46"/>
      <c r="G240" s="46"/>
      <c r="H240" s="164"/>
      <c r="I240" s="43"/>
      <c r="J240" s="29"/>
      <c r="K240" s="70"/>
      <c r="L240" s="69"/>
      <c r="M240" s="47"/>
      <c r="N240" s="239" t="str">
        <f ca="1">IF(Tabla1[[#This Row],[Fecha de nac]]="","",IF(Tabla1[[#This Row],[Fecha Finalización]] &gt;=TODAY(), DATEDIF(Tabla1[[#This Row],[Fecha de nac]],TODAY(),"y"), ROUNDDOWN((Tabla1[[#This Row],[Fecha Finalización]] -Tabla1[[#This Row],[Fecha de nac]])/365,0)))</f>
        <v/>
      </c>
      <c r="O240" s="170"/>
      <c r="P240" s="35"/>
      <c r="Q240" s="68"/>
      <c r="R240" s="68"/>
      <c r="S240" s="68"/>
      <c r="T240" s="68"/>
      <c r="U240" s="244" t="str">
        <f>IF(F240="","",Tabla1[[#This Row],[Fecha Inicio grupo]]+3*7-7)</f>
        <v/>
      </c>
      <c r="V240" s="245" t="str">
        <f>IF(F240="","",EDATE(Tabla1[[#This Row],[Fecha Inicio grupo]],3))</f>
        <v/>
      </c>
      <c r="W240" s="30"/>
      <c r="X240" s="30"/>
      <c r="Y240" s="77"/>
      <c r="Z240" s="77"/>
      <c r="AA240" s="77"/>
      <c r="AB240" s="77"/>
      <c r="AC240" s="77"/>
      <c r="AD240" s="77"/>
      <c r="AE240" s="77"/>
      <c r="AF240" s="77"/>
      <c r="AG240" s="77"/>
      <c r="AH240" s="77"/>
      <c r="AI240" s="77"/>
      <c r="AJ240" s="77"/>
      <c r="AK240" s="77"/>
      <c r="AL240" s="77"/>
      <c r="AM240" s="77"/>
      <c r="AN240" s="77"/>
      <c r="AO240" s="145"/>
      <c r="AP240" s="247" t="str">
        <f>IF(F240="","",IFERROR(VLOOKUP(SUBSTITUTE(SUBSTITUTE(Tabla1[[#This Row],[Uso Sistemas]],"T","P"),"N","F"),Parámetros!$M$2:$N$17,2,0),"Completar hasta 3ra sem. para evaluar a Probacionista"))</f>
        <v/>
      </c>
      <c r="AQ240" s="40"/>
      <c r="AR240" s="40"/>
      <c r="AS240" s="40"/>
      <c r="AT240" s="29"/>
      <c r="AU240" s="56"/>
      <c r="AV240" s="56"/>
      <c r="AW240" s="56"/>
      <c r="AX240" s="249" t="str">
        <f>IF(V240="","",EOMONTH(EDATE(Tabla1[[#This Row],[Fecha Finalización]],2),0))</f>
        <v/>
      </c>
      <c r="AY240" s="40"/>
      <c r="AZ240" s="250" t="str">
        <f>IF(V240="","",EOMONTH(EDATE(Tabla1[[#This Row],[Fecha Finalización]],3),0))</f>
        <v/>
      </c>
      <c r="BA240" s="40"/>
      <c r="BB240" s="40"/>
      <c r="BC240" s="236"/>
      <c r="BD240" s="234" t="str">
        <f>IF(F240="","",Tabla1[[#This Row],[sem 01]]&amp;Tabla1[[#This Row],[sem 02]]&amp;Tabla1[[#This Row],[sem 03]])</f>
        <v/>
      </c>
      <c r="BE240" s="235" t="str">
        <f>IF(TRIM(F240)="","",$B$1&amp;"-"&amp;SUBSTITUTE(Tabla1[[#This Row],[Mes Inscrito]]," ","")&amp;"-"&amp;SUBSTITUTE(Tabla1[[#This Row],[Dia de clases Inscrito]]," ","")&amp;"-"&amp;SUBSTITUTE(Tabla1[[#This Row],[Horario Inscrito]]," ","")&amp;"-"&amp;Tabla1[[#This Row],[Fecha Inicio grupo]])</f>
        <v/>
      </c>
      <c r="BF240" s="252" t="str">
        <f>IF(F240="","",Tabla1[[#This Row],[Curso]])</f>
        <v/>
      </c>
      <c r="BG240" s="253" t="str">
        <f>+IF(TRIM(F240)="","",$B$1&amp;"-"&amp;TRIM(Tabla1[[#This Row],[Mes Inscrito]])&amp;"-"&amp;TRIM(Tabla1[[#This Row],[Dia de clases Inscrito]])&amp;"-"&amp;TRIM(Tabla1[[#This Row],[Horario Inscrito]])&amp;"-"&amp;TRIM(Tabla1[[#This Row],[Fecha Inicio grupo]])&amp;"-"&amp;TRIM(Tabla1[[#This Row],[Tipo Incrito]]))</f>
        <v/>
      </c>
      <c r="BH240" s="309"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10"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10"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10" t="str">
        <f>IF(Tabla1[[#This Row],[Fecha Inicio grupo]]="","",IFERROR(VLOOKUP(Tabla1[[#This Row],[Mes de Alta como miembro]],Parámetros!$AM$2:$AN$16,2,0),"01/01/1900"))</f>
        <v/>
      </c>
    </row>
    <row r="241" spans="1:63" ht="14.45" hidden="1">
      <c r="A241" s="69">
        <v>238</v>
      </c>
      <c r="B241" s="30"/>
      <c r="C241" s="35"/>
      <c r="D241" s="43"/>
      <c r="E241" s="65"/>
      <c r="F241" s="46"/>
      <c r="G241" s="46"/>
      <c r="H241" s="164"/>
      <c r="I241" s="43"/>
      <c r="J241" s="29"/>
      <c r="K241" s="70"/>
      <c r="L241" s="69"/>
      <c r="M241" s="47"/>
      <c r="N241" s="239" t="str">
        <f ca="1">IF(Tabla1[[#This Row],[Fecha de nac]]="","",IF(Tabla1[[#This Row],[Fecha Finalización]] &gt;=TODAY(), DATEDIF(Tabla1[[#This Row],[Fecha de nac]],TODAY(),"y"), ROUNDDOWN((Tabla1[[#This Row],[Fecha Finalización]] -Tabla1[[#This Row],[Fecha de nac]])/365,0)))</f>
        <v/>
      </c>
      <c r="O241" s="170"/>
      <c r="P241" s="35"/>
      <c r="Q241" s="68"/>
      <c r="R241" s="68"/>
      <c r="S241" s="68"/>
      <c r="T241" s="68"/>
      <c r="U241" s="244" t="str">
        <f>IF(F241="","",Tabla1[[#This Row],[Fecha Inicio grupo]]+3*7-7)</f>
        <v/>
      </c>
      <c r="V241" s="245" t="str">
        <f>IF(F241="","",EDATE(Tabla1[[#This Row],[Fecha Inicio grupo]],3))</f>
        <v/>
      </c>
      <c r="W241" s="30"/>
      <c r="X241" s="30"/>
      <c r="Y241" s="77"/>
      <c r="Z241" s="77"/>
      <c r="AA241" s="77"/>
      <c r="AB241" s="77"/>
      <c r="AC241" s="77"/>
      <c r="AD241" s="77"/>
      <c r="AE241" s="77"/>
      <c r="AF241" s="77"/>
      <c r="AG241" s="77"/>
      <c r="AH241" s="77"/>
      <c r="AI241" s="77"/>
      <c r="AJ241" s="77"/>
      <c r="AK241" s="77"/>
      <c r="AL241" s="77"/>
      <c r="AM241" s="77"/>
      <c r="AN241" s="77"/>
      <c r="AO241" s="145"/>
      <c r="AP241" s="247" t="str">
        <f>IF(F241="","",IFERROR(VLOOKUP(SUBSTITUTE(SUBSTITUTE(Tabla1[[#This Row],[Uso Sistemas]],"T","P"),"N","F"),Parámetros!$M$2:$N$17,2,0),"Completar hasta 3ra sem. para evaluar a Probacionista"))</f>
        <v/>
      </c>
      <c r="AQ241" s="40"/>
      <c r="AR241" s="40"/>
      <c r="AS241" s="40"/>
      <c r="AT241" s="29"/>
      <c r="AU241" s="56"/>
      <c r="AV241" s="56"/>
      <c r="AW241" s="56"/>
      <c r="AX241" s="249" t="str">
        <f>IF(V241="","",EOMONTH(EDATE(Tabla1[[#This Row],[Fecha Finalización]],2),0))</f>
        <v/>
      </c>
      <c r="AY241" s="40"/>
      <c r="AZ241" s="250" t="str">
        <f>IF(V241="","",EOMONTH(EDATE(Tabla1[[#This Row],[Fecha Finalización]],3),0))</f>
        <v/>
      </c>
      <c r="BA241" s="40"/>
      <c r="BB241" s="40"/>
      <c r="BC241" s="236"/>
      <c r="BD241" s="234" t="str">
        <f>IF(F241="","",Tabla1[[#This Row],[sem 01]]&amp;Tabla1[[#This Row],[sem 02]]&amp;Tabla1[[#This Row],[sem 03]])</f>
        <v/>
      </c>
      <c r="BE241" s="235" t="str">
        <f>IF(TRIM(F241)="","",$B$1&amp;"-"&amp;SUBSTITUTE(Tabla1[[#This Row],[Mes Inscrito]]," ","")&amp;"-"&amp;SUBSTITUTE(Tabla1[[#This Row],[Dia de clases Inscrito]]," ","")&amp;"-"&amp;SUBSTITUTE(Tabla1[[#This Row],[Horario Inscrito]]," ","")&amp;"-"&amp;Tabla1[[#This Row],[Fecha Inicio grupo]])</f>
        <v/>
      </c>
      <c r="BF241" s="252" t="str">
        <f>IF(F241="","",Tabla1[[#This Row],[Curso]])</f>
        <v/>
      </c>
      <c r="BG241" s="253" t="str">
        <f>+IF(TRIM(F241)="","",$B$1&amp;"-"&amp;TRIM(Tabla1[[#This Row],[Mes Inscrito]])&amp;"-"&amp;TRIM(Tabla1[[#This Row],[Dia de clases Inscrito]])&amp;"-"&amp;TRIM(Tabla1[[#This Row],[Horario Inscrito]])&amp;"-"&amp;TRIM(Tabla1[[#This Row],[Fecha Inicio grupo]])&amp;"-"&amp;TRIM(Tabla1[[#This Row],[Tipo Incrito]]))</f>
        <v/>
      </c>
      <c r="BH241" s="309"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10"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10"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10" t="str">
        <f>IF(Tabla1[[#This Row],[Fecha Inicio grupo]]="","",IFERROR(VLOOKUP(Tabla1[[#This Row],[Mes de Alta como miembro]],Parámetros!$AM$2:$AN$16,2,0),"01/01/1900"))</f>
        <v/>
      </c>
    </row>
    <row r="242" spans="1:63" ht="14.45" hidden="1">
      <c r="A242" s="69">
        <v>239</v>
      </c>
      <c r="B242" s="30"/>
      <c r="C242" s="35"/>
      <c r="D242" s="43"/>
      <c r="E242" s="65"/>
      <c r="F242" s="46"/>
      <c r="G242" s="46"/>
      <c r="H242" s="164"/>
      <c r="I242" s="43"/>
      <c r="J242" s="29"/>
      <c r="K242" s="70"/>
      <c r="L242" s="69"/>
      <c r="M242" s="47"/>
      <c r="N242" s="239" t="str">
        <f ca="1">IF(Tabla1[[#This Row],[Fecha de nac]]="","",IF(Tabla1[[#This Row],[Fecha Finalización]] &gt;=TODAY(), DATEDIF(Tabla1[[#This Row],[Fecha de nac]],TODAY(),"y"), ROUNDDOWN((Tabla1[[#This Row],[Fecha Finalización]] -Tabla1[[#This Row],[Fecha de nac]])/365,0)))</f>
        <v/>
      </c>
      <c r="O242" s="170"/>
      <c r="P242" s="35"/>
      <c r="Q242" s="68"/>
      <c r="R242" s="68"/>
      <c r="S242" s="68"/>
      <c r="T242" s="68"/>
      <c r="U242" s="244" t="str">
        <f>IF(F242="","",Tabla1[[#This Row],[Fecha Inicio grupo]]+3*7-7)</f>
        <v/>
      </c>
      <c r="V242" s="245" t="str">
        <f>IF(F242="","",EDATE(Tabla1[[#This Row],[Fecha Inicio grupo]],3))</f>
        <v/>
      </c>
      <c r="W242" s="30"/>
      <c r="X242" s="30"/>
      <c r="Y242" s="77"/>
      <c r="Z242" s="77"/>
      <c r="AA242" s="77"/>
      <c r="AB242" s="77"/>
      <c r="AC242" s="77"/>
      <c r="AD242" s="77"/>
      <c r="AE242" s="77"/>
      <c r="AF242" s="77"/>
      <c r="AG242" s="77"/>
      <c r="AH242" s="77"/>
      <c r="AI242" s="77"/>
      <c r="AJ242" s="77"/>
      <c r="AK242" s="77"/>
      <c r="AL242" s="77"/>
      <c r="AM242" s="77"/>
      <c r="AN242" s="77"/>
      <c r="AO242" s="145"/>
      <c r="AP242" s="247" t="str">
        <f>IF(F242="","",IFERROR(VLOOKUP(SUBSTITUTE(SUBSTITUTE(Tabla1[[#This Row],[Uso Sistemas]],"T","P"),"N","F"),Parámetros!$M$2:$N$17,2,0),"Completar hasta 3ra sem. para evaluar a Probacionista"))</f>
        <v/>
      </c>
      <c r="AQ242" s="40"/>
      <c r="AR242" s="40"/>
      <c r="AS242" s="40"/>
      <c r="AT242" s="29"/>
      <c r="AU242" s="56"/>
      <c r="AV242" s="56"/>
      <c r="AW242" s="56"/>
      <c r="AX242" s="249" t="str">
        <f>IF(V242="","",EOMONTH(EDATE(Tabla1[[#This Row],[Fecha Finalización]],2),0))</f>
        <v/>
      </c>
      <c r="AY242" s="40"/>
      <c r="AZ242" s="250" t="str">
        <f>IF(V242="","",EOMONTH(EDATE(Tabla1[[#This Row],[Fecha Finalización]],3),0))</f>
        <v/>
      </c>
      <c r="BA242" s="40"/>
      <c r="BB242" s="40"/>
      <c r="BC242" s="236"/>
      <c r="BD242" s="234" t="str">
        <f>IF(F242="","",Tabla1[[#This Row],[sem 01]]&amp;Tabla1[[#This Row],[sem 02]]&amp;Tabla1[[#This Row],[sem 03]])</f>
        <v/>
      </c>
      <c r="BE242" s="235" t="str">
        <f>IF(TRIM(F242)="","",$B$1&amp;"-"&amp;SUBSTITUTE(Tabla1[[#This Row],[Mes Inscrito]]," ","")&amp;"-"&amp;SUBSTITUTE(Tabla1[[#This Row],[Dia de clases Inscrito]]," ","")&amp;"-"&amp;SUBSTITUTE(Tabla1[[#This Row],[Horario Inscrito]]," ","")&amp;"-"&amp;Tabla1[[#This Row],[Fecha Inicio grupo]])</f>
        <v/>
      </c>
      <c r="BF242" s="252" t="str">
        <f>IF(F242="","",Tabla1[[#This Row],[Curso]])</f>
        <v/>
      </c>
      <c r="BG242" s="253" t="str">
        <f>+IF(TRIM(F242)="","",$B$1&amp;"-"&amp;TRIM(Tabla1[[#This Row],[Mes Inscrito]])&amp;"-"&amp;TRIM(Tabla1[[#This Row],[Dia de clases Inscrito]])&amp;"-"&amp;TRIM(Tabla1[[#This Row],[Horario Inscrito]])&amp;"-"&amp;TRIM(Tabla1[[#This Row],[Fecha Inicio grupo]])&amp;"-"&amp;TRIM(Tabla1[[#This Row],[Tipo Incrito]]))</f>
        <v/>
      </c>
      <c r="BH242" s="309"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10"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10"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10" t="str">
        <f>IF(Tabla1[[#This Row],[Fecha Inicio grupo]]="","",IFERROR(VLOOKUP(Tabla1[[#This Row],[Mes de Alta como miembro]],Parámetros!$AM$2:$AN$16,2,0),"01/01/1900"))</f>
        <v/>
      </c>
    </row>
    <row r="243" spans="1:63" ht="14.45" hidden="1">
      <c r="A243" s="69">
        <v>240</v>
      </c>
      <c r="B243" s="30"/>
      <c r="C243" s="35"/>
      <c r="D243" s="43"/>
      <c r="E243" s="65"/>
      <c r="F243" s="46"/>
      <c r="G243" s="46"/>
      <c r="H243" s="164"/>
      <c r="I243" s="43"/>
      <c r="J243" s="29"/>
      <c r="K243" s="70"/>
      <c r="L243" s="69"/>
      <c r="M243" s="47"/>
      <c r="N243" s="239" t="str">
        <f ca="1">IF(Tabla1[[#This Row],[Fecha de nac]]="","",IF(Tabla1[[#This Row],[Fecha Finalización]] &gt;=TODAY(), DATEDIF(Tabla1[[#This Row],[Fecha de nac]],TODAY(),"y"), ROUNDDOWN((Tabla1[[#This Row],[Fecha Finalización]] -Tabla1[[#This Row],[Fecha de nac]])/365,0)))</f>
        <v/>
      </c>
      <c r="O243" s="170"/>
      <c r="P243" s="35"/>
      <c r="Q243" s="68"/>
      <c r="R243" s="68"/>
      <c r="S243" s="68"/>
      <c r="T243" s="68"/>
      <c r="U243" s="244" t="str">
        <f>IF(F243="","",Tabla1[[#This Row],[Fecha Inicio grupo]]+3*7-7)</f>
        <v/>
      </c>
      <c r="V243" s="245" t="str">
        <f>IF(F243="","",EDATE(Tabla1[[#This Row],[Fecha Inicio grupo]],3))</f>
        <v/>
      </c>
      <c r="W243" s="30"/>
      <c r="X243" s="30"/>
      <c r="Y243" s="77"/>
      <c r="Z243" s="77"/>
      <c r="AA243" s="77"/>
      <c r="AB243" s="77"/>
      <c r="AC243" s="77"/>
      <c r="AD243" s="77"/>
      <c r="AE243" s="77"/>
      <c r="AF243" s="77"/>
      <c r="AG243" s="77"/>
      <c r="AH243" s="77"/>
      <c r="AI243" s="77"/>
      <c r="AJ243" s="77"/>
      <c r="AK243" s="77"/>
      <c r="AL243" s="77"/>
      <c r="AM243" s="77"/>
      <c r="AN243" s="77"/>
      <c r="AO243" s="145"/>
      <c r="AP243" s="247" t="str">
        <f>IF(F243="","",IFERROR(VLOOKUP(SUBSTITUTE(SUBSTITUTE(Tabla1[[#This Row],[Uso Sistemas]],"T","P"),"N","F"),Parámetros!$M$2:$N$17,2,0),"Completar hasta 3ra sem. para evaluar a Probacionista"))</f>
        <v/>
      </c>
      <c r="AQ243" s="40"/>
      <c r="AR243" s="40"/>
      <c r="AS243" s="40"/>
      <c r="AT243" s="29"/>
      <c r="AU243" s="56"/>
      <c r="AV243" s="56"/>
      <c r="AW243" s="56"/>
      <c r="AX243" s="249" t="str">
        <f>IF(V243="","",EOMONTH(EDATE(Tabla1[[#This Row],[Fecha Finalización]],2),0))</f>
        <v/>
      </c>
      <c r="AY243" s="40"/>
      <c r="AZ243" s="250" t="str">
        <f>IF(V243="","",EOMONTH(EDATE(Tabla1[[#This Row],[Fecha Finalización]],3),0))</f>
        <v/>
      </c>
      <c r="BA243" s="40"/>
      <c r="BB243" s="40"/>
      <c r="BC243" s="236"/>
      <c r="BD243" s="234" t="str">
        <f>IF(F243="","",Tabla1[[#This Row],[sem 01]]&amp;Tabla1[[#This Row],[sem 02]]&amp;Tabla1[[#This Row],[sem 03]])</f>
        <v/>
      </c>
      <c r="BE243" s="235" t="str">
        <f>IF(TRIM(F243)="","",$B$1&amp;"-"&amp;SUBSTITUTE(Tabla1[[#This Row],[Mes Inscrito]]," ","")&amp;"-"&amp;SUBSTITUTE(Tabla1[[#This Row],[Dia de clases Inscrito]]," ","")&amp;"-"&amp;SUBSTITUTE(Tabla1[[#This Row],[Horario Inscrito]]," ","")&amp;"-"&amp;Tabla1[[#This Row],[Fecha Inicio grupo]])</f>
        <v/>
      </c>
      <c r="BF243" s="252" t="str">
        <f>IF(F243="","",Tabla1[[#This Row],[Curso]])</f>
        <v/>
      </c>
      <c r="BG243" s="253" t="str">
        <f>+IF(TRIM(F243)="","",$B$1&amp;"-"&amp;TRIM(Tabla1[[#This Row],[Mes Inscrito]])&amp;"-"&amp;TRIM(Tabla1[[#This Row],[Dia de clases Inscrito]])&amp;"-"&amp;TRIM(Tabla1[[#This Row],[Horario Inscrito]])&amp;"-"&amp;TRIM(Tabla1[[#This Row],[Fecha Inicio grupo]])&amp;"-"&amp;TRIM(Tabla1[[#This Row],[Tipo Incrito]]))</f>
        <v/>
      </c>
      <c r="BH243" s="309"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10"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10"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10" t="str">
        <f>IF(Tabla1[[#This Row],[Fecha Inicio grupo]]="","",IFERROR(VLOOKUP(Tabla1[[#This Row],[Mes de Alta como miembro]],Parámetros!$AM$2:$AN$16,2,0),"01/01/1900"))</f>
        <v/>
      </c>
    </row>
    <row r="244" spans="1:63" ht="14.45" hidden="1">
      <c r="A244" s="69">
        <v>241</v>
      </c>
      <c r="B244" s="30"/>
      <c r="C244" s="35"/>
      <c r="D244" s="43"/>
      <c r="E244" s="65"/>
      <c r="F244" s="46"/>
      <c r="G244" s="46"/>
      <c r="H244" s="164"/>
      <c r="I244" s="43"/>
      <c r="J244" s="29"/>
      <c r="K244" s="70"/>
      <c r="L244" s="69"/>
      <c r="M244" s="47"/>
      <c r="N244" s="239" t="str">
        <f ca="1">IF(Tabla1[[#This Row],[Fecha de nac]]="","",IF(Tabla1[[#This Row],[Fecha Finalización]] &gt;=TODAY(), DATEDIF(Tabla1[[#This Row],[Fecha de nac]],TODAY(),"y"), ROUNDDOWN((Tabla1[[#This Row],[Fecha Finalización]] -Tabla1[[#This Row],[Fecha de nac]])/365,0)))</f>
        <v/>
      </c>
      <c r="O244" s="170"/>
      <c r="P244" s="35"/>
      <c r="Q244" s="68"/>
      <c r="R244" s="68"/>
      <c r="S244" s="68"/>
      <c r="T244" s="68"/>
      <c r="U244" s="244" t="str">
        <f>IF(F244="","",Tabla1[[#This Row],[Fecha Inicio grupo]]+3*7-7)</f>
        <v/>
      </c>
      <c r="V244" s="245" t="str">
        <f>IF(F244="","",EDATE(Tabla1[[#This Row],[Fecha Inicio grupo]],3))</f>
        <v/>
      </c>
      <c r="W244" s="30"/>
      <c r="X244" s="30"/>
      <c r="Y244" s="77"/>
      <c r="Z244" s="77"/>
      <c r="AA244" s="77"/>
      <c r="AB244" s="77"/>
      <c r="AC244" s="77"/>
      <c r="AD244" s="77"/>
      <c r="AE244" s="77"/>
      <c r="AF244" s="77"/>
      <c r="AG244" s="77"/>
      <c r="AH244" s="77"/>
      <c r="AI244" s="77"/>
      <c r="AJ244" s="77"/>
      <c r="AK244" s="77"/>
      <c r="AL244" s="77"/>
      <c r="AM244" s="77"/>
      <c r="AN244" s="77"/>
      <c r="AO244" s="145"/>
      <c r="AP244" s="247" t="str">
        <f>IF(F244="","",IFERROR(VLOOKUP(SUBSTITUTE(SUBSTITUTE(Tabla1[[#This Row],[Uso Sistemas]],"T","P"),"N","F"),Parámetros!$M$2:$N$17,2,0),"Completar hasta 3ra sem. para evaluar a Probacionista"))</f>
        <v/>
      </c>
      <c r="AQ244" s="40"/>
      <c r="AR244" s="40"/>
      <c r="AS244" s="40"/>
      <c r="AT244" s="29"/>
      <c r="AU244" s="56"/>
      <c r="AV244" s="56"/>
      <c r="AW244" s="56"/>
      <c r="AX244" s="249" t="str">
        <f>IF(V244="","",EOMONTH(EDATE(Tabla1[[#This Row],[Fecha Finalización]],2),0))</f>
        <v/>
      </c>
      <c r="AY244" s="40"/>
      <c r="AZ244" s="250" t="str">
        <f>IF(V244="","",EOMONTH(EDATE(Tabla1[[#This Row],[Fecha Finalización]],3),0))</f>
        <v/>
      </c>
      <c r="BA244" s="40"/>
      <c r="BB244" s="40"/>
      <c r="BC244" s="236"/>
      <c r="BD244" s="234" t="str">
        <f>IF(F244="","",Tabla1[[#This Row],[sem 01]]&amp;Tabla1[[#This Row],[sem 02]]&amp;Tabla1[[#This Row],[sem 03]])</f>
        <v/>
      </c>
      <c r="BE244" s="235" t="str">
        <f>IF(TRIM(F244)="","",$B$1&amp;"-"&amp;SUBSTITUTE(Tabla1[[#This Row],[Mes Inscrito]]," ","")&amp;"-"&amp;SUBSTITUTE(Tabla1[[#This Row],[Dia de clases Inscrito]]," ","")&amp;"-"&amp;SUBSTITUTE(Tabla1[[#This Row],[Horario Inscrito]]," ","")&amp;"-"&amp;Tabla1[[#This Row],[Fecha Inicio grupo]])</f>
        <v/>
      </c>
      <c r="BF244" s="252" t="str">
        <f>IF(F244="","",Tabla1[[#This Row],[Curso]])</f>
        <v/>
      </c>
      <c r="BG244" s="253" t="str">
        <f>+IF(TRIM(F244)="","",$B$1&amp;"-"&amp;TRIM(Tabla1[[#This Row],[Mes Inscrito]])&amp;"-"&amp;TRIM(Tabla1[[#This Row],[Dia de clases Inscrito]])&amp;"-"&amp;TRIM(Tabla1[[#This Row],[Horario Inscrito]])&amp;"-"&amp;TRIM(Tabla1[[#This Row],[Fecha Inicio grupo]])&amp;"-"&amp;TRIM(Tabla1[[#This Row],[Tipo Incrito]]))</f>
        <v/>
      </c>
      <c r="BH244" s="309"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10"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10"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10" t="str">
        <f>IF(Tabla1[[#This Row],[Fecha Inicio grupo]]="","",IFERROR(VLOOKUP(Tabla1[[#This Row],[Mes de Alta como miembro]],Parámetros!$AM$2:$AN$16,2,0),"01/01/1900"))</f>
        <v/>
      </c>
    </row>
    <row r="245" spans="1:63" ht="14.45" hidden="1">
      <c r="A245" s="69">
        <v>242</v>
      </c>
      <c r="B245" s="30"/>
      <c r="C245" s="35"/>
      <c r="D245" s="43"/>
      <c r="E245" s="65"/>
      <c r="F245" s="46"/>
      <c r="G245" s="46"/>
      <c r="H245" s="164"/>
      <c r="I245" s="43"/>
      <c r="J245" s="29"/>
      <c r="K245" s="70"/>
      <c r="L245" s="69"/>
      <c r="M245" s="47"/>
      <c r="N245" s="239" t="str">
        <f ca="1">IF(Tabla1[[#This Row],[Fecha de nac]]="","",IF(Tabla1[[#This Row],[Fecha Finalización]] &gt;=TODAY(), DATEDIF(Tabla1[[#This Row],[Fecha de nac]],TODAY(),"y"), ROUNDDOWN((Tabla1[[#This Row],[Fecha Finalización]] -Tabla1[[#This Row],[Fecha de nac]])/365,0)))</f>
        <v/>
      </c>
      <c r="O245" s="170"/>
      <c r="P245" s="35"/>
      <c r="Q245" s="68"/>
      <c r="R245" s="68"/>
      <c r="S245" s="68"/>
      <c r="T245" s="68"/>
      <c r="U245" s="244" t="str">
        <f>IF(F245="","",Tabla1[[#This Row],[Fecha Inicio grupo]]+3*7-7)</f>
        <v/>
      </c>
      <c r="V245" s="245" t="str">
        <f>IF(F245="","",EDATE(Tabla1[[#This Row],[Fecha Inicio grupo]],3))</f>
        <v/>
      </c>
      <c r="W245" s="30"/>
      <c r="X245" s="30"/>
      <c r="Y245" s="77"/>
      <c r="Z245" s="77"/>
      <c r="AA245" s="77"/>
      <c r="AB245" s="77"/>
      <c r="AC245" s="77"/>
      <c r="AD245" s="77"/>
      <c r="AE245" s="77"/>
      <c r="AF245" s="77"/>
      <c r="AG245" s="77"/>
      <c r="AH245" s="77"/>
      <c r="AI245" s="77"/>
      <c r="AJ245" s="77"/>
      <c r="AK245" s="77"/>
      <c r="AL245" s="77"/>
      <c r="AM245" s="77"/>
      <c r="AN245" s="77"/>
      <c r="AO245" s="145"/>
      <c r="AP245" s="247" t="str">
        <f>IF(F245="","",IFERROR(VLOOKUP(SUBSTITUTE(SUBSTITUTE(Tabla1[[#This Row],[Uso Sistemas]],"T","P"),"N","F"),Parámetros!$M$2:$N$17,2,0),"Completar hasta 3ra sem. para evaluar a Probacionista"))</f>
        <v/>
      </c>
      <c r="AQ245" s="40"/>
      <c r="AR245" s="40"/>
      <c r="AS245" s="40"/>
      <c r="AT245" s="29"/>
      <c r="AU245" s="56"/>
      <c r="AV245" s="56"/>
      <c r="AW245" s="56"/>
      <c r="AX245" s="249" t="str">
        <f>IF(V245="","",EOMONTH(EDATE(Tabla1[[#This Row],[Fecha Finalización]],2),0))</f>
        <v/>
      </c>
      <c r="AY245" s="40"/>
      <c r="AZ245" s="250" t="str">
        <f>IF(V245="","",EOMONTH(EDATE(Tabla1[[#This Row],[Fecha Finalización]],3),0))</f>
        <v/>
      </c>
      <c r="BA245" s="40"/>
      <c r="BB245" s="40"/>
      <c r="BC245" s="236"/>
      <c r="BD245" s="234" t="str">
        <f>IF(F245="","",Tabla1[[#This Row],[sem 01]]&amp;Tabla1[[#This Row],[sem 02]]&amp;Tabla1[[#This Row],[sem 03]])</f>
        <v/>
      </c>
      <c r="BE245" s="235" t="str">
        <f>IF(TRIM(F245)="","",$B$1&amp;"-"&amp;SUBSTITUTE(Tabla1[[#This Row],[Mes Inscrito]]," ","")&amp;"-"&amp;SUBSTITUTE(Tabla1[[#This Row],[Dia de clases Inscrito]]," ","")&amp;"-"&amp;SUBSTITUTE(Tabla1[[#This Row],[Horario Inscrito]]," ","")&amp;"-"&amp;Tabla1[[#This Row],[Fecha Inicio grupo]])</f>
        <v/>
      </c>
      <c r="BF245" s="252" t="str">
        <f>IF(F245="","",Tabla1[[#This Row],[Curso]])</f>
        <v/>
      </c>
      <c r="BG245" s="253" t="str">
        <f>+IF(TRIM(F245)="","",$B$1&amp;"-"&amp;TRIM(Tabla1[[#This Row],[Mes Inscrito]])&amp;"-"&amp;TRIM(Tabla1[[#This Row],[Dia de clases Inscrito]])&amp;"-"&amp;TRIM(Tabla1[[#This Row],[Horario Inscrito]])&amp;"-"&amp;TRIM(Tabla1[[#This Row],[Fecha Inicio grupo]])&amp;"-"&amp;TRIM(Tabla1[[#This Row],[Tipo Incrito]]))</f>
        <v/>
      </c>
      <c r="BH245" s="309"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10"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10"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10" t="str">
        <f>IF(Tabla1[[#This Row],[Fecha Inicio grupo]]="","",IFERROR(VLOOKUP(Tabla1[[#This Row],[Mes de Alta como miembro]],Parámetros!$AM$2:$AN$16,2,0),"01/01/1900"))</f>
        <v/>
      </c>
    </row>
    <row r="246" spans="1:63" ht="14.45" hidden="1">
      <c r="A246" s="69">
        <v>243</v>
      </c>
      <c r="B246" s="30"/>
      <c r="C246" s="35"/>
      <c r="D246" s="43"/>
      <c r="E246" s="65"/>
      <c r="F246" s="46"/>
      <c r="G246" s="46"/>
      <c r="H246" s="164"/>
      <c r="I246" s="43"/>
      <c r="J246" s="29"/>
      <c r="K246" s="70"/>
      <c r="L246" s="69"/>
      <c r="M246" s="47"/>
      <c r="N246" s="239" t="str">
        <f ca="1">IF(Tabla1[[#This Row],[Fecha de nac]]="","",IF(Tabla1[[#This Row],[Fecha Finalización]] &gt;=TODAY(), DATEDIF(Tabla1[[#This Row],[Fecha de nac]],TODAY(),"y"), ROUNDDOWN((Tabla1[[#This Row],[Fecha Finalización]] -Tabla1[[#This Row],[Fecha de nac]])/365,0)))</f>
        <v/>
      </c>
      <c r="O246" s="170"/>
      <c r="P246" s="35"/>
      <c r="Q246" s="68"/>
      <c r="R246" s="68"/>
      <c r="S246" s="68"/>
      <c r="T246" s="68"/>
      <c r="U246" s="244" t="str">
        <f>IF(F246="","",Tabla1[[#This Row],[Fecha Inicio grupo]]+3*7-7)</f>
        <v/>
      </c>
      <c r="V246" s="245" t="str">
        <f>IF(F246="","",EDATE(Tabla1[[#This Row],[Fecha Inicio grupo]],3))</f>
        <v/>
      </c>
      <c r="W246" s="30"/>
      <c r="X246" s="30"/>
      <c r="Y246" s="77"/>
      <c r="Z246" s="77"/>
      <c r="AA246" s="77"/>
      <c r="AB246" s="77"/>
      <c r="AC246" s="77"/>
      <c r="AD246" s="77"/>
      <c r="AE246" s="77"/>
      <c r="AF246" s="77"/>
      <c r="AG246" s="77"/>
      <c r="AH246" s="77"/>
      <c r="AI246" s="77"/>
      <c r="AJ246" s="77"/>
      <c r="AK246" s="77"/>
      <c r="AL246" s="77"/>
      <c r="AM246" s="77"/>
      <c r="AN246" s="77"/>
      <c r="AO246" s="145"/>
      <c r="AP246" s="247" t="str">
        <f>IF(F246="","",IFERROR(VLOOKUP(SUBSTITUTE(SUBSTITUTE(Tabla1[[#This Row],[Uso Sistemas]],"T","P"),"N","F"),Parámetros!$M$2:$N$17,2,0),"Completar hasta 3ra sem. para evaluar a Probacionista"))</f>
        <v/>
      </c>
      <c r="AQ246" s="40"/>
      <c r="AR246" s="40"/>
      <c r="AS246" s="40"/>
      <c r="AT246" s="29"/>
      <c r="AU246" s="56"/>
      <c r="AV246" s="56"/>
      <c r="AW246" s="56"/>
      <c r="AX246" s="249" t="str">
        <f>IF(V246="","",EOMONTH(EDATE(Tabla1[[#This Row],[Fecha Finalización]],2),0))</f>
        <v/>
      </c>
      <c r="AY246" s="40"/>
      <c r="AZ246" s="250" t="str">
        <f>IF(V246="","",EOMONTH(EDATE(Tabla1[[#This Row],[Fecha Finalización]],3),0))</f>
        <v/>
      </c>
      <c r="BA246" s="40"/>
      <c r="BB246" s="40"/>
      <c r="BC246" s="236"/>
      <c r="BD246" s="234" t="str">
        <f>IF(F246="","",Tabla1[[#This Row],[sem 01]]&amp;Tabla1[[#This Row],[sem 02]]&amp;Tabla1[[#This Row],[sem 03]])</f>
        <v/>
      </c>
      <c r="BE246" s="235" t="str">
        <f>IF(TRIM(F246)="","",$B$1&amp;"-"&amp;SUBSTITUTE(Tabla1[[#This Row],[Mes Inscrito]]," ","")&amp;"-"&amp;SUBSTITUTE(Tabla1[[#This Row],[Dia de clases Inscrito]]," ","")&amp;"-"&amp;SUBSTITUTE(Tabla1[[#This Row],[Horario Inscrito]]," ","")&amp;"-"&amp;Tabla1[[#This Row],[Fecha Inicio grupo]])</f>
        <v/>
      </c>
      <c r="BF246" s="252" t="str">
        <f>IF(F246="","",Tabla1[[#This Row],[Curso]])</f>
        <v/>
      </c>
      <c r="BG246" s="253" t="str">
        <f>+IF(TRIM(F246)="","",$B$1&amp;"-"&amp;TRIM(Tabla1[[#This Row],[Mes Inscrito]])&amp;"-"&amp;TRIM(Tabla1[[#This Row],[Dia de clases Inscrito]])&amp;"-"&amp;TRIM(Tabla1[[#This Row],[Horario Inscrito]])&amp;"-"&amp;TRIM(Tabla1[[#This Row],[Fecha Inicio grupo]])&amp;"-"&amp;TRIM(Tabla1[[#This Row],[Tipo Incrito]]))</f>
        <v/>
      </c>
      <c r="BH246" s="309"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10"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10"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10" t="str">
        <f>IF(Tabla1[[#This Row],[Fecha Inicio grupo]]="","",IFERROR(VLOOKUP(Tabla1[[#This Row],[Mes de Alta como miembro]],Parámetros!$AM$2:$AN$16,2,0),"01/01/1900"))</f>
        <v/>
      </c>
    </row>
    <row r="247" spans="1:63" ht="14.45" hidden="1">
      <c r="A247" s="69">
        <v>244</v>
      </c>
      <c r="B247" s="30"/>
      <c r="C247" s="35"/>
      <c r="D247" s="43"/>
      <c r="E247" s="65"/>
      <c r="F247" s="46"/>
      <c r="G247" s="46"/>
      <c r="H247" s="164"/>
      <c r="I247" s="43"/>
      <c r="J247" s="29"/>
      <c r="K247" s="70"/>
      <c r="L247" s="69"/>
      <c r="M247" s="47"/>
      <c r="N247" s="239" t="str">
        <f ca="1">IF(Tabla1[[#This Row],[Fecha de nac]]="","",IF(Tabla1[[#This Row],[Fecha Finalización]] &gt;=TODAY(), DATEDIF(Tabla1[[#This Row],[Fecha de nac]],TODAY(),"y"), ROUNDDOWN((Tabla1[[#This Row],[Fecha Finalización]] -Tabla1[[#This Row],[Fecha de nac]])/365,0)))</f>
        <v/>
      </c>
      <c r="O247" s="170"/>
      <c r="P247" s="35"/>
      <c r="Q247" s="68"/>
      <c r="R247" s="68"/>
      <c r="S247" s="68"/>
      <c r="T247" s="68"/>
      <c r="U247" s="244" t="str">
        <f>IF(F247="","",Tabla1[[#This Row],[Fecha Inicio grupo]]+3*7-7)</f>
        <v/>
      </c>
      <c r="V247" s="245" t="str">
        <f>IF(F247="","",EDATE(Tabla1[[#This Row],[Fecha Inicio grupo]],3))</f>
        <v/>
      </c>
      <c r="W247" s="30"/>
      <c r="X247" s="30"/>
      <c r="Y247" s="77"/>
      <c r="Z247" s="77"/>
      <c r="AA247" s="77"/>
      <c r="AB247" s="77"/>
      <c r="AC247" s="77"/>
      <c r="AD247" s="77"/>
      <c r="AE247" s="77"/>
      <c r="AF247" s="77"/>
      <c r="AG247" s="77"/>
      <c r="AH247" s="77"/>
      <c r="AI247" s="77"/>
      <c r="AJ247" s="77"/>
      <c r="AK247" s="77"/>
      <c r="AL247" s="77"/>
      <c r="AM247" s="77"/>
      <c r="AN247" s="77"/>
      <c r="AO247" s="145"/>
      <c r="AP247" s="247" t="str">
        <f>IF(F247="","",IFERROR(VLOOKUP(SUBSTITUTE(SUBSTITUTE(Tabla1[[#This Row],[Uso Sistemas]],"T","P"),"N","F"),Parámetros!$M$2:$N$17,2,0),"Completar hasta 3ra sem. para evaluar a Probacionista"))</f>
        <v/>
      </c>
      <c r="AQ247" s="40"/>
      <c r="AR247" s="40"/>
      <c r="AS247" s="40"/>
      <c r="AT247" s="29"/>
      <c r="AU247" s="56"/>
      <c r="AV247" s="56"/>
      <c r="AW247" s="56"/>
      <c r="AX247" s="249" t="str">
        <f>IF(V247="","",EOMONTH(EDATE(Tabla1[[#This Row],[Fecha Finalización]],2),0))</f>
        <v/>
      </c>
      <c r="AY247" s="40"/>
      <c r="AZ247" s="250" t="str">
        <f>IF(V247="","",EOMONTH(EDATE(Tabla1[[#This Row],[Fecha Finalización]],3),0))</f>
        <v/>
      </c>
      <c r="BA247" s="40"/>
      <c r="BB247" s="40"/>
      <c r="BC247" s="236"/>
      <c r="BD247" s="234" t="str">
        <f>IF(F247="","",Tabla1[[#This Row],[sem 01]]&amp;Tabla1[[#This Row],[sem 02]]&amp;Tabla1[[#This Row],[sem 03]])</f>
        <v/>
      </c>
      <c r="BE247" s="235" t="str">
        <f>IF(TRIM(F247)="","",$B$1&amp;"-"&amp;SUBSTITUTE(Tabla1[[#This Row],[Mes Inscrito]]," ","")&amp;"-"&amp;SUBSTITUTE(Tabla1[[#This Row],[Dia de clases Inscrito]]," ","")&amp;"-"&amp;SUBSTITUTE(Tabla1[[#This Row],[Horario Inscrito]]," ","")&amp;"-"&amp;Tabla1[[#This Row],[Fecha Inicio grupo]])</f>
        <v/>
      </c>
      <c r="BF247" s="252" t="str">
        <f>IF(F247="","",Tabla1[[#This Row],[Curso]])</f>
        <v/>
      </c>
      <c r="BG247" s="253" t="str">
        <f>+IF(TRIM(F247)="","",$B$1&amp;"-"&amp;TRIM(Tabla1[[#This Row],[Mes Inscrito]])&amp;"-"&amp;TRIM(Tabla1[[#This Row],[Dia de clases Inscrito]])&amp;"-"&amp;TRIM(Tabla1[[#This Row],[Horario Inscrito]])&amp;"-"&amp;TRIM(Tabla1[[#This Row],[Fecha Inicio grupo]])&amp;"-"&amp;TRIM(Tabla1[[#This Row],[Tipo Incrito]]))</f>
        <v/>
      </c>
      <c r="BH247" s="309"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10"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10"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10" t="str">
        <f>IF(Tabla1[[#This Row],[Fecha Inicio grupo]]="","",IFERROR(VLOOKUP(Tabla1[[#This Row],[Mes de Alta como miembro]],Parámetros!$AM$2:$AN$16,2,0),"01/01/1900"))</f>
        <v/>
      </c>
    </row>
    <row r="248" spans="1:63" ht="14.45" hidden="1">
      <c r="A248" s="69">
        <v>245</v>
      </c>
      <c r="B248" s="30"/>
      <c r="C248" s="35"/>
      <c r="D248" s="43"/>
      <c r="E248" s="65"/>
      <c r="F248" s="46"/>
      <c r="G248" s="46"/>
      <c r="H248" s="164"/>
      <c r="I248" s="43"/>
      <c r="J248" s="29"/>
      <c r="K248" s="70"/>
      <c r="L248" s="69"/>
      <c r="M248" s="47"/>
      <c r="N248" s="239" t="str">
        <f ca="1">IF(Tabla1[[#This Row],[Fecha de nac]]="","",IF(Tabla1[[#This Row],[Fecha Finalización]] &gt;=TODAY(), DATEDIF(Tabla1[[#This Row],[Fecha de nac]],TODAY(),"y"), ROUNDDOWN((Tabla1[[#This Row],[Fecha Finalización]] -Tabla1[[#This Row],[Fecha de nac]])/365,0)))</f>
        <v/>
      </c>
      <c r="O248" s="170"/>
      <c r="P248" s="35"/>
      <c r="Q248" s="68"/>
      <c r="R248" s="68"/>
      <c r="S248" s="68"/>
      <c r="T248" s="68"/>
      <c r="U248" s="244" t="str">
        <f>IF(F248="","",Tabla1[[#This Row],[Fecha Inicio grupo]]+3*7-7)</f>
        <v/>
      </c>
      <c r="V248" s="245" t="str">
        <f>IF(F248="","",EDATE(Tabla1[[#This Row],[Fecha Inicio grupo]],3))</f>
        <v/>
      </c>
      <c r="W248" s="30"/>
      <c r="X248" s="30"/>
      <c r="Y248" s="77"/>
      <c r="Z248" s="77"/>
      <c r="AA248" s="77"/>
      <c r="AB248" s="77"/>
      <c r="AC248" s="77"/>
      <c r="AD248" s="77"/>
      <c r="AE248" s="77"/>
      <c r="AF248" s="77"/>
      <c r="AG248" s="77"/>
      <c r="AH248" s="77"/>
      <c r="AI248" s="77"/>
      <c r="AJ248" s="77"/>
      <c r="AK248" s="77"/>
      <c r="AL248" s="77"/>
      <c r="AM248" s="77"/>
      <c r="AN248" s="77"/>
      <c r="AO248" s="145"/>
      <c r="AP248" s="247" t="str">
        <f>IF(F248="","",IFERROR(VLOOKUP(SUBSTITUTE(SUBSTITUTE(Tabla1[[#This Row],[Uso Sistemas]],"T","P"),"N","F"),Parámetros!$M$2:$N$17,2,0),"Completar hasta 3ra sem. para evaluar a Probacionista"))</f>
        <v/>
      </c>
      <c r="AQ248" s="40"/>
      <c r="AR248" s="40"/>
      <c r="AS248" s="40"/>
      <c r="AT248" s="29"/>
      <c r="AU248" s="56"/>
      <c r="AV248" s="56"/>
      <c r="AW248" s="56"/>
      <c r="AX248" s="249" t="str">
        <f>IF(V248="","",EOMONTH(EDATE(Tabla1[[#This Row],[Fecha Finalización]],2),0))</f>
        <v/>
      </c>
      <c r="AY248" s="40"/>
      <c r="AZ248" s="250" t="str">
        <f>IF(V248="","",EOMONTH(EDATE(Tabla1[[#This Row],[Fecha Finalización]],3),0))</f>
        <v/>
      </c>
      <c r="BA248" s="40"/>
      <c r="BB248" s="40"/>
      <c r="BC248" s="236"/>
      <c r="BD248" s="234" t="str">
        <f>IF(F248="","",Tabla1[[#This Row],[sem 01]]&amp;Tabla1[[#This Row],[sem 02]]&amp;Tabla1[[#This Row],[sem 03]])</f>
        <v/>
      </c>
      <c r="BE248" s="235" t="str">
        <f>IF(TRIM(F248)="","",$B$1&amp;"-"&amp;SUBSTITUTE(Tabla1[[#This Row],[Mes Inscrito]]," ","")&amp;"-"&amp;SUBSTITUTE(Tabla1[[#This Row],[Dia de clases Inscrito]]," ","")&amp;"-"&amp;SUBSTITUTE(Tabla1[[#This Row],[Horario Inscrito]]," ","")&amp;"-"&amp;Tabla1[[#This Row],[Fecha Inicio grupo]])</f>
        <v/>
      </c>
      <c r="BF248" s="252" t="str">
        <f>IF(F248="","",Tabla1[[#This Row],[Curso]])</f>
        <v/>
      </c>
      <c r="BG248" s="253" t="str">
        <f>+IF(TRIM(F248)="","",$B$1&amp;"-"&amp;TRIM(Tabla1[[#This Row],[Mes Inscrito]])&amp;"-"&amp;TRIM(Tabla1[[#This Row],[Dia de clases Inscrito]])&amp;"-"&amp;TRIM(Tabla1[[#This Row],[Horario Inscrito]])&amp;"-"&amp;TRIM(Tabla1[[#This Row],[Fecha Inicio grupo]])&amp;"-"&amp;TRIM(Tabla1[[#This Row],[Tipo Incrito]]))</f>
        <v/>
      </c>
      <c r="BH248" s="309"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10"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10"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10" t="str">
        <f>IF(Tabla1[[#This Row],[Fecha Inicio grupo]]="","",IFERROR(VLOOKUP(Tabla1[[#This Row],[Mes de Alta como miembro]],Parámetros!$AM$2:$AN$16,2,0),"01/01/1900"))</f>
        <v/>
      </c>
    </row>
    <row r="249" spans="1:63" ht="14.45" hidden="1">
      <c r="A249" s="69">
        <v>246</v>
      </c>
      <c r="B249" s="30"/>
      <c r="C249" s="35"/>
      <c r="D249" s="43"/>
      <c r="E249" s="65"/>
      <c r="F249" s="46"/>
      <c r="G249" s="46"/>
      <c r="H249" s="164"/>
      <c r="I249" s="43"/>
      <c r="J249" s="29"/>
      <c r="K249" s="70"/>
      <c r="L249" s="69"/>
      <c r="M249" s="47"/>
      <c r="N249" s="239" t="str">
        <f ca="1">IF(Tabla1[[#This Row],[Fecha de nac]]="","",IF(Tabla1[[#This Row],[Fecha Finalización]] &gt;=TODAY(), DATEDIF(Tabla1[[#This Row],[Fecha de nac]],TODAY(),"y"), ROUNDDOWN((Tabla1[[#This Row],[Fecha Finalización]] -Tabla1[[#This Row],[Fecha de nac]])/365,0)))</f>
        <v/>
      </c>
      <c r="O249" s="170"/>
      <c r="P249" s="35"/>
      <c r="Q249" s="68"/>
      <c r="R249" s="68"/>
      <c r="S249" s="68"/>
      <c r="T249" s="68"/>
      <c r="U249" s="244" t="str">
        <f>IF(F249="","",Tabla1[[#This Row],[Fecha Inicio grupo]]+3*7-7)</f>
        <v/>
      </c>
      <c r="V249" s="245" t="str">
        <f>IF(F249="","",EDATE(Tabla1[[#This Row],[Fecha Inicio grupo]],3))</f>
        <v/>
      </c>
      <c r="W249" s="30"/>
      <c r="X249" s="30"/>
      <c r="Y249" s="77"/>
      <c r="Z249" s="77"/>
      <c r="AA249" s="77"/>
      <c r="AB249" s="77"/>
      <c r="AC249" s="77"/>
      <c r="AD249" s="77"/>
      <c r="AE249" s="77"/>
      <c r="AF249" s="77"/>
      <c r="AG249" s="77"/>
      <c r="AH249" s="77"/>
      <c r="AI249" s="77"/>
      <c r="AJ249" s="77"/>
      <c r="AK249" s="77"/>
      <c r="AL249" s="77"/>
      <c r="AM249" s="77"/>
      <c r="AN249" s="77"/>
      <c r="AO249" s="145"/>
      <c r="AP249" s="247" t="str">
        <f>IF(F249="","",IFERROR(VLOOKUP(SUBSTITUTE(SUBSTITUTE(Tabla1[[#This Row],[Uso Sistemas]],"T","P"),"N","F"),Parámetros!$M$2:$N$17,2,0),"Completar hasta 3ra sem. para evaluar a Probacionista"))</f>
        <v/>
      </c>
      <c r="AQ249" s="40"/>
      <c r="AR249" s="40"/>
      <c r="AS249" s="40"/>
      <c r="AT249" s="29"/>
      <c r="AU249" s="56"/>
      <c r="AV249" s="56"/>
      <c r="AW249" s="56"/>
      <c r="AX249" s="249" t="str">
        <f>IF(V249="","",EOMONTH(EDATE(Tabla1[[#This Row],[Fecha Finalización]],2),0))</f>
        <v/>
      </c>
      <c r="AY249" s="40"/>
      <c r="AZ249" s="250" t="str">
        <f>IF(V249="","",EOMONTH(EDATE(Tabla1[[#This Row],[Fecha Finalización]],3),0))</f>
        <v/>
      </c>
      <c r="BA249" s="40"/>
      <c r="BB249" s="40"/>
      <c r="BC249" s="236"/>
      <c r="BD249" s="234" t="str">
        <f>IF(F249="","",Tabla1[[#This Row],[sem 01]]&amp;Tabla1[[#This Row],[sem 02]]&amp;Tabla1[[#This Row],[sem 03]])</f>
        <v/>
      </c>
      <c r="BE249" s="235" t="str">
        <f>IF(TRIM(F249)="","",$B$1&amp;"-"&amp;SUBSTITUTE(Tabla1[[#This Row],[Mes Inscrito]]," ","")&amp;"-"&amp;SUBSTITUTE(Tabla1[[#This Row],[Dia de clases Inscrito]]," ","")&amp;"-"&amp;SUBSTITUTE(Tabla1[[#This Row],[Horario Inscrito]]," ","")&amp;"-"&amp;Tabla1[[#This Row],[Fecha Inicio grupo]])</f>
        <v/>
      </c>
      <c r="BF249" s="252" t="str">
        <f>IF(F249="","",Tabla1[[#This Row],[Curso]])</f>
        <v/>
      </c>
      <c r="BG249" s="253" t="str">
        <f>+IF(TRIM(F249)="","",$B$1&amp;"-"&amp;TRIM(Tabla1[[#This Row],[Mes Inscrito]])&amp;"-"&amp;TRIM(Tabla1[[#This Row],[Dia de clases Inscrito]])&amp;"-"&amp;TRIM(Tabla1[[#This Row],[Horario Inscrito]])&amp;"-"&amp;TRIM(Tabla1[[#This Row],[Fecha Inicio grupo]])&amp;"-"&amp;TRIM(Tabla1[[#This Row],[Tipo Incrito]]))</f>
        <v/>
      </c>
      <c r="BH249" s="309"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10"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10"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10" t="str">
        <f>IF(Tabla1[[#This Row],[Fecha Inicio grupo]]="","",IFERROR(VLOOKUP(Tabla1[[#This Row],[Mes de Alta como miembro]],Parámetros!$AM$2:$AN$16,2,0),"01/01/1900"))</f>
        <v/>
      </c>
    </row>
    <row r="250" spans="1:63" ht="14.45" hidden="1">
      <c r="A250" s="69">
        <v>247</v>
      </c>
      <c r="B250" s="30"/>
      <c r="C250" s="35"/>
      <c r="D250" s="43"/>
      <c r="E250" s="65"/>
      <c r="F250" s="46"/>
      <c r="G250" s="46"/>
      <c r="H250" s="164"/>
      <c r="I250" s="43"/>
      <c r="J250" s="29"/>
      <c r="K250" s="70"/>
      <c r="L250" s="69"/>
      <c r="M250" s="47"/>
      <c r="N250" s="239" t="str">
        <f ca="1">IF(Tabla1[[#This Row],[Fecha de nac]]="","",IF(Tabla1[[#This Row],[Fecha Finalización]] &gt;=TODAY(), DATEDIF(Tabla1[[#This Row],[Fecha de nac]],TODAY(),"y"), ROUNDDOWN((Tabla1[[#This Row],[Fecha Finalización]] -Tabla1[[#This Row],[Fecha de nac]])/365,0)))</f>
        <v/>
      </c>
      <c r="O250" s="170"/>
      <c r="P250" s="35"/>
      <c r="Q250" s="68"/>
      <c r="R250" s="68"/>
      <c r="S250" s="68"/>
      <c r="T250" s="68"/>
      <c r="U250" s="244" t="str">
        <f>IF(F250="","",Tabla1[[#This Row],[Fecha Inicio grupo]]+3*7-7)</f>
        <v/>
      </c>
      <c r="V250" s="245" t="str">
        <f>IF(F250="","",EDATE(Tabla1[[#This Row],[Fecha Inicio grupo]],3))</f>
        <v/>
      </c>
      <c r="W250" s="30"/>
      <c r="X250" s="30"/>
      <c r="Y250" s="77"/>
      <c r="Z250" s="77"/>
      <c r="AA250" s="77"/>
      <c r="AB250" s="77"/>
      <c r="AC250" s="77"/>
      <c r="AD250" s="77"/>
      <c r="AE250" s="77"/>
      <c r="AF250" s="77"/>
      <c r="AG250" s="77"/>
      <c r="AH250" s="77"/>
      <c r="AI250" s="77"/>
      <c r="AJ250" s="77"/>
      <c r="AK250" s="77"/>
      <c r="AL250" s="77"/>
      <c r="AM250" s="77"/>
      <c r="AN250" s="77"/>
      <c r="AO250" s="145"/>
      <c r="AP250" s="247" t="str">
        <f>IF(F250="","",IFERROR(VLOOKUP(SUBSTITUTE(SUBSTITUTE(Tabla1[[#This Row],[Uso Sistemas]],"T","P"),"N","F"),Parámetros!$M$2:$N$17,2,0),"Completar hasta 3ra sem. para evaluar a Probacionista"))</f>
        <v/>
      </c>
      <c r="AQ250" s="40"/>
      <c r="AR250" s="40"/>
      <c r="AS250" s="40"/>
      <c r="AT250" s="29"/>
      <c r="AU250" s="56"/>
      <c r="AV250" s="56"/>
      <c r="AW250" s="56"/>
      <c r="AX250" s="249" t="str">
        <f>IF(V250="","",EOMONTH(EDATE(Tabla1[[#This Row],[Fecha Finalización]],2),0))</f>
        <v/>
      </c>
      <c r="AY250" s="40"/>
      <c r="AZ250" s="250" t="str">
        <f>IF(V250="","",EOMONTH(EDATE(Tabla1[[#This Row],[Fecha Finalización]],3),0))</f>
        <v/>
      </c>
      <c r="BA250" s="40"/>
      <c r="BB250" s="40"/>
      <c r="BC250" s="236"/>
      <c r="BD250" s="234" t="str">
        <f>IF(F250="","",Tabla1[[#This Row],[sem 01]]&amp;Tabla1[[#This Row],[sem 02]]&amp;Tabla1[[#This Row],[sem 03]])</f>
        <v/>
      </c>
      <c r="BE250" s="235" t="str">
        <f>IF(TRIM(F250)="","",$B$1&amp;"-"&amp;SUBSTITUTE(Tabla1[[#This Row],[Mes Inscrito]]," ","")&amp;"-"&amp;SUBSTITUTE(Tabla1[[#This Row],[Dia de clases Inscrito]]," ","")&amp;"-"&amp;SUBSTITUTE(Tabla1[[#This Row],[Horario Inscrito]]," ","")&amp;"-"&amp;Tabla1[[#This Row],[Fecha Inicio grupo]])</f>
        <v/>
      </c>
      <c r="BF250" s="252" t="str">
        <f>IF(F250="","",Tabla1[[#This Row],[Curso]])</f>
        <v/>
      </c>
      <c r="BG250" s="253" t="str">
        <f>+IF(TRIM(F250)="","",$B$1&amp;"-"&amp;TRIM(Tabla1[[#This Row],[Mes Inscrito]])&amp;"-"&amp;TRIM(Tabla1[[#This Row],[Dia de clases Inscrito]])&amp;"-"&amp;TRIM(Tabla1[[#This Row],[Horario Inscrito]])&amp;"-"&amp;TRIM(Tabla1[[#This Row],[Fecha Inicio grupo]])&amp;"-"&amp;TRIM(Tabla1[[#This Row],[Tipo Incrito]]))</f>
        <v/>
      </c>
      <c r="BH250" s="309"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10"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10"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10" t="str">
        <f>IF(Tabla1[[#This Row],[Fecha Inicio grupo]]="","",IFERROR(VLOOKUP(Tabla1[[#This Row],[Mes de Alta como miembro]],Parámetros!$AM$2:$AN$16,2,0),"01/01/1900"))</f>
        <v/>
      </c>
    </row>
    <row r="251" spans="1:63" ht="14.45" hidden="1">
      <c r="A251" s="69">
        <v>248</v>
      </c>
      <c r="B251" s="30"/>
      <c r="C251" s="35"/>
      <c r="D251" s="43"/>
      <c r="E251" s="65"/>
      <c r="F251" s="46"/>
      <c r="G251" s="46"/>
      <c r="H251" s="164"/>
      <c r="I251" s="43"/>
      <c r="J251" s="29"/>
      <c r="K251" s="70"/>
      <c r="L251" s="69"/>
      <c r="M251" s="47"/>
      <c r="N251" s="239" t="str">
        <f ca="1">IF(Tabla1[[#This Row],[Fecha de nac]]="","",IF(Tabla1[[#This Row],[Fecha Finalización]] &gt;=TODAY(), DATEDIF(Tabla1[[#This Row],[Fecha de nac]],TODAY(),"y"), ROUNDDOWN((Tabla1[[#This Row],[Fecha Finalización]] -Tabla1[[#This Row],[Fecha de nac]])/365,0)))</f>
        <v/>
      </c>
      <c r="O251" s="170"/>
      <c r="P251" s="35"/>
      <c r="Q251" s="68"/>
      <c r="R251" s="68"/>
      <c r="S251" s="68"/>
      <c r="T251" s="68"/>
      <c r="U251" s="244" t="str">
        <f>IF(F251="","",Tabla1[[#This Row],[Fecha Inicio grupo]]+3*7-7)</f>
        <v/>
      </c>
      <c r="V251" s="245" t="str">
        <f>IF(F251="","",EDATE(Tabla1[[#This Row],[Fecha Inicio grupo]],3))</f>
        <v/>
      </c>
      <c r="W251" s="30"/>
      <c r="X251" s="30"/>
      <c r="Y251" s="77"/>
      <c r="Z251" s="77"/>
      <c r="AA251" s="77"/>
      <c r="AB251" s="77"/>
      <c r="AC251" s="77"/>
      <c r="AD251" s="77"/>
      <c r="AE251" s="77"/>
      <c r="AF251" s="77"/>
      <c r="AG251" s="77"/>
      <c r="AH251" s="77"/>
      <c r="AI251" s="77"/>
      <c r="AJ251" s="77"/>
      <c r="AK251" s="77"/>
      <c r="AL251" s="77"/>
      <c r="AM251" s="77"/>
      <c r="AN251" s="77"/>
      <c r="AO251" s="145"/>
      <c r="AP251" s="247" t="str">
        <f>IF(F251="","",IFERROR(VLOOKUP(SUBSTITUTE(SUBSTITUTE(Tabla1[[#This Row],[Uso Sistemas]],"T","P"),"N","F"),Parámetros!$M$2:$N$17,2,0),"Completar hasta 3ra sem. para evaluar a Probacionista"))</f>
        <v/>
      </c>
      <c r="AQ251" s="40"/>
      <c r="AR251" s="40"/>
      <c r="AS251" s="40"/>
      <c r="AT251" s="29"/>
      <c r="AU251" s="56"/>
      <c r="AV251" s="56"/>
      <c r="AW251" s="56"/>
      <c r="AX251" s="249" t="str">
        <f>IF(V251="","",EOMONTH(EDATE(Tabla1[[#This Row],[Fecha Finalización]],2),0))</f>
        <v/>
      </c>
      <c r="AY251" s="40"/>
      <c r="AZ251" s="250" t="str">
        <f>IF(V251="","",EOMONTH(EDATE(Tabla1[[#This Row],[Fecha Finalización]],3),0))</f>
        <v/>
      </c>
      <c r="BA251" s="40"/>
      <c r="BB251" s="40"/>
      <c r="BC251" s="236"/>
      <c r="BD251" s="234" t="str">
        <f>IF(F251="","",Tabla1[[#This Row],[sem 01]]&amp;Tabla1[[#This Row],[sem 02]]&amp;Tabla1[[#This Row],[sem 03]])</f>
        <v/>
      </c>
      <c r="BE251" s="235" t="str">
        <f>IF(TRIM(F251)="","",$B$1&amp;"-"&amp;SUBSTITUTE(Tabla1[[#This Row],[Mes Inscrito]]," ","")&amp;"-"&amp;SUBSTITUTE(Tabla1[[#This Row],[Dia de clases Inscrito]]," ","")&amp;"-"&amp;SUBSTITUTE(Tabla1[[#This Row],[Horario Inscrito]]," ","")&amp;"-"&amp;Tabla1[[#This Row],[Fecha Inicio grupo]])</f>
        <v/>
      </c>
      <c r="BF251" s="252" t="str">
        <f>IF(F251="","",Tabla1[[#This Row],[Curso]])</f>
        <v/>
      </c>
      <c r="BG251" s="253" t="str">
        <f>+IF(TRIM(F251)="","",$B$1&amp;"-"&amp;TRIM(Tabla1[[#This Row],[Mes Inscrito]])&amp;"-"&amp;TRIM(Tabla1[[#This Row],[Dia de clases Inscrito]])&amp;"-"&amp;TRIM(Tabla1[[#This Row],[Horario Inscrito]])&amp;"-"&amp;TRIM(Tabla1[[#This Row],[Fecha Inicio grupo]])&amp;"-"&amp;TRIM(Tabla1[[#This Row],[Tipo Incrito]]))</f>
        <v/>
      </c>
      <c r="BH251" s="309"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10"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10"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10" t="str">
        <f>IF(Tabla1[[#This Row],[Fecha Inicio grupo]]="","",IFERROR(VLOOKUP(Tabla1[[#This Row],[Mes de Alta como miembro]],Parámetros!$AM$2:$AN$16,2,0),"01/01/1900"))</f>
        <v/>
      </c>
    </row>
    <row r="252" spans="1:63" ht="14.45" hidden="1">
      <c r="A252" s="69">
        <v>249</v>
      </c>
      <c r="B252" s="30"/>
      <c r="C252" s="35"/>
      <c r="D252" s="43"/>
      <c r="E252" s="65"/>
      <c r="F252" s="46"/>
      <c r="G252" s="46"/>
      <c r="H252" s="164"/>
      <c r="I252" s="43"/>
      <c r="J252" s="29"/>
      <c r="K252" s="70"/>
      <c r="L252" s="69"/>
      <c r="M252" s="47"/>
      <c r="N252" s="239" t="str">
        <f ca="1">IF(Tabla1[[#This Row],[Fecha de nac]]="","",IF(Tabla1[[#This Row],[Fecha Finalización]] &gt;=TODAY(), DATEDIF(Tabla1[[#This Row],[Fecha de nac]],TODAY(),"y"), ROUNDDOWN((Tabla1[[#This Row],[Fecha Finalización]] -Tabla1[[#This Row],[Fecha de nac]])/365,0)))</f>
        <v/>
      </c>
      <c r="O252" s="170"/>
      <c r="P252" s="35"/>
      <c r="Q252" s="68"/>
      <c r="R252" s="68"/>
      <c r="S252" s="68"/>
      <c r="T252" s="68"/>
      <c r="U252" s="244" t="str">
        <f>IF(F252="","",Tabla1[[#This Row],[Fecha Inicio grupo]]+3*7-7)</f>
        <v/>
      </c>
      <c r="V252" s="245" t="str">
        <f>IF(F252="","",EDATE(Tabla1[[#This Row],[Fecha Inicio grupo]],3))</f>
        <v/>
      </c>
      <c r="W252" s="30"/>
      <c r="X252" s="30"/>
      <c r="Y252" s="77"/>
      <c r="Z252" s="77"/>
      <c r="AA252" s="77"/>
      <c r="AB252" s="77"/>
      <c r="AC252" s="77"/>
      <c r="AD252" s="77"/>
      <c r="AE252" s="77"/>
      <c r="AF252" s="77"/>
      <c r="AG252" s="77"/>
      <c r="AH252" s="77"/>
      <c r="AI252" s="77"/>
      <c r="AJ252" s="77"/>
      <c r="AK252" s="77"/>
      <c r="AL252" s="77"/>
      <c r="AM252" s="77"/>
      <c r="AN252" s="77"/>
      <c r="AO252" s="145"/>
      <c r="AP252" s="247" t="str">
        <f>IF(F252="","",IFERROR(VLOOKUP(SUBSTITUTE(SUBSTITUTE(Tabla1[[#This Row],[Uso Sistemas]],"T","P"),"N","F"),Parámetros!$M$2:$N$17,2,0),"Completar hasta 3ra sem. para evaluar a Probacionista"))</f>
        <v/>
      </c>
      <c r="AQ252" s="40"/>
      <c r="AR252" s="40"/>
      <c r="AS252" s="40"/>
      <c r="AT252" s="29"/>
      <c r="AU252" s="56"/>
      <c r="AV252" s="56"/>
      <c r="AW252" s="56"/>
      <c r="AX252" s="249" t="str">
        <f>IF(V252="","",EOMONTH(EDATE(Tabla1[[#This Row],[Fecha Finalización]],2),0))</f>
        <v/>
      </c>
      <c r="AY252" s="40"/>
      <c r="AZ252" s="250" t="str">
        <f>IF(V252="","",EOMONTH(EDATE(Tabla1[[#This Row],[Fecha Finalización]],3),0))</f>
        <v/>
      </c>
      <c r="BA252" s="40"/>
      <c r="BB252" s="40"/>
      <c r="BC252" s="236"/>
      <c r="BD252" s="234" t="str">
        <f>IF(F252="","",Tabla1[[#This Row],[sem 01]]&amp;Tabla1[[#This Row],[sem 02]]&amp;Tabla1[[#This Row],[sem 03]])</f>
        <v/>
      </c>
      <c r="BE252" s="235" t="str">
        <f>IF(TRIM(F252)="","",$B$1&amp;"-"&amp;SUBSTITUTE(Tabla1[[#This Row],[Mes Inscrito]]," ","")&amp;"-"&amp;SUBSTITUTE(Tabla1[[#This Row],[Dia de clases Inscrito]]," ","")&amp;"-"&amp;SUBSTITUTE(Tabla1[[#This Row],[Horario Inscrito]]," ","")&amp;"-"&amp;Tabla1[[#This Row],[Fecha Inicio grupo]])</f>
        <v/>
      </c>
      <c r="BF252" s="252" t="str">
        <f>IF(F252="","",Tabla1[[#This Row],[Curso]])</f>
        <v/>
      </c>
      <c r="BG252" s="253" t="str">
        <f>+IF(TRIM(F252)="","",$B$1&amp;"-"&amp;TRIM(Tabla1[[#This Row],[Mes Inscrito]])&amp;"-"&amp;TRIM(Tabla1[[#This Row],[Dia de clases Inscrito]])&amp;"-"&amp;TRIM(Tabla1[[#This Row],[Horario Inscrito]])&amp;"-"&amp;TRIM(Tabla1[[#This Row],[Fecha Inicio grupo]])&amp;"-"&amp;TRIM(Tabla1[[#This Row],[Tipo Incrito]]))</f>
        <v/>
      </c>
      <c r="BH252" s="309"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10"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10"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10" t="str">
        <f>IF(Tabla1[[#This Row],[Fecha Inicio grupo]]="","",IFERROR(VLOOKUP(Tabla1[[#This Row],[Mes de Alta como miembro]],Parámetros!$AM$2:$AN$16,2,0),"01/01/1900"))</f>
        <v/>
      </c>
    </row>
    <row r="253" spans="1:63" ht="14.45" hidden="1">
      <c r="A253" s="69">
        <v>250</v>
      </c>
      <c r="B253" s="30"/>
      <c r="C253" s="35"/>
      <c r="D253" s="43"/>
      <c r="E253" s="65"/>
      <c r="F253" s="46"/>
      <c r="G253" s="46"/>
      <c r="H253" s="164"/>
      <c r="I253" s="43"/>
      <c r="J253" s="29"/>
      <c r="K253" s="70"/>
      <c r="L253" s="69"/>
      <c r="M253" s="47"/>
      <c r="N253" s="239" t="str">
        <f ca="1">IF(Tabla1[[#This Row],[Fecha de nac]]="","",IF(Tabla1[[#This Row],[Fecha Finalización]] &gt;=TODAY(), DATEDIF(Tabla1[[#This Row],[Fecha de nac]],TODAY(),"y"), ROUNDDOWN((Tabla1[[#This Row],[Fecha Finalización]] -Tabla1[[#This Row],[Fecha de nac]])/365,0)))</f>
        <v/>
      </c>
      <c r="O253" s="170"/>
      <c r="P253" s="35"/>
      <c r="Q253" s="68"/>
      <c r="R253" s="68"/>
      <c r="S253" s="68"/>
      <c r="T253" s="68"/>
      <c r="U253" s="244" t="str">
        <f>IF(F253="","",Tabla1[[#This Row],[Fecha Inicio grupo]]+3*7-7)</f>
        <v/>
      </c>
      <c r="V253" s="245" t="str">
        <f>IF(F253="","",EDATE(Tabla1[[#This Row],[Fecha Inicio grupo]],3))</f>
        <v/>
      </c>
      <c r="W253" s="30"/>
      <c r="X253" s="30"/>
      <c r="Y253" s="77"/>
      <c r="Z253" s="77"/>
      <c r="AA253" s="77"/>
      <c r="AB253" s="77"/>
      <c r="AC253" s="77"/>
      <c r="AD253" s="77"/>
      <c r="AE253" s="77"/>
      <c r="AF253" s="77"/>
      <c r="AG253" s="77"/>
      <c r="AH253" s="77"/>
      <c r="AI253" s="77"/>
      <c r="AJ253" s="77"/>
      <c r="AK253" s="77"/>
      <c r="AL253" s="77"/>
      <c r="AM253" s="77"/>
      <c r="AN253" s="77"/>
      <c r="AO253" s="145"/>
      <c r="AP253" s="247" t="str">
        <f>IF(F253="","",IFERROR(VLOOKUP(SUBSTITUTE(SUBSTITUTE(Tabla1[[#This Row],[Uso Sistemas]],"T","P"),"N","F"),Parámetros!$M$2:$N$17,2,0),"Completar hasta 3ra sem. para evaluar a Probacionista"))</f>
        <v/>
      </c>
      <c r="AQ253" s="40"/>
      <c r="AR253" s="40"/>
      <c r="AS253" s="40"/>
      <c r="AT253" s="29"/>
      <c r="AU253" s="56"/>
      <c r="AV253" s="56"/>
      <c r="AW253" s="56"/>
      <c r="AX253" s="249" t="str">
        <f>IF(V253="","",EOMONTH(EDATE(Tabla1[[#This Row],[Fecha Finalización]],2),0))</f>
        <v/>
      </c>
      <c r="AY253" s="40"/>
      <c r="AZ253" s="250" t="str">
        <f>IF(V253="","",EOMONTH(EDATE(Tabla1[[#This Row],[Fecha Finalización]],3),0))</f>
        <v/>
      </c>
      <c r="BA253" s="40"/>
      <c r="BB253" s="40"/>
      <c r="BC253" s="236"/>
      <c r="BD253" s="234" t="str">
        <f>IF(F253="","",Tabla1[[#This Row],[sem 01]]&amp;Tabla1[[#This Row],[sem 02]]&amp;Tabla1[[#This Row],[sem 03]])</f>
        <v/>
      </c>
      <c r="BE253" s="235" t="str">
        <f>IF(TRIM(F253)="","",$B$1&amp;"-"&amp;SUBSTITUTE(Tabla1[[#This Row],[Mes Inscrito]]," ","")&amp;"-"&amp;SUBSTITUTE(Tabla1[[#This Row],[Dia de clases Inscrito]]," ","")&amp;"-"&amp;SUBSTITUTE(Tabla1[[#This Row],[Horario Inscrito]]," ","")&amp;"-"&amp;Tabla1[[#This Row],[Fecha Inicio grupo]])</f>
        <v/>
      </c>
      <c r="BF253" s="252" t="str">
        <f>IF(F253="","",Tabla1[[#This Row],[Curso]])</f>
        <v/>
      </c>
      <c r="BG253" s="253" t="str">
        <f>+IF(TRIM(F253)="","",$B$1&amp;"-"&amp;TRIM(Tabla1[[#This Row],[Mes Inscrito]])&amp;"-"&amp;TRIM(Tabla1[[#This Row],[Dia de clases Inscrito]])&amp;"-"&amp;TRIM(Tabla1[[#This Row],[Horario Inscrito]])&amp;"-"&amp;TRIM(Tabla1[[#This Row],[Fecha Inicio grupo]])&amp;"-"&amp;TRIM(Tabla1[[#This Row],[Tipo Incrito]]))</f>
        <v/>
      </c>
      <c r="BH253" s="309"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10"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10"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10" t="str">
        <f>IF(Tabla1[[#This Row],[Fecha Inicio grupo]]="","",IFERROR(VLOOKUP(Tabla1[[#This Row],[Mes de Alta como miembro]],Parámetros!$AM$2:$AN$16,2,0),"01/01/1900"))</f>
        <v/>
      </c>
    </row>
    <row r="254" spans="1:63" ht="14.45" hidden="1">
      <c r="A254" s="69">
        <v>251</v>
      </c>
      <c r="B254" s="30"/>
      <c r="C254" s="35"/>
      <c r="D254" s="43"/>
      <c r="E254" s="65"/>
      <c r="F254" s="46"/>
      <c r="G254" s="46"/>
      <c r="H254" s="164"/>
      <c r="I254" s="43"/>
      <c r="J254" s="29"/>
      <c r="K254" s="70"/>
      <c r="L254" s="69"/>
      <c r="M254" s="47"/>
      <c r="N254" s="239" t="str">
        <f ca="1">IF(Tabla1[[#This Row],[Fecha de nac]]="","",IF(Tabla1[[#This Row],[Fecha Finalización]] &gt;=TODAY(), DATEDIF(Tabla1[[#This Row],[Fecha de nac]],TODAY(),"y"), ROUNDDOWN((Tabla1[[#This Row],[Fecha Finalización]] -Tabla1[[#This Row],[Fecha de nac]])/365,0)))</f>
        <v/>
      </c>
      <c r="O254" s="170"/>
      <c r="P254" s="35"/>
      <c r="Q254" s="68"/>
      <c r="R254" s="68"/>
      <c r="S254" s="68"/>
      <c r="T254" s="68"/>
      <c r="U254" s="244" t="str">
        <f>IF(F254="","",Tabla1[[#This Row],[Fecha Inicio grupo]]+3*7-7)</f>
        <v/>
      </c>
      <c r="V254" s="245" t="str">
        <f>IF(F254="","",EDATE(Tabla1[[#This Row],[Fecha Inicio grupo]],3))</f>
        <v/>
      </c>
      <c r="W254" s="30"/>
      <c r="X254" s="30"/>
      <c r="Y254" s="77"/>
      <c r="Z254" s="77"/>
      <c r="AA254" s="77"/>
      <c r="AB254" s="77"/>
      <c r="AC254" s="77"/>
      <c r="AD254" s="77"/>
      <c r="AE254" s="77"/>
      <c r="AF254" s="77"/>
      <c r="AG254" s="77"/>
      <c r="AH254" s="77"/>
      <c r="AI254" s="77"/>
      <c r="AJ254" s="77"/>
      <c r="AK254" s="77"/>
      <c r="AL254" s="77"/>
      <c r="AM254" s="77"/>
      <c r="AN254" s="77"/>
      <c r="AO254" s="145"/>
      <c r="AP254" s="247" t="str">
        <f>IF(F254="","",IFERROR(VLOOKUP(SUBSTITUTE(SUBSTITUTE(Tabla1[[#This Row],[Uso Sistemas]],"T","P"),"N","F"),Parámetros!$M$2:$N$17,2,0),"Completar hasta 3ra sem. para evaluar a Probacionista"))</f>
        <v/>
      </c>
      <c r="AQ254" s="40"/>
      <c r="AR254" s="40"/>
      <c r="AS254" s="40"/>
      <c r="AT254" s="29"/>
      <c r="AU254" s="56"/>
      <c r="AV254" s="56"/>
      <c r="AW254" s="56"/>
      <c r="AX254" s="249" t="str">
        <f>IF(V254="","",EOMONTH(EDATE(Tabla1[[#This Row],[Fecha Finalización]],2),0))</f>
        <v/>
      </c>
      <c r="AY254" s="40"/>
      <c r="AZ254" s="250" t="str">
        <f>IF(V254="","",EOMONTH(EDATE(Tabla1[[#This Row],[Fecha Finalización]],3),0))</f>
        <v/>
      </c>
      <c r="BA254" s="40"/>
      <c r="BB254" s="40"/>
      <c r="BC254" s="236"/>
      <c r="BD254" s="234" t="str">
        <f>IF(F254="","",Tabla1[[#This Row],[sem 01]]&amp;Tabla1[[#This Row],[sem 02]]&amp;Tabla1[[#This Row],[sem 03]])</f>
        <v/>
      </c>
      <c r="BE254" s="235" t="str">
        <f>IF(TRIM(F254)="","",$B$1&amp;"-"&amp;SUBSTITUTE(Tabla1[[#This Row],[Mes Inscrito]]," ","")&amp;"-"&amp;SUBSTITUTE(Tabla1[[#This Row],[Dia de clases Inscrito]]," ","")&amp;"-"&amp;SUBSTITUTE(Tabla1[[#This Row],[Horario Inscrito]]," ","")&amp;"-"&amp;Tabla1[[#This Row],[Fecha Inicio grupo]])</f>
        <v/>
      </c>
      <c r="BF254" s="252" t="str">
        <f>IF(F254="","",Tabla1[[#This Row],[Curso]])</f>
        <v/>
      </c>
      <c r="BG254" s="253" t="str">
        <f>+IF(TRIM(F254)="","",$B$1&amp;"-"&amp;TRIM(Tabla1[[#This Row],[Mes Inscrito]])&amp;"-"&amp;TRIM(Tabla1[[#This Row],[Dia de clases Inscrito]])&amp;"-"&amp;TRIM(Tabla1[[#This Row],[Horario Inscrito]])&amp;"-"&amp;TRIM(Tabla1[[#This Row],[Fecha Inicio grupo]])&amp;"-"&amp;TRIM(Tabla1[[#This Row],[Tipo Incrito]]))</f>
        <v/>
      </c>
      <c r="BH254" s="309"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10"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10"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10" t="str">
        <f>IF(Tabla1[[#This Row],[Fecha Inicio grupo]]="","",IFERROR(VLOOKUP(Tabla1[[#This Row],[Mes de Alta como miembro]],Parámetros!$AM$2:$AN$16,2,0),"01/01/1900"))</f>
        <v/>
      </c>
    </row>
    <row r="255" spans="1:63" ht="14.45" hidden="1">
      <c r="A255" s="69">
        <v>252</v>
      </c>
      <c r="B255" s="30"/>
      <c r="C255" s="35"/>
      <c r="D255" s="43"/>
      <c r="E255" s="65"/>
      <c r="F255" s="46"/>
      <c r="G255" s="46"/>
      <c r="H255" s="164"/>
      <c r="I255" s="43"/>
      <c r="J255" s="29"/>
      <c r="K255" s="70"/>
      <c r="L255" s="69"/>
      <c r="M255" s="47"/>
      <c r="N255" s="239" t="str">
        <f ca="1">IF(Tabla1[[#This Row],[Fecha de nac]]="","",IF(Tabla1[[#This Row],[Fecha Finalización]] &gt;=TODAY(), DATEDIF(Tabla1[[#This Row],[Fecha de nac]],TODAY(),"y"), ROUNDDOWN((Tabla1[[#This Row],[Fecha Finalización]] -Tabla1[[#This Row],[Fecha de nac]])/365,0)))</f>
        <v/>
      </c>
      <c r="O255" s="170"/>
      <c r="P255" s="35"/>
      <c r="Q255" s="68"/>
      <c r="R255" s="68"/>
      <c r="S255" s="68"/>
      <c r="T255" s="68"/>
      <c r="U255" s="244" t="str">
        <f>IF(F255="","",Tabla1[[#This Row],[Fecha Inicio grupo]]+3*7-7)</f>
        <v/>
      </c>
      <c r="V255" s="245" t="str">
        <f>IF(F255="","",EDATE(Tabla1[[#This Row],[Fecha Inicio grupo]],3))</f>
        <v/>
      </c>
      <c r="W255" s="30"/>
      <c r="X255" s="30"/>
      <c r="Y255" s="77"/>
      <c r="Z255" s="77"/>
      <c r="AA255" s="77"/>
      <c r="AB255" s="77"/>
      <c r="AC255" s="77"/>
      <c r="AD255" s="77"/>
      <c r="AE255" s="77"/>
      <c r="AF255" s="77"/>
      <c r="AG255" s="77"/>
      <c r="AH255" s="77"/>
      <c r="AI255" s="77"/>
      <c r="AJ255" s="77"/>
      <c r="AK255" s="77"/>
      <c r="AL255" s="77"/>
      <c r="AM255" s="77"/>
      <c r="AN255" s="77"/>
      <c r="AO255" s="145"/>
      <c r="AP255" s="247" t="str">
        <f>IF(F255="","",IFERROR(VLOOKUP(SUBSTITUTE(SUBSTITUTE(Tabla1[[#This Row],[Uso Sistemas]],"T","P"),"N","F"),Parámetros!$M$2:$N$17,2,0),"Completar hasta 3ra sem. para evaluar a Probacionista"))</f>
        <v/>
      </c>
      <c r="AQ255" s="40"/>
      <c r="AR255" s="40"/>
      <c r="AS255" s="40"/>
      <c r="AT255" s="29"/>
      <c r="AU255" s="56"/>
      <c r="AV255" s="56"/>
      <c r="AW255" s="56"/>
      <c r="AX255" s="249" t="str">
        <f>IF(V255="","",EOMONTH(EDATE(Tabla1[[#This Row],[Fecha Finalización]],2),0))</f>
        <v/>
      </c>
      <c r="AY255" s="40"/>
      <c r="AZ255" s="250" t="str">
        <f>IF(V255="","",EOMONTH(EDATE(Tabla1[[#This Row],[Fecha Finalización]],3),0))</f>
        <v/>
      </c>
      <c r="BA255" s="40"/>
      <c r="BB255" s="40"/>
      <c r="BC255" s="236"/>
      <c r="BD255" s="234" t="str">
        <f>IF(F255="","",Tabla1[[#This Row],[sem 01]]&amp;Tabla1[[#This Row],[sem 02]]&amp;Tabla1[[#This Row],[sem 03]])</f>
        <v/>
      </c>
      <c r="BE255" s="235" t="str">
        <f>IF(TRIM(F255)="","",$B$1&amp;"-"&amp;SUBSTITUTE(Tabla1[[#This Row],[Mes Inscrito]]," ","")&amp;"-"&amp;SUBSTITUTE(Tabla1[[#This Row],[Dia de clases Inscrito]]," ","")&amp;"-"&amp;SUBSTITUTE(Tabla1[[#This Row],[Horario Inscrito]]," ","")&amp;"-"&amp;Tabla1[[#This Row],[Fecha Inicio grupo]])</f>
        <v/>
      </c>
      <c r="BF255" s="252" t="str">
        <f>IF(F255="","",Tabla1[[#This Row],[Curso]])</f>
        <v/>
      </c>
      <c r="BG255" s="253" t="str">
        <f>+IF(TRIM(F255)="","",$B$1&amp;"-"&amp;TRIM(Tabla1[[#This Row],[Mes Inscrito]])&amp;"-"&amp;TRIM(Tabla1[[#This Row],[Dia de clases Inscrito]])&amp;"-"&amp;TRIM(Tabla1[[#This Row],[Horario Inscrito]])&amp;"-"&amp;TRIM(Tabla1[[#This Row],[Fecha Inicio grupo]])&amp;"-"&amp;TRIM(Tabla1[[#This Row],[Tipo Incrito]]))</f>
        <v/>
      </c>
      <c r="BH255" s="309"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10"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10"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10" t="str">
        <f>IF(Tabla1[[#This Row],[Fecha Inicio grupo]]="","",IFERROR(VLOOKUP(Tabla1[[#This Row],[Mes de Alta como miembro]],Parámetros!$AM$2:$AN$16,2,0),"01/01/1900"))</f>
        <v/>
      </c>
    </row>
    <row r="256" spans="1:63" ht="14.45" hidden="1">
      <c r="A256" s="69">
        <v>253</v>
      </c>
      <c r="B256" s="30"/>
      <c r="C256" s="35"/>
      <c r="D256" s="43"/>
      <c r="E256" s="65"/>
      <c r="F256" s="46"/>
      <c r="G256" s="46"/>
      <c r="H256" s="164"/>
      <c r="I256" s="43"/>
      <c r="J256" s="29"/>
      <c r="K256" s="70"/>
      <c r="L256" s="69"/>
      <c r="M256" s="47"/>
      <c r="N256" s="239" t="str">
        <f ca="1">IF(Tabla1[[#This Row],[Fecha de nac]]="","",IF(Tabla1[[#This Row],[Fecha Finalización]] &gt;=TODAY(), DATEDIF(Tabla1[[#This Row],[Fecha de nac]],TODAY(),"y"), ROUNDDOWN((Tabla1[[#This Row],[Fecha Finalización]] -Tabla1[[#This Row],[Fecha de nac]])/365,0)))</f>
        <v/>
      </c>
      <c r="O256" s="170"/>
      <c r="P256" s="35"/>
      <c r="Q256" s="68"/>
      <c r="R256" s="68"/>
      <c r="S256" s="68"/>
      <c r="T256" s="68"/>
      <c r="U256" s="244" t="str">
        <f>IF(F256="","",Tabla1[[#This Row],[Fecha Inicio grupo]]+3*7-7)</f>
        <v/>
      </c>
      <c r="V256" s="245" t="str">
        <f>IF(F256="","",EDATE(Tabla1[[#This Row],[Fecha Inicio grupo]],3))</f>
        <v/>
      </c>
      <c r="W256" s="30"/>
      <c r="X256" s="30"/>
      <c r="Y256" s="77"/>
      <c r="Z256" s="77"/>
      <c r="AA256" s="77"/>
      <c r="AB256" s="77"/>
      <c r="AC256" s="77"/>
      <c r="AD256" s="77"/>
      <c r="AE256" s="77"/>
      <c r="AF256" s="77"/>
      <c r="AG256" s="77"/>
      <c r="AH256" s="77"/>
      <c r="AI256" s="77"/>
      <c r="AJ256" s="77"/>
      <c r="AK256" s="77"/>
      <c r="AL256" s="77"/>
      <c r="AM256" s="77"/>
      <c r="AN256" s="77"/>
      <c r="AO256" s="145"/>
      <c r="AP256" s="247" t="str">
        <f>IF(F256="","",IFERROR(VLOOKUP(SUBSTITUTE(SUBSTITUTE(Tabla1[[#This Row],[Uso Sistemas]],"T","P"),"N","F"),Parámetros!$M$2:$N$17,2,0),"Completar hasta 3ra sem. para evaluar a Probacionista"))</f>
        <v/>
      </c>
      <c r="AQ256" s="40"/>
      <c r="AR256" s="40"/>
      <c r="AS256" s="40"/>
      <c r="AT256" s="29"/>
      <c r="AU256" s="56"/>
      <c r="AV256" s="56"/>
      <c r="AW256" s="56"/>
      <c r="AX256" s="249" t="str">
        <f>IF(V256="","",EOMONTH(EDATE(Tabla1[[#This Row],[Fecha Finalización]],2),0))</f>
        <v/>
      </c>
      <c r="AY256" s="40"/>
      <c r="AZ256" s="250" t="str">
        <f>IF(V256="","",EOMONTH(EDATE(Tabla1[[#This Row],[Fecha Finalización]],3),0))</f>
        <v/>
      </c>
      <c r="BA256" s="40"/>
      <c r="BB256" s="40"/>
      <c r="BC256" s="236"/>
      <c r="BD256" s="234" t="str">
        <f>IF(F256="","",Tabla1[[#This Row],[sem 01]]&amp;Tabla1[[#This Row],[sem 02]]&amp;Tabla1[[#This Row],[sem 03]])</f>
        <v/>
      </c>
      <c r="BE256" s="235" t="str">
        <f>IF(TRIM(F256)="","",$B$1&amp;"-"&amp;SUBSTITUTE(Tabla1[[#This Row],[Mes Inscrito]]," ","")&amp;"-"&amp;SUBSTITUTE(Tabla1[[#This Row],[Dia de clases Inscrito]]," ","")&amp;"-"&amp;SUBSTITUTE(Tabla1[[#This Row],[Horario Inscrito]]," ","")&amp;"-"&amp;Tabla1[[#This Row],[Fecha Inicio grupo]])</f>
        <v/>
      </c>
      <c r="BF256" s="252" t="str">
        <f>IF(F256="","",Tabla1[[#This Row],[Curso]])</f>
        <v/>
      </c>
      <c r="BG256" s="253" t="str">
        <f>+IF(TRIM(F256)="","",$B$1&amp;"-"&amp;TRIM(Tabla1[[#This Row],[Mes Inscrito]])&amp;"-"&amp;TRIM(Tabla1[[#This Row],[Dia de clases Inscrito]])&amp;"-"&amp;TRIM(Tabla1[[#This Row],[Horario Inscrito]])&amp;"-"&amp;TRIM(Tabla1[[#This Row],[Fecha Inicio grupo]])&amp;"-"&amp;TRIM(Tabla1[[#This Row],[Tipo Incrito]]))</f>
        <v/>
      </c>
      <c r="BH256" s="309"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10"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10"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10" t="str">
        <f>IF(Tabla1[[#This Row],[Fecha Inicio grupo]]="","",IFERROR(VLOOKUP(Tabla1[[#This Row],[Mes de Alta como miembro]],Parámetros!$AM$2:$AN$16,2,0),"01/01/1900"))</f>
        <v/>
      </c>
    </row>
    <row r="257" spans="1:63" ht="14.45" hidden="1">
      <c r="A257" s="69">
        <v>254</v>
      </c>
      <c r="B257" s="30"/>
      <c r="C257" s="35"/>
      <c r="D257" s="43"/>
      <c r="E257" s="65"/>
      <c r="F257" s="46"/>
      <c r="G257" s="46"/>
      <c r="H257" s="164"/>
      <c r="I257" s="43"/>
      <c r="J257" s="29"/>
      <c r="K257" s="70"/>
      <c r="L257" s="69"/>
      <c r="M257" s="47"/>
      <c r="N257" s="239" t="str">
        <f ca="1">IF(Tabla1[[#This Row],[Fecha de nac]]="","",IF(Tabla1[[#This Row],[Fecha Finalización]] &gt;=TODAY(), DATEDIF(Tabla1[[#This Row],[Fecha de nac]],TODAY(),"y"), ROUNDDOWN((Tabla1[[#This Row],[Fecha Finalización]] -Tabla1[[#This Row],[Fecha de nac]])/365,0)))</f>
        <v/>
      </c>
      <c r="O257" s="170"/>
      <c r="P257" s="35"/>
      <c r="Q257" s="68"/>
      <c r="R257" s="68"/>
      <c r="S257" s="68"/>
      <c r="T257" s="68"/>
      <c r="U257" s="244" t="str">
        <f>IF(F257="","",Tabla1[[#This Row],[Fecha Inicio grupo]]+3*7-7)</f>
        <v/>
      </c>
      <c r="V257" s="245" t="str">
        <f>IF(F257="","",EDATE(Tabla1[[#This Row],[Fecha Inicio grupo]],3))</f>
        <v/>
      </c>
      <c r="W257" s="30"/>
      <c r="X257" s="30"/>
      <c r="Y257" s="77"/>
      <c r="Z257" s="77"/>
      <c r="AA257" s="77"/>
      <c r="AB257" s="77"/>
      <c r="AC257" s="77"/>
      <c r="AD257" s="77"/>
      <c r="AE257" s="77"/>
      <c r="AF257" s="77"/>
      <c r="AG257" s="77"/>
      <c r="AH257" s="77"/>
      <c r="AI257" s="77"/>
      <c r="AJ257" s="77"/>
      <c r="AK257" s="77"/>
      <c r="AL257" s="77"/>
      <c r="AM257" s="77"/>
      <c r="AN257" s="77"/>
      <c r="AO257" s="145"/>
      <c r="AP257" s="247" t="str">
        <f>IF(F257="","",IFERROR(VLOOKUP(SUBSTITUTE(SUBSTITUTE(Tabla1[[#This Row],[Uso Sistemas]],"T","P"),"N","F"),Parámetros!$M$2:$N$17,2,0),"Completar hasta 3ra sem. para evaluar a Probacionista"))</f>
        <v/>
      </c>
      <c r="AQ257" s="40"/>
      <c r="AR257" s="40"/>
      <c r="AS257" s="40"/>
      <c r="AT257" s="29"/>
      <c r="AU257" s="56"/>
      <c r="AV257" s="56"/>
      <c r="AW257" s="56"/>
      <c r="AX257" s="249" t="str">
        <f>IF(V257="","",EOMONTH(EDATE(Tabla1[[#This Row],[Fecha Finalización]],2),0))</f>
        <v/>
      </c>
      <c r="AY257" s="40"/>
      <c r="AZ257" s="250" t="str">
        <f>IF(V257="","",EOMONTH(EDATE(Tabla1[[#This Row],[Fecha Finalización]],3),0))</f>
        <v/>
      </c>
      <c r="BA257" s="40"/>
      <c r="BB257" s="40"/>
      <c r="BC257" s="236"/>
      <c r="BD257" s="234" t="str">
        <f>IF(F257="","",Tabla1[[#This Row],[sem 01]]&amp;Tabla1[[#This Row],[sem 02]]&amp;Tabla1[[#This Row],[sem 03]])</f>
        <v/>
      </c>
      <c r="BE257" s="235" t="str">
        <f>IF(TRIM(F257)="","",$B$1&amp;"-"&amp;SUBSTITUTE(Tabla1[[#This Row],[Mes Inscrito]]," ","")&amp;"-"&amp;SUBSTITUTE(Tabla1[[#This Row],[Dia de clases Inscrito]]," ","")&amp;"-"&amp;SUBSTITUTE(Tabla1[[#This Row],[Horario Inscrito]]," ","")&amp;"-"&amp;Tabla1[[#This Row],[Fecha Inicio grupo]])</f>
        <v/>
      </c>
      <c r="BF257" s="252" t="str">
        <f>IF(F257="","",Tabla1[[#This Row],[Curso]])</f>
        <v/>
      </c>
      <c r="BG257" s="253" t="str">
        <f>+IF(TRIM(F257)="","",$B$1&amp;"-"&amp;TRIM(Tabla1[[#This Row],[Mes Inscrito]])&amp;"-"&amp;TRIM(Tabla1[[#This Row],[Dia de clases Inscrito]])&amp;"-"&amp;TRIM(Tabla1[[#This Row],[Horario Inscrito]])&amp;"-"&amp;TRIM(Tabla1[[#This Row],[Fecha Inicio grupo]])&amp;"-"&amp;TRIM(Tabla1[[#This Row],[Tipo Incrito]]))</f>
        <v/>
      </c>
      <c r="BH257" s="309"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10"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10"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10" t="str">
        <f>IF(Tabla1[[#This Row],[Fecha Inicio grupo]]="","",IFERROR(VLOOKUP(Tabla1[[#This Row],[Mes de Alta como miembro]],Parámetros!$AM$2:$AN$16,2,0),"01/01/1900"))</f>
        <v/>
      </c>
    </row>
    <row r="258" spans="1:63" ht="14.45" hidden="1">
      <c r="A258" s="69">
        <v>255</v>
      </c>
      <c r="B258" s="30"/>
      <c r="C258" s="35"/>
      <c r="D258" s="43"/>
      <c r="E258" s="65"/>
      <c r="F258" s="46"/>
      <c r="G258" s="46"/>
      <c r="H258" s="164"/>
      <c r="I258" s="43"/>
      <c r="J258" s="29"/>
      <c r="K258" s="70"/>
      <c r="L258" s="69"/>
      <c r="M258" s="47"/>
      <c r="N258" s="239" t="str">
        <f ca="1">IF(Tabla1[[#This Row],[Fecha de nac]]="","",IF(Tabla1[[#This Row],[Fecha Finalización]] &gt;=TODAY(), DATEDIF(Tabla1[[#This Row],[Fecha de nac]],TODAY(),"y"), ROUNDDOWN((Tabla1[[#This Row],[Fecha Finalización]] -Tabla1[[#This Row],[Fecha de nac]])/365,0)))</f>
        <v/>
      </c>
      <c r="O258" s="170"/>
      <c r="P258" s="35"/>
      <c r="Q258" s="68"/>
      <c r="R258" s="68"/>
      <c r="S258" s="68"/>
      <c r="T258" s="68"/>
      <c r="U258" s="244" t="str">
        <f>IF(F258="","",Tabla1[[#This Row],[Fecha Inicio grupo]]+3*7-7)</f>
        <v/>
      </c>
      <c r="V258" s="245" t="str">
        <f>IF(F258="","",EDATE(Tabla1[[#This Row],[Fecha Inicio grupo]],3))</f>
        <v/>
      </c>
      <c r="W258" s="30"/>
      <c r="X258" s="30"/>
      <c r="Y258" s="77"/>
      <c r="Z258" s="77"/>
      <c r="AA258" s="77"/>
      <c r="AB258" s="77"/>
      <c r="AC258" s="77"/>
      <c r="AD258" s="77"/>
      <c r="AE258" s="77"/>
      <c r="AF258" s="77"/>
      <c r="AG258" s="77"/>
      <c r="AH258" s="77"/>
      <c r="AI258" s="77"/>
      <c r="AJ258" s="77"/>
      <c r="AK258" s="77"/>
      <c r="AL258" s="77"/>
      <c r="AM258" s="77"/>
      <c r="AN258" s="77"/>
      <c r="AO258" s="145"/>
      <c r="AP258" s="247" t="str">
        <f>IF(F258="","",IFERROR(VLOOKUP(SUBSTITUTE(SUBSTITUTE(Tabla1[[#This Row],[Uso Sistemas]],"T","P"),"N","F"),Parámetros!$M$2:$N$17,2,0),"Completar hasta 3ra sem. para evaluar a Probacionista"))</f>
        <v/>
      </c>
      <c r="AQ258" s="40"/>
      <c r="AR258" s="40"/>
      <c r="AS258" s="40"/>
      <c r="AT258" s="29"/>
      <c r="AU258" s="56"/>
      <c r="AV258" s="56"/>
      <c r="AW258" s="56"/>
      <c r="AX258" s="249" t="str">
        <f>IF(V258="","",EOMONTH(EDATE(Tabla1[[#This Row],[Fecha Finalización]],2),0))</f>
        <v/>
      </c>
      <c r="AY258" s="40"/>
      <c r="AZ258" s="250" t="str">
        <f>IF(V258="","",EOMONTH(EDATE(Tabla1[[#This Row],[Fecha Finalización]],3),0))</f>
        <v/>
      </c>
      <c r="BA258" s="40"/>
      <c r="BB258" s="40"/>
      <c r="BC258" s="236"/>
      <c r="BD258" s="234" t="str">
        <f>IF(F258="","",Tabla1[[#This Row],[sem 01]]&amp;Tabla1[[#This Row],[sem 02]]&amp;Tabla1[[#This Row],[sem 03]])</f>
        <v/>
      </c>
      <c r="BE258" s="235" t="str">
        <f>IF(TRIM(F258)="","",$B$1&amp;"-"&amp;SUBSTITUTE(Tabla1[[#This Row],[Mes Inscrito]]," ","")&amp;"-"&amp;SUBSTITUTE(Tabla1[[#This Row],[Dia de clases Inscrito]]," ","")&amp;"-"&amp;SUBSTITUTE(Tabla1[[#This Row],[Horario Inscrito]]," ","")&amp;"-"&amp;Tabla1[[#This Row],[Fecha Inicio grupo]])</f>
        <v/>
      </c>
      <c r="BF258" s="252" t="str">
        <f>IF(F258="","",Tabla1[[#This Row],[Curso]])</f>
        <v/>
      </c>
      <c r="BG258" s="253" t="str">
        <f>+IF(TRIM(F258)="","",$B$1&amp;"-"&amp;TRIM(Tabla1[[#This Row],[Mes Inscrito]])&amp;"-"&amp;TRIM(Tabla1[[#This Row],[Dia de clases Inscrito]])&amp;"-"&amp;TRIM(Tabla1[[#This Row],[Horario Inscrito]])&amp;"-"&amp;TRIM(Tabla1[[#This Row],[Fecha Inicio grupo]])&amp;"-"&amp;TRIM(Tabla1[[#This Row],[Tipo Incrito]]))</f>
        <v/>
      </c>
      <c r="BH258" s="309"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10"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10"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10" t="str">
        <f>IF(Tabla1[[#This Row],[Fecha Inicio grupo]]="","",IFERROR(VLOOKUP(Tabla1[[#This Row],[Mes de Alta como miembro]],Parámetros!$AM$2:$AN$16,2,0),"01/01/1900"))</f>
        <v/>
      </c>
    </row>
    <row r="259" spans="1:63" ht="14.45" hidden="1">
      <c r="A259" s="69">
        <v>256</v>
      </c>
      <c r="B259" s="30"/>
      <c r="C259" s="35"/>
      <c r="D259" s="43"/>
      <c r="E259" s="65"/>
      <c r="F259" s="46"/>
      <c r="G259" s="46"/>
      <c r="H259" s="164"/>
      <c r="I259" s="43"/>
      <c r="J259" s="29"/>
      <c r="K259" s="70"/>
      <c r="L259" s="69"/>
      <c r="M259" s="47"/>
      <c r="N259" s="239" t="str">
        <f ca="1">IF(Tabla1[[#This Row],[Fecha de nac]]="","",IF(Tabla1[[#This Row],[Fecha Finalización]] &gt;=TODAY(), DATEDIF(Tabla1[[#This Row],[Fecha de nac]],TODAY(),"y"), ROUNDDOWN((Tabla1[[#This Row],[Fecha Finalización]] -Tabla1[[#This Row],[Fecha de nac]])/365,0)))</f>
        <v/>
      </c>
      <c r="O259" s="170"/>
      <c r="P259" s="35"/>
      <c r="Q259" s="68"/>
      <c r="R259" s="68"/>
      <c r="S259" s="68"/>
      <c r="T259" s="68"/>
      <c r="U259" s="244" t="str">
        <f>IF(F259="","",Tabla1[[#This Row],[Fecha Inicio grupo]]+3*7-7)</f>
        <v/>
      </c>
      <c r="V259" s="245" t="str">
        <f>IF(F259="","",EDATE(Tabla1[[#This Row],[Fecha Inicio grupo]],3))</f>
        <v/>
      </c>
      <c r="W259" s="30"/>
      <c r="X259" s="30"/>
      <c r="Y259" s="77"/>
      <c r="Z259" s="77"/>
      <c r="AA259" s="77"/>
      <c r="AB259" s="77"/>
      <c r="AC259" s="77"/>
      <c r="AD259" s="77"/>
      <c r="AE259" s="77"/>
      <c r="AF259" s="77"/>
      <c r="AG259" s="77"/>
      <c r="AH259" s="77"/>
      <c r="AI259" s="77"/>
      <c r="AJ259" s="77"/>
      <c r="AK259" s="77"/>
      <c r="AL259" s="77"/>
      <c r="AM259" s="77"/>
      <c r="AN259" s="77"/>
      <c r="AO259" s="145"/>
      <c r="AP259" s="247" t="str">
        <f>IF(F259="","",IFERROR(VLOOKUP(SUBSTITUTE(SUBSTITUTE(Tabla1[[#This Row],[Uso Sistemas]],"T","P"),"N","F"),Parámetros!$M$2:$N$17,2,0),"Completar hasta 3ra sem. para evaluar a Probacionista"))</f>
        <v/>
      </c>
      <c r="AQ259" s="40"/>
      <c r="AR259" s="40"/>
      <c r="AS259" s="40"/>
      <c r="AT259" s="29"/>
      <c r="AU259" s="56"/>
      <c r="AV259" s="56"/>
      <c r="AW259" s="56"/>
      <c r="AX259" s="249" t="str">
        <f>IF(V259="","",EOMONTH(EDATE(Tabla1[[#This Row],[Fecha Finalización]],2),0))</f>
        <v/>
      </c>
      <c r="AY259" s="40"/>
      <c r="AZ259" s="250" t="str">
        <f>IF(V259="","",EOMONTH(EDATE(Tabla1[[#This Row],[Fecha Finalización]],3),0))</f>
        <v/>
      </c>
      <c r="BA259" s="40"/>
      <c r="BB259" s="40"/>
      <c r="BC259" s="236"/>
      <c r="BD259" s="234" t="str">
        <f>IF(F259="","",Tabla1[[#This Row],[sem 01]]&amp;Tabla1[[#This Row],[sem 02]]&amp;Tabla1[[#This Row],[sem 03]])</f>
        <v/>
      </c>
      <c r="BE259" s="235" t="str">
        <f>IF(TRIM(F259)="","",$B$1&amp;"-"&amp;SUBSTITUTE(Tabla1[[#This Row],[Mes Inscrito]]," ","")&amp;"-"&amp;SUBSTITUTE(Tabla1[[#This Row],[Dia de clases Inscrito]]," ","")&amp;"-"&amp;SUBSTITUTE(Tabla1[[#This Row],[Horario Inscrito]]," ","")&amp;"-"&amp;Tabla1[[#This Row],[Fecha Inicio grupo]])</f>
        <v/>
      </c>
      <c r="BF259" s="252" t="str">
        <f>IF(F259="","",Tabla1[[#This Row],[Curso]])</f>
        <v/>
      </c>
      <c r="BG259" s="253" t="str">
        <f>+IF(TRIM(F259)="","",$B$1&amp;"-"&amp;TRIM(Tabla1[[#This Row],[Mes Inscrito]])&amp;"-"&amp;TRIM(Tabla1[[#This Row],[Dia de clases Inscrito]])&amp;"-"&amp;TRIM(Tabla1[[#This Row],[Horario Inscrito]])&amp;"-"&amp;TRIM(Tabla1[[#This Row],[Fecha Inicio grupo]])&amp;"-"&amp;TRIM(Tabla1[[#This Row],[Tipo Incrito]]))</f>
        <v/>
      </c>
      <c r="BH259" s="309"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10"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10"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10" t="str">
        <f>IF(Tabla1[[#This Row],[Fecha Inicio grupo]]="","",IFERROR(VLOOKUP(Tabla1[[#This Row],[Mes de Alta como miembro]],Parámetros!$AM$2:$AN$16,2,0),"01/01/1900"))</f>
        <v/>
      </c>
    </row>
    <row r="260" spans="1:63" ht="14.45" hidden="1">
      <c r="A260" s="69">
        <v>257</v>
      </c>
      <c r="B260" s="30"/>
      <c r="C260" s="35"/>
      <c r="D260" s="43"/>
      <c r="E260" s="65"/>
      <c r="F260" s="46"/>
      <c r="G260" s="46"/>
      <c r="H260" s="164"/>
      <c r="I260" s="43"/>
      <c r="J260" s="29"/>
      <c r="K260" s="70"/>
      <c r="L260" s="69"/>
      <c r="M260" s="47"/>
      <c r="N260" s="239" t="str">
        <f ca="1">IF(Tabla1[[#This Row],[Fecha de nac]]="","",IF(Tabla1[[#This Row],[Fecha Finalización]] &gt;=TODAY(), DATEDIF(Tabla1[[#This Row],[Fecha de nac]],TODAY(),"y"), ROUNDDOWN((Tabla1[[#This Row],[Fecha Finalización]] -Tabla1[[#This Row],[Fecha de nac]])/365,0)))</f>
        <v/>
      </c>
      <c r="O260" s="170"/>
      <c r="P260" s="35"/>
      <c r="Q260" s="68"/>
      <c r="R260" s="68"/>
      <c r="S260" s="68"/>
      <c r="T260" s="68"/>
      <c r="U260" s="244" t="str">
        <f>IF(F260="","",Tabla1[[#This Row],[Fecha Inicio grupo]]+3*7-7)</f>
        <v/>
      </c>
      <c r="V260" s="245" t="str">
        <f>IF(F260="","",EDATE(Tabla1[[#This Row],[Fecha Inicio grupo]],3))</f>
        <v/>
      </c>
      <c r="W260" s="30"/>
      <c r="X260" s="30"/>
      <c r="Y260" s="77"/>
      <c r="Z260" s="77"/>
      <c r="AA260" s="77"/>
      <c r="AB260" s="77"/>
      <c r="AC260" s="77"/>
      <c r="AD260" s="77"/>
      <c r="AE260" s="77"/>
      <c r="AF260" s="77"/>
      <c r="AG260" s="77"/>
      <c r="AH260" s="77"/>
      <c r="AI260" s="77"/>
      <c r="AJ260" s="77"/>
      <c r="AK260" s="77"/>
      <c r="AL260" s="77"/>
      <c r="AM260" s="77"/>
      <c r="AN260" s="77"/>
      <c r="AO260" s="145"/>
      <c r="AP260" s="247" t="str">
        <f>IF(F260="","",IFERROR(VLOOKUP(SUBSTITUTE(SUBSTITUTE(Tabla1[[#This Row],[Uso Sistemas]],"T","P"),"N","F"),Parámetros!$M$2:$N$17,2,0),"Completar hasta 3ra sem. para evaluar a Probacionista"))</f>
        <v/>
      </c>
      <c r="AQ260" s="40"/>
      <c r="AR260" s="40"/>
      <c r="AS260" s="40"/>
      <c r="AT260" s="29"/>
      <c r="AU260" s="56"/>
      <c r="AV260" s="56"/>
      <c r="AW260" s="56"/>
      <c r="AX260" s="249" t="str">
        <f>IF(V260="","",EOMONTH(EDATE(Tabla1[[#This Row],[Fecha Finalización]],2),0))</f>
        <v/>
      </c>
      <c r="AY260" s="40"/>
      <c r="AZ260" s="250" t="str">
        <f>IF(V260="","",EOMONTH(EDATE(Tabla1[[#This Row],[Fecha Finalización]],3),0))</f>
        <v/>
      </c>
      <c r="BA260" s="40"/>
      <c r="BB260" s="40"/>
      <c r="BC260" s="236"/>
      <c r="BD260" s="234" t="str">
        <f>IF(F260="","",Tabla1[[#This Row],[sem 01]]&amp;Tabla1[[#This Row],[sem 02]]&amp;Tabla1[[#This Row],[sem 03]])</f>
        <v/>
      </c>
      <c r="BE260" s="235" t="str">
        <f>IF(TRIM(F260)="","",$B$1&amp;"-"&amp;SUBSTITUTE(Tabla1[[#This Row],[Mes Inscrito]]," ","")&amp;"-"&amp;SUBSTITUTE(Tabla1[[#This Row],[Dia de clases Inscrito]]," ","")&amp;"-"&amp;SUBSTITUTE(Tabla1[[#This Row],[Horario Inscrito]]," ","")&amp;"-"&amp;Tabla1[[#This Row],[Fecha Inicio grupo]])</f>
        <v/>
      </c>
      <c r="BF260" s="252" t="str">
        <f>IF(F260="","",Tabla1[[#This Row],[Curso]])</f>
        <v/>
      </c>
      <c r="BG260" s="253" t="str">
        <f>+IF(TRIM(F260)="","",$B$1&amp;"-"&amp;TRIM(Tabla1[[#This Row],[Mes Inscrito]])&amp;"-"&amp;TRIM(Tabla1[[#This Row],[Dia de clases Inscrito]])&amp;"-"&amp;TRIM(Tabla1[[#This Row],[Horario Inscrito]])&amp;"-"&amp;TRIM(Tabla1[[#This Row],[Fecha Inicio grupo]])&amp;"-"&amp;TRIM(Tabla1[[#This Row],[Tipo Incrito]]))</f>
        <v/>
      </c>
      <c r="BH260" s="309"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10"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10"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10" t="str">
        <f>IF(Tabla1[[#This Row],[Fecha Inicio grupo]]="","",IFERROR(VLOOKUP(Tabla1[[#This Row],[Mes de Alta como miembro]],Parámetros!$AM$2:$AN$16,2,0),"01/01/1900"))</f>
        <v/>
      </c>
    </row>
    <row r="261" spans="1:63" ht="14.45" hidden="1">
      <c r="A261" s="69">
        <v>258</v>
      </c>
      <c r="B261" s="30"/>
      <c r="C261" s="35"/>
      <c r="D261" s="43"/>
      <c r="E261" s="65"/>
      <c r="F261" s="46"/>
      <c r="G261" s="46"/>
      <c r="H261" s="164"/>
      <c r="I261" s="43"/>
      <c r="J261" s="29"/>
      <c r="K261" s="70"/>
      <c r="L261" s="69"/>
      <c r="M261" s="47"/>
      <c r="N261" s="239" t="str">
        <f ca="1">IF(Tabla1[[#This Row],[Fecha de nac]]="","",IF(Tabla1[[#This Row],[Fecha Finalización]] &gt;=TODAY(), DATEDIF(Tabla1[[#This Row],[Fecha de nac]],TODAY(),"y"), ROUNDDOWN((Tabla1[[#This Row],[Fecha Finalización]] -Tabla1[[#This Row],[Fecha de nac]])/365,0)))</f>
        <v/>
      </c>
      <c r="O261" s="170"/>
      <c r="P261" s="35"/>
      <c r="Q261" s="68"/>
      <c r="R261" s="68"/>
      <c r="S261" s="68"/>
      <c r="T261" s="68"/>
      <c r="U261" s="244" t="str">
        <f>IF(F261="","",Tabla1[[#This Row],[Fecha Inicio grupo]]+3*7-7)</f>
        <v/>
      </c>
      <c r="V261" s="245" t="str">
        <f>IF(F261="","",EDATE(Tabla1[[#This Row],[Fecha Inicio grupo]],3))</f>
        <v/>
      </c>
      <c r="W261" s="30"/>
      <c r="X261" s="30"/>
      <c r="Y261" s="77"/>
      <c r="Z261" s="77"/>
      <c r="AA261" s="77"/>
      <c r="AB261" s="77"/>
      <c r="AC261" s="77"/>
      <c r="AD261" s="77"/>
      <c r="AE261" s="77"/>
      <c r="AF261" s="77"/>
      <c r="AG261" s="77"/>
      <c r="AH261" s="77"/>
      <c r="AI261" s="77"/>
      <c r="AJ261" s="77"/>
      <c r="AK261" s="77"/>
      <c r="AL261" s="77"/>
      <c r="AM261" s="77"/>
      <c r="AN261" s="77"/>
      <c r="AO261" s="145"/>
      <c r="AP261" s="247" t="str">
        <f>IF(F261="","",IFERROR(VLOOKUP(SUBSTITUTE(SUBSTITUTE(Tabla1[[#This Row],[Uso Sistemas]],"T","P"),"N","F"),Parámetros!$M$2:$N$17,2,0),"Completar hasta 3ra sem. para evaluar a Probacionista"))</f>
        <v/>
      </c>
      <c r="AQ261" s="40"/>
      <c r="AR261" s="40"/>
      <c r="AS261" s="40"/>
      <c r="AT261" s="29"/>
      <c r="AU261" s="56"/>
      <c r="AV261" s="56"/>
      <c r="AW261" s="56"/>
      <c r="AX261" s="249" t="str">
        <f>IF(V261="","",EOMONTH(EDATE(Tabla1[[#This Row],[Fecha Finalización]],2),0))</f>
        <v/>
      </c>
      <c r="AY261" s="40"/>
      <c r="AZ261" s="250" t="str">
        <f>IF(V261="","",EOMONTH(EDATE(Tabla1[[#This Row],[Fecha Finalización]],3),0))</f>
        <v/>
      </c>
      <c r="BA261" s="40"/>
      <c r="BB261" s="40"/>
      <c r="BC261" s="236"/>
      <c r="BD261" s="234" t="str">
        <f>IF(F261="","",Tabla1[[#This Row],[sem 01]]&amp;Tabla1[[#This Row],[sem 02]]&amp;Tabla1[[#This Row],[sem 03]])</f>
        <v/>
      </c>
      <c r="BE261" s="235" t="str">
        <f>IF(TRIM(F261)="","",$B$1&amp;"-"&amp;SUBSTITUTE(Tabla1[[#This Row],[Mes Inscrito]]," ","")&amp;"-"&amp;SUBSTITUTE(Tabla1[[#This Row],[Dia de clases Inscrito]]," ","")&amp;"-"&amp;SUBSTITUTE(Tabla1[[#This Row],[Horario Inscrito]]," ","")&amp;"-"&amp;Tabla1[[#This Row],[Fecha Inicio grupo]])</f>
        <v/>
      </c>
      <c r="BF261" s="252" t="str">
        <f>IF(F261="","",Tabla1[[#This Row],[Curso]])</f>
        <v/>
      </c>
      <c r="BG261" s="253" t="str">
        <f>+IF(TRIM(F261)="","",$B$1&amp;"-"&amp;TRIM(Tabla1[[#This Row],[Mes Inscrito]])&amp;"-"&amp;TRIM(Tabla1[[#This Row],[Dia de clases Inscrito]])&amp;"-"&amp;TRIM(Tabla1[[#This Row],[Horario Inscrito]])&amp;"-"&amp;TRIM(Tabla1[[#This Row],[Fecha Inicio grupo]])&amp;"-"&amp;TRIM(Tabla1[[#This Row],[Tipo Incrito]]))</f>
        <v/>
      </c>
      <c r="BH261" s="309"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10"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10"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10" t="str">
        <f>IF(Tabla1[[#This Row],[Fecha Inicio grupo]]="","",IFERROR(VLOOKUP(Tabla1[[#This Row],[Mes de Alta como miembro]],Parámetros!$AM$2:$AN$16,2,0),"01/01/1900"))</f>
        <v/>
      </c>
    </row>
    <row r="262" spans="1:63" ht="14.45" hidden="1">
      <c r="A262" s="69">
        <v>259</v>
      </c>
      <c r="B262" s="30"/>
      <c r="C262" s="35"/>
      <c r="D262" s="43"/>
      <c r="E262" s="65"/>
      <c r="F262" s="46"/>
      <c r="G262" s="46"/>
      <c r="H262" s="164"/>
      <c r="I262" s="43"/>
      <c r="J262" s="29"/>
      <c r="K262" s="70"/>
      <c r="L262" s="69"/>
      <c r="M262" s="47"/>
      <c r="N262" s="239" t="str">
        <f ca="1">IF(Tabla1[[#This Row],[Fecha de nac]]="","",IF(Tabla1[[#This Row],[Fecha Finalización]] &gt;=TODAY(), DATEDIF(Tabla1[[#This Row],[Fecha de nac]],TODAY(),"y"), ROUNDDOWN((Tabla1[[#This Row],[Fecha Finalización]] -Tabla1[[#This Row],[Fecha de nac]])/365,0)))</f>
        <v/>
      </c>
      <c r="O262" s="170"/>
      <c r="P262" s="35"/>
      <c r="Q262" s="68"/>
      <c r="R262" s="68"/>
      <c r="S262" s="68"/>
      <c r="T262" s="68"/>
      <c r="U262" s="244" t="str">
        <f>IF(F262="","",Tabla1[[#This Row],[Fecha Inicio grupo]]+3*7-7)</f>
        <v/>
      </c>
      <c r="V262" s="245" t="str">
        <f>IF(F262="","",EDATE(Tabla1[[#This Row],[Fecha Inicio grupo]],3))</f>
        <v/>
      </c>
      <c r="W262" s="30"/>
      <c r="X262" s="30"/>
      <c r="Y262" s="77"/>
      <c r="Z262" s="77"/>
      <c r="AA262" s="77"/>
      <c r="AB262" s="77"/>
      <c r="AC262" s="77"/>
      <c r="AD262" s="77"/>
      <c r="AE262" s="77"/>
      <c r="AF262" s="77"/>
      <c r="AG262" s="77"/>
      <c r="AH262" s="77"/>
      <c r="AI262" s="77"/>
      <c r="AJ262" s="77"/>
      <c r="AK262" s="77"/>
      <c r="AL262" s="77"/>
      <c r="AM262" s="77"/>
      <c r="AN262" s="77"/>
      <c r="AO262" s="145"/>
      <c r="AP262" s="247" t="str">
        <f>IF(F262="","",IFERROR(VLOOKUP(SUBSTITUTE(SUBSTITUTE(Tabla1[[#This Row],[Uso Sistemas]],"T","P"),"N","F"),Parámetros!$M$2:$N$17,2,0),"Completar hasta 3ra sem. para evaluar a Probacionista"))</f>
        <v/>
      </c>
      <c r="AQ262" s="40"/>
      <c r="AR262" s="40"/>
      <c r="AS262" s="40"/>
      <c r="AT262" s="29"/>
      <c r="AU262" s="56"/>
      <c r="AV262" s="56"/>
      <c r="AW262" s="56"/>
      <c r="AX262" s="249" t="str">
        <f>IF(V262="","",EOMONTH(EDATE(Tabla1[[#This Row],[Fecha Finalización]],2),0))</f>
        <v/>
      </c>
      <c r="AY262" s="40"/>
      <c r="AZ262" s="250" t="str">
        <f>IF(V262="","",EOMONTH(EDATE(Tabla1[[#This Row],[Fecha Finalización]],3),0))</f>
        <v/>
      </c>
      <c r="BA262" s="40"/>
      <c r="BB262" s="40"/>
      <c r="BC262" s="236"/>
      <c r="BD262" s="234" t="str">
        <f>IF(F262="","",Tabla1[[#This Row],[sem 01]]&amp;Tabla1[[#This Row],[sem 02]]&amp;Tabla1[[#This Row],[sem 03]])</f>
        <v/>
      </c>
      <c r="BE262" s="235" t="str">
        <f>IF(TRIM(F262)="","",$B$1&amp;"-"&amp;SUBSTITUTE(Tabla1[[#This Row],[Mes Inscrito]]," ","")&amp;"-"&amp;SUBSTITUTE(Tabla1[[#This Row],[Dia de clases Inscrito]]," ","")&amp;"-"&amp;SUBSTITUTE(Tabla1[[#This Row],[Horario Inscrito]]," ","")&amp;"-"&amp;Tabla1[[#This Row],[Fecha Inicio grupo]])</f>
        <v/>
      </c>
      <c r="BF262" s="252" t="str">
        <f>IF(F262="","",Tabla1[[#This Row],[Curso]])</f>
        <v/>
      </c>
      <c r="BG262" s="253" t="str">
        <f>+IF(TRIM(F262)="","",$B$1&amp;"-"&amp;TRIM(Tabla1[[#This Row],[Mes Inscrito]])&amp;"-"&amp;TRIM(Tabla1[[#This Row],[Dia de clases Inscrito]])&amp;"-"&amp;TRIM(Tabla1[[#This Row],[Horario Inscrito]])&amp;"-"&amp;TRIM(Tabla1[[#This Row],[Fecha Inicio grupo]])&amp;"-"&amp;TRIM(Tabla1[[#This Row],[Tipo Incrito]]))</f>
        <v/>
      </c>
      <c r="BH262" s="309"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10"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10"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10" t="str">
        <f>IF(Tabla1[[#This Row],[Fecha Inicio grupo]]="","",IFERROR(VLOOKUP(Tabla1[[#This Row],[Mes de Alta como miembro]],Parámetros!$AM$2:$AN$16,2,0),"01/01/1900"))</f>
        <v/>
      </c>
    </row>
    <row r="263" spans="1:63" ht="14.45" hidden="1">
      <c r="A263" s="69">
        <v>260</v>
      </c>
      <c r="B263" s="30"/>
      <c r="C263" s="35"/>
      <c r="D263" s="43"/>
      <c r="E263" s="65"/>
      <c r="F263" s="46"/>
      <c r="G263" s="46"/>
      <c r="H263" s="164"/>
      <c r="I263" s="43"/>
      <c r="J263" s="29"/>
      <c r="K263" s="70"/>
      <c r="L263" s="69"/>
      <c r="M263" s="47"/>
      <c r="N263" s="239" t="str">
        <f ca="1">IF(Tabla1[[#This Row],[Fecha de nac]]="","",IF(Tabla1[[#This Row],[Fecha Finalización]] &gt;=TODAY(), DATEDIF(Tabla1[[#This Row],[Fecha de nac]],TODAY(),"y"), ROUNDDOWN((Tabla1[[#This Row],[Fecha Finalización]] -Tabla1[[#This Row],[Fecha de nac]])/365,0)))</f>
        <v/>
      </c>
      <c r="O263" s="170"/>
      <c r="P263" s="35"/>
      <c r="Q263" s="68"/>
      <c r="R263" s="68"/>
      <c r="S263" s="68"/>
      <c r="T263" s="68"/>
      <c r="U263" s="244" t="str">
        <f>IF(F263="","",Tabla1[[#This Row],[Fecha Inicio grupo]]+3*7-7)</f>
        <v/>
      </c>
      <c r="V263" s="245" t="str">
        <f>IF(F263="","",EDATE(Tabla1[[#This Row],[Fecha Inicio grupo]],3))</f>
        <v/>
      </c>
      <c r="W263" s="30"/>
      <c r="X263" s="30"/>
      <c r="Y263" s="77"/>
      <c r="Z263" s="77"/>
      <c r="AA263" s="77"/>
      <c r="AB263" s="77"/>
      <c r="AC263" s="77"/>
      <c r="AD263" s="77"/>
      <c r="AE263" s="77"/>
      <c r="AF263" s="77"/>
      <c r="AG263" s="77"/>
      <c r="AH263" s="77"/>
      <c r="AI263" s="77"/>
      <c r="AJ263" s="77"/>
      <c r="AK263" s="77"/>
      <c r="AL263" s="77"/>
      <c r="AM263" s="77"/>
      <c r="AN263" s="77"/>
      <c r="AO263" s="145"/>
      <c r="AP263" s="247" t="str">
        <f>IF(F263="","",IFERROR(VLOOKUP(SUBSTITUTE(SUBSTITUTE(Tabla1[[#This Row],[Uso Sistemas]],"T","P"),"N","F"),Parámetros!$M$2:$N$17,2,0),"Completar hasta 3ra sem. para evaluar a Probacionista"))</f>
        <v/>
      </c>
      <c r="AQ263" s="40"/>
      <c r="AR263" s="40"/>
      <c r="AS263" s="40"/>
      <c r="AT263" s="29"/>
      <c r="AU263" s="56"/>
      <c r="AV263" s="56"/>
      <c r="AW263" s="56"/>
      <c r="AX263" s="249" t="str">
        <f>IF(V263="","",EOMONTH(EDATE(Tabla1[[#This Row],[Fecha Finalización]],2),0))</f>
        <v/>
      </c>
      <c r="AY263" s="40"/>
      <c r="AZ263" s="250" t="str">
        <f>IF(V263="","",EOMONTH(EDATE(Tabla1[[#This Row],[Fecha Finalización]],3),0))</f>
        <v/>
      </c>
      <c r="BA263" s="40"/>
      <c r="BB263" s="40"/>
      <c r="BC263" s="236"/>
      <c r="BD263" s="234" t="str">
        <f>IF(F263="","",Tabla1[[#This Row],[sem 01]]&amp;Tabla1[[#This Row],[sem 02]]&amp;Tabla1[[#This Row],[sem 03]])</f>
        <v/>
      </c>
      <c r="BE263" s="235" t="str">
        <f>IF(TRIM(F263)="","",$B$1&amp;"-"&amp;SUBSTITUTE(Tabla1[[#This Row],[Mes Inscrito]]," ","")&amp;"-"&amp;SUBSTITUTE(Tabla1[[#This Row],[Dia de clases Inscrito]]," ","")&amp;"-"&amp;SUBSTITUTE(Tabla1[[#This Row],[Horario Inscrito]]," ","")&amp;"-"&amp;Tabla1[[#This Row],[Fecha Inicio grupo]])</f>
        <v/>
      </c>
      <c r="BF263" s="252" t="str">
        <f>IF(F263="","",Tabla1[[#This Row],[Curso]])</f>
        <v/>
      </c>
      <c r="BG263" s="253" t="str">
        <f>+IF(TRIM(F263)="","",$B$1&amp;"-"&amp;TRIM(Tabla1[[#This Row],[Mes Inscrito]])&amp;"-"&amp;TRIM(Tabla1[[#This Row],[Dia de clases Inscrito]])&amp;"-"&amp;TRIM(Tabla1[[#This Row],[Horario Inscrito]])&amp;"-"&amp;TRIM(Tabla1[[#This Row],[Fecha Inicio grupo]])&amp;"-"&amp;TRIM(Tabla1[[#This Row],[Tipo Incrito]]))</f>
        <v/>
      </c>
      <c r="BH263" s="309"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10"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10"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10" t="str">
        <f>IF(Tabla1[[#This Row],[Fecha Inicio grupo]]="","",IFERROR(VLOOKUP(Tabla1[[#This Row],[Mes de Alta como miembro]],Parámetros!$AM$2:$AN$16,2,0),"01/01/1900"))</f>
        <v/>
      </c>
    </row>
    <row r="264" spans="1:63" ht="14.45" hidden="1">
      <c r="A264" s="69">
        <v>261</v>
      </c>
      <c r="B264" s="30"/>
      <c r="C264" s="35"/>
      <c r="D264" s="43"/>
      <c r="E264" s="65"/>
      <c r="F264" s="46"/>
      <c r="G264" s="46"/>
      <c r="H264" s="164"/>
      <c r="I264" s="43"/>
      <c r="J264" s="29"/>
      <c r="K264" s="70"/>
      <c r="L264" s="69"/>
      <c r="M264" s="47"/>
      <c r="N264" s="239" t="str">
        <f ca="1">IF(Tabla1[[#This Row],[Fecha de nac]]="","",IF(Tabla1[[#This Row],[Fecha Finalización]] &gt;=TODAY(), DATEDIF(Tabla1[[#This Row],[Fecha de nac]],TODAY(),"y"), ROUNDDOWN((Tabla1[[#This Row],[Fecha Finalización]] -Tabla1[[#This Row],[Fecha de nac]])/365,0)))</f>
        <v/>
      </c>
      <c r="O264" s="170"/>
      <c r="P264" s="35"/>
      <c r="Q264" s="68"/>
      <c r="R264" s="68"/>
      <c r="S264" s="68"/>
      <c r="T264" s="68"/>
      <c r="U264" s="244" t="str">
        <f>IF(F264="","",Tabla1[[#This Row],[Fecha Inicio grupo]]+3*7-7)</f>
        <v/>
      </c>
      <c r="V264" s="245" t="str">
        <f>IF(F264="","",EDATE(Tabla1[[#This Row],[Fecha Inicio grupo]],3))</f>
        <v/>
      </c>
      <c r="W264" s="30"/>
      <c r="X264" s="30"/>
      <c r="Y264" s="77"/>
      <c r="Z264" s="77"/>
      <c r="AA264" s="77"/>
      <c r="AB264" s="77"/>
      <c r="AC264" s="77"/>
      <c r="AD264" s="77"/>
      <c r="AE264" s="77"/>
      <c r="AF264" s="77"/>
      <c r="AG264" s="77"/>
      <c r="AH264" s="77"/>
      <c r="AI264" s="77"/>
      <c r="AJ264" s="77"/>
      <c r="AK264" s="77"/>
      <c r="AL264" s="77"/>
      <c r="AM264" s="77"/>
      <c r="AN264" s="77"/>
      <c r="AO264" s="145"/>
      <c r="AP264" s="247" t="str">
        <f>IF(F264="","",IFERROR(VLOOKUP(SUBSTITUTE(SUBSTITUTE(Tabla1[[#This Row],[Uso Sistemas]],"T","P"),"N","F"),Parámetros!$M$2:$N$17,2,0),"Completar hasta 3ra sem. para evaluar a Probacionista"))</f>
        <v/>
      </c>
      <c r="AQ264" s="40"/>
      <c r="AR264" s="40"/>
      <c r="AS264" s="40"/>
      <c r="AT264" s="29"/>
      <c r="AU264" s="56"/>
      <c r="AV264" s="56"/>
      <c r="AW264" s="56"/>
      <c r="AX264" s="249" t="str">
        <f>IF(V264="","",EOMONTH(EDATE(Tabla1[[#This Row],[Fecha Finalización]],2),0))</f>
        <v/>
      </c>
      <c r="AY264" s="40"/>
      <c r="AZ264" s="250" t="str">
        <f>IF(V264="","",EOMONTH(EDATE(Tabla1[[#This Row],[Fecha Finalización]],3),0))</f>
        <v/>
      </c>
      <c r="BA264" s="40"/>
      <c r="BB264" s="40"/>
      <c r="BC264" s="236"/>
      <c r="BD264" s="234" t="str">
        <f>IF(F264="","",Tabla1[[#This Row],[sem 01]]&amp;Tabla1[[#This Row],[sem 02]]&amp;Tabla1[[#This Row],[sem 03]])</f>
        <v/>
      </c>
      <c r="BE264" s="235" t="str">
        <f>IF(TRIM(F264)="","",$B$1&amp;"-"&amp;SUBSTITUTE(Tabla1[[#This Row],[Mes Inscrito]]," ","")&amp;"-"&amp;SUBSTITUTE(Tabla1[[#This Row],[Dia de clases Inscrito]]," ","")&amp;"-"&amp;SUBSTITUTE(Tabla1[[#This Row],[Horario Inscrito]]," ","")&amp;"-"&amp;Tabla1[[#This Row],[Fecha Inicio grupo]])</f>
        <v/>
      </c>
      <c r="BF264" s="252" t="str">
        <f>IF(F264="","",Tabla1[[#This Row],[Curso]])</f>
        <v/>
      </c>
      <c r="BG264" s="253" t="str">
        <f>+IF(TRIM(F264)="","",$B$1&amp;"-"&amp;TRIM(Tabla1[[#This Row],[Mes Inscrito]])&amp;"-"&amp;TRIM(Tabla1[[#This Row],[Dia de clases Inscrito]])&amp;"-"&amp;TRIM(Tabla1[[#This Row],[Horario Inscrito]])&amp;"-"&amp;TRIM(Tabla1[[#This Row],[Fecha Inicio grupo]])&amp;"-"&amp;TRIM(Tabla1[[#This Row],[Tipo Incrito]]))</f>
        <v/>
      </c>
      <c r="BH264" s="309"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10"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10"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10" t="str">
        <f>IF(Tabla1[[#This Row],[Fecha Inicio grupo]]="","",IFERROR(VLOOKUP(Tabla1[[#This Row],[Mes de Alta como miembro]],Parámetros!$AM$2:$AN$16,2,0),"01/01/1900"))</f>
        <v/>
      </c>
    </row>
    <row r="265" spans="1:63" ht="14.45" hidden="1">
      <c r="A265" s="69">
        <v>262</v>
      </c>
      <c r="B265" s="30"/>
      <c r="C265" s="35"/>
      <c r="D265" s="43"/>
      <c r="E265" s="65"/>
      <c r="F265" s="46"/>
      <c r="G265" s="46"/>
      <c r="H265" s="164"/>
      <c r="I265" s="43"/>
      <c r="J265" s="29"/>
      <c r="K265" s="70"/>
      <c r="L265" s="69"/>
      <c r="M265" s="47"/>
      <c r="N265" s="239" t="str">
        <f ca="1">IF(Tabla1[[#This Row],[Fecha de nac]]="","",IF(Tabla1[[#This Row],[Fecha Finalización]] &gt;=TODAY(), DATEDIF(Tabla1[[#This Row],[Fecha de nac]],TODAY(),"y"), ROUNDDOWN((Tabla1[[#This Row],[Fecha Finalización]] -Tabla1[[#This Row],[Fecha de nac]])/365,0)))</f>
        <v/>
      </c>
      <c r="O265" s="170"/>
      <c r="P265" s="35"/>
      <c r="Q265" s="68"/>
      <c r="R265" s="68"/>
      <c r="S265" s="68"/>
      <c r="T265" s="68"/>
      <c r="U265" s="244" t="str">
        <f>IF(F265="","",Tabla1[[#This Row],[Fecha Inicio grupo]]+3*7-7)</f>
        <v/>
      </c>
      <c r="V265" s="245" t="str">
        <f>IF(F265="","",EDATE(Tabla1[[#This Row],[Fecha Inicio grupo]],3))</f>
        <v/>
      </c>
      <c r="W265" s="30"/>
      <c r="X265" s="30"/>
      <c r="Y265" s="77"/>
      <c r="Z265" s="77"/>
      <c r="AA265" s="77"/>
      <c r="AB265" s="77"/>
      <c r="AC265" s="77"/>
      <c r="AD265" s="77"/>
      <c r="AE265" s="77"/>
      <c r="AF265" s="77"/>
      <c r="AG265" s="77"/>
      <c r="AH265" s="77"/>
      <c r="AI265" s="77"/>
      <c r="AJ265" s="77"/>
      <c r="AK265" s="77"/>
      <c r="AL265" s="77"/>
      <c r="AM265" s="77"/>
      <c r="AN265" s="77"/>
      <c r="AO265" s="145"/>
      <c r="AP265" s="247" t="str">
        <f>IF(F265="","",IFERROR(VLOOKUP(SUBSTITUTE(SUBSTITUTE(Tabla1[[#This Row],[Uso Sistemas]],"T","P"),"N","F"),Parámetros!$M$2:$N$17,2,0),"Completar hasta 3ra sem. para evaluar a Probacionista"))</f>
        <v/>
      </c>
      <c r="AQ265" s="40"/>
      <c r="AR265" s="40"/>
      <c r="AS265" s="40"/>
      <c r="AT265" s="29"/>
      <c r="AU265" s="56"/>
      <c r="AV265" s="56"/>
      <c r="AW265" s="56"/>
      <c r="AX265" s="249" t="str">
        <f>IF(V265="","",EOMONTH(EDATE(Tabla1[[#This Row],[Fecha Finalización]],2),0))</f>
        <v/>
      </c>
      <c r="AY265" s="40"/>
      <c r="AZ265" s="250" t="str">
        <f>IF(V265="","",EOMONTH(EDATE(Tabla1[[#This Row],[Fecha Finalización]],3),0))</f>
        <v/>
      </c>
      <c r="BA265" s="40"/>
      <c r="BB265" s="40"/>
      <c r="BC265" s="236"/>
      <c r="BD265" s="234" t="str">
        <f>IF(F265="","",Tabla1[[#This Row],[sem 01]]&amp;Tabla1[[#This Row],[sem 02]]&amp;Tabla1[[#This Row],[sem 03]])</f>
        <v/>
      </c>
      <c r="BE265" s="235" t="str">
        <f>IF(TRIM(F265)="","",$B$1&amp;"-"&amp;SUBSTITUTE(Tabla1[[#This Row],[Mes Inscrito]]," ","")&amp;"-"&amp;SUBSTITUTE(Tabla1[[#This Row],[Dia de clases Inscrito]]," ","")&amp;"-"&amp;SUBSTITUTE(Tabla1[[#This Row],[Horario Inscrito]]," ","")&amp;"-"&amp;Tabla1[[#This Row],[Fecha Inicio grupo]])</f>
        <v/>
      </c>
      <c r="BF265" s="252" t="str">
        <f>IF(F265="","",Tabla1[[#This Row],[Curso]])</f>
        <v/>
      </c>
      <c r="BG265" s="253" t="str">
        <f>+IF(TRIM(F265)="","",$B$1&amp;"-"&amp;TRIM(Tabla1[[#This Row],[Mes Inscrito]])&amp;"-"&amp;TRIM(Tabla1[[#This Row],[Dia de clases Inscrito]])&amp;"-"&amp;TRIM(Tabla1[[#This Row],[Horario Inscrito]])&amp;"-"&amp;TRIM(Tabla1[[#This Row],[Fecha Inicio grupo]])&amp;"-"&amp;TRIM(Tabla1[[#This Row],[Tipo Incrito]]))</f>
        <v/>
      </c>
      <c r="BH265" s="309"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10"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10"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10" t="str">
        <f>IF(Tabla1[[#This Row],[Fecha Inicio grupo]]="","",IFERROR(VLOOKUP(Tabla1[[#This Row],[Mes de Alta como miembro]],Parámetros!$AM$2:$AN$16,2,0),"01/01/1900"))</f>
        <v/>
      </c>
    </row>
    <row r="266" spans="1:63" ht="14.45" hidden="1">
      <c r="A266" s="69">
        <v>263</v>
      </c>
      <c r="B266" s="30"/>
      <c r="C266" s="35"/>
      <c r="D266" s="43"/>
      <c r="E266" s="65"/>
      <c r="F266" s="46"/>
      <c r="G266" s="46"/>
      <c r="H266" s="164"/>
      <c r="I266" s="43"/>
      <c r="J266" s="29"/>
      <c r="K266" s="70"/>
      <c r="L266" s="69"/>
      <c r="M266" s="47"/>
      <c r="N266" s="239" t="str">
        <f ca="1">IF(Tabla1[[#This Row],[Fecha de nac]]="","",IF(Tabla1[[#This Row],[Fecha Finalización]] &gt;=TODAY(), DATEDIF(Tabla1[[#This Row],[Fecha de nac]],TODAY(),"y"), ROUNDDOWN((Tabla1[[#This Row],[Fecha Finalización]] -Tabla1[[#This Row],[Fecha de nac]])/365,0)))</f>
        <v/>
      </c>
      <c r="O266" s="170"/>
      <c r="P266" s="35"/>
      <c r="Q266" s="68"/>
      <c r="R266" s="68"/>
      <c r="S266" s="68"/>
      <c r="T266" s="68"/>
      <c r="U266" s="244" t="str">
        <f>IF(F266="","",Tabla1[[#This Row],[Fecha Inicio grupo]]+3*7-7)</f>
        <v/>
      </c>
      <c r="V266" s="245" t="str">
        <f>IF(F266="","",EDATE(Tabla1[[#This Row],[Fecha Inicio grupo]],3))</f>
        <v/>
      </c>
      <c r="W266" s="30"/>
      <c r="X266" s="30"/>
      <c r="Y266" s="77"/>
      <c r="Z266" s="77"/>
      <c r="AA266" s="77"/>
      <c r="AB266" s="77"/>
      <c r="AC266" s="77"/>
      <c r="AD266" s="77"/>
      <c r="AE266" s="77"/>
      <c r="AF266" s="77"/>
      <c r="AG266" s="77"/>
      <c r="AH266" s="77"/>
      <c r="AI266" s="77"/>
      <c r="AJ266" s="77"/>
      <c r="AK266" s="77"/>
      <c r="AL266" s="77"/>
      <c r="AM266" s="77"/>
      <c r="AN266" s="77"/>
      <c r="AO266" s="145"/>
      <c r="AP266" s="247" t="str">
        <f>IF(F266="","",IFERROR(VLOOKUP(SUBSTITUTE(SUBSTITUTE(Tabla1[[#This Row],[Uso Sistemas]],"T","P"),"N","F"),Parámetros!$M$2:$N$17,2,0),"Completar hasta 3ra sem. para evaluar a Probacionista"))</f>
        <v/>
      </c>
      <c r="AQ266" s="40"/>
      <c r="AR266" s="40"/>
      <c r="AS266" s="40"/>
      <c r="AT266" s="29"/>
      <c r="AU266" s="56"/>
      <c r="AV266" s="56"/>
      <c r="AW266" s="56"/>
      <c r="AX266" s="249" t="str">
        <f>IF(V266="","",EOMONTH(EDATE(Tabla1[[#This Row],[Fecha Finalización]],2),0))</f>
        <v/>
      </c>
      <c r="AY266" s="40"/>
      <c r="AZ266" s="250" t="str">
        <f>IF(V266="","",EOMONTH(EDATE(Tabla1[[#This Row],[Fecha Finalización]],3),0))</f>
        <v/>
      </c>
      <c r="BA266" s="40"/>
      <c r="BB266" s="40"/>
      <c r="BC266" s="236"/>
      <c r="BD266" s="234" t="str">
        <f>IF(F266="","",Tabla1[[#This Row],[sem 01]]&amp;Tabla1[[#This Row],[sem 02]]&amp;Tabla1[[#This Row],[sem 03]])</f>
        <v/>
      </c>
      <c r="BE266" s="235" t="str">
        <f>IF(TRIM(F266)="","",$B$1&amp;"-"&amp;SUBSTITUTE(Tabla1[[#This Row],[Mes Inscrito]]," ","")&amp;"-"&amp;SUBSTITUTE(Tabla1[[#This Row],[Dia de clases Inscrito]]," ","")&amp;"-"&amp;SUBSTITUTE(Tabla1[[#This Row],[Horario Inscrito]]," ","")&amp;"-"&amp;Tabla1[[#This Row],[Fecha Inicio grupo]])</f>
        <v/>
      </c>
      <c r="BF266" s="252" t="str">
        <f>IF(F266="","",Tabla1[[#This Row],[Curso]])</f>
        <v/>
      </c>
      <c r="BG266" s="253" t="str">
        <f>+IF(TRIM(F266)="","",$B$1&amp;"-"&amp;TRIM(Tabla1[[#This Row],[Mes Inscrito]])&amp;"-"&amp;TRIM(Tabla1[[#This Row],[Dia de clases Inscrito]])&amp;"-"&amp;TRIM(Tabla1[[#This Row],[Horario Inscrito]])&amp;"-"&amp;TRIM(Tabla1[[#This Row],[Fecha Inicio grupo]])&amp;"-"&amp;TRIM(Tabla1[[#This Row],[Tipo Incrito]]))</f>
        <v/>
      </c>
      <c r="BH266" s="309"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10"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10"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10" t="str">
        <f>IF(Tabla1[[#This Row],[Fecha Inicio grupo]]="","",IFERROR(VLOOKUP(Tabla1[[#This Row],[Mes de Alta como miembro]],Parámetros!$AM$2:$AN$16,2,0),"01/01/1900"))</f>
        <v/>
      </c>
    </row>
    <row r="267" spans="1:63" ht="14.45" hidden="1">
      <c r="A267" s="69">
        <v>264</v>
      </c>
      <c r="B267" s="30"/>
      <c r="C267" s="35"/>
      <c r="D267" s="43"/>
      <c r="E267" s="65"/>
      <c r="F267" s="46"/>
      <c r="G267" s="46"/>
      <c r="H267" s="164"/>
      <c r="I267" s="43"/>
      <c r="J267" s="29"/>
      <c r="K267" s="70"/>
      <c r="L267" s="69"/>
      <c r="M267" s="47"/>
      <c r="N267" s="239" t="str">
        <f ca="1">IF(Tabla1[[#This Row],[Fecha de nac]]="","",IF(Tabla1[[#This Row],[Fecha Finalización]] &gt;=TODAY(), DATEDIF(Tabla1[[#This Row],[Fecha de nac]],TODAY(),"y"), ROUNDDOWN((Tabla1[[#This Row],[Fecha Finalización]] -Tabla1[[#This Row],[Fecha de nac]])/365,0)))</f>
        <v/>
      </c>
      <c r="O267" s="170"/>
      <c r="P267" s="35"/>
      <c r="Q267" s="68"/>
      <c r="R267" s="68"/>
      <c r="S267" s="68"/>
      <c r="T267" s="68"/>
      <c r="U267" s="244" t="str">
        <f>IF(F267="","",Tabla1[[#This Row],[Fecha Inicio grupo]]+3*7-7)</f>
        <v/>
      </c>
      <c r="V267" s="245" t="str">
        <f>IF(F267="","",EDATE(Tabla1[[#This Row],[Fecha Inicio grupo]],3))</f>
        <v/>
      </c>
      <c r="W267" s="30"/>
      <c r="X267" s="30"/>
      <c r="Y267" s="77"/>
      <c r="Z267" s="77"/>
      <c r="AA267" s="77"/>
      <c r="AB267" s="77"/>
      <c r="AC267" s="77"/>
      <c r="AD267" s="77"/>
      <c r="AE267" s="77"/>
      <c r="AF267" s="77"/>
      <c r="AG267" s="77"/>
      <c r="AH267" s="77"/>
      <c r="AI267" s="77"/>
      <c r="AJ267" s="77"/>
      <c r="AK267" s="77"/>
      <c r="AL267" s="77"/>
      <c r="AM267" s="77"/>
      <c r="AN267" s="77"/>
      <c r="AO267" s="145"/>
      <c r="AP267" s="247" t="str">
        <f>IF(F267="","",IFERROR(VLOOKUP(SUBSTITUTE(SUBSTITUTE(Tabla1[[#This Row],[Uso Sistemas]],"T","P"),"N","F"),Parámetros!$M$2:$N$17,2,0),"Completar hasta 3ra sem. para evaluar a Probacionista"))</f>
        <v/>
      </c>
      <c r="AQ267" s="40"/>
      <c r="AR267" s="40"/>
      <c r="AS267" s="40"/>
      <c r="AT267" s="29"/>
      <c r="AU267" s="56"/>
      <c r="AV267" s="56"/>
      <c r="AW267" s="56"/>
      <c r="AX267" s="249" t="str">
        <f>IF(V267="","",EOMONTH(EDATE(Tabla1[[#This Row],[Fecha Finalización]],2),0))</f>
        <v/>
      </c>
      <c r="AY267" s="40"/>
      <c r="AZ267" s="250" t="str">
        <f>IF(V267="","",EOMONTH(EDATE(Tabla1[[#This Row],[Fecha Finalización]],3),0))</f>
        <v/>
      </c>
      <c r="BA267" s="40"/>
      <c r="BB267" s="40"/>
      <c r="BC267" s="236"/>
      <c r="BD267" s="234" t="str">
        <f>IF(F267="","",Tabla1[[#This Row],[sem 01]]&amp;Tabla1[[#This Row],[sem 02]]&amp;Tabla1[[#This Row],[sem 03]])</f>
        <v/>
      </c>
      <c r="BE267" s="235" t="str">
        <f>IF(TRIM(F267)="","",$B$1&amp;"-"&amp;SUBSTITUTE(Tabla1[[#This Row],[Mes Inscrito]]," ","")&amp;"-"&amp;SUBSTITUTE(Tabla1[[#This Row],[Dia de clases Inscrito]]," ","")&amp;"-"&amp;SUBSTITUTE(Tabla1[[#This Row],[Horario Inscrito]]," ","")&amp;"-"&amp;Tabla1[[#This Row],[Fecha Inicio grupo]])</f>
        <v/>
      </c>
      <c r="BF267" s="252" t="str">
        <f>IF(F267="","",Tabla1[[#This Row],[Curso]])</f>
        <v/>
      </c>
      <c r="BG267" s="253" t="str">
        <f>+IF(TRIM(F267)="","",$B$1&amp;"-"&amp;TRIM(Tabla1[[#This Row],[Mes Inscrito]])&amp;"-"&amp;TRIM(Tabla1[[#This Row],[Dia de clases Inscrito]])&amp;"-"&amp;TRIM(Tabla1[[#This Row],[Horario Inscrito]])&amp;"-"&amp;TRIM(Tabla1[[#This Row],[Fecha Inicio grupo]])&amp;"-"&amp;TRIM(Tabla1[[#This Row],[Tipo Incrito]]))</f>
        <v/>
      </c>
      <c r="BH267" s="309"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10"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10"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10" t="str">
        <f>IF(Tabla1[[#This Row],[Fecha Inicio grupo]]="","",IFERROR(VLOOKUP(Tabla1[[#This Row],[Mes de Alta como miembro]],Parámetros!$AM$2:$AN$16,2,0),"01/01/1900"))</f>
        <v/>
      </c>
    </row>
    <row r="268" spans="1:63" ht="14.45" hidden="1">
      <c r="A268" s="69">
        <v>265</v>
      </c>
      <c r="B268" s="30"/>
      <c r="C268" s="35"/>
      <c r="D268" s="43"/>
      <c r="E268" s="65"/>
      <c r="F268" s="46"/>
      <c r="G268" s="46"/>
      <c r="H268" s="164"/>
      <c r="I268" s="43"/>
      <c r="J268" s="29"/>
      <c r="K268" s="70"/>
      <c r="L268" s="69"/>
      <c r="M268" s="47"/>
      <c r="N268" s="239" t="str">
        <f ca="1">IF(Tabla1[[#This Row],[Fecha de nac]]="","",IF(Tabla1[[#This Row],[Fecha Finalización]] &gt;=TODAY(), DATEDIF(Tabla1[[#This Row],[Fecha de nac]],TODAY(),"y"), ROUNDDOWN((Tabla1[[#This Row],[Fecha Finalización]] -Tabla1[[#This Row],[Fecha de nac]])/365,0)))</f>
        <v/>
      </c>
      <c r="O268" s="170"/>
      <c r="P268" s="35"/>
      <c r="Q268" s="68"/>
      <c r="R268" s="68"/>
      <c r="S268" s="68"/>
      <c r="T268" s="68"/>
      <c r="U268" s="244" t="str">
        <f>IF(F268="","",Tabla1[[#This Row],[Fecha Inicio grupo]]+3*7-7)</f>
        <v/>
      </c>
      <c r="V268" s="245" t="str">
        <f>IF(F268="","",EDATE(Tabla1[[#This Row],[Fecha Inicio grupo]],3))</f>
        <v/>
      </c>
      <c r="W268" s="30"/>
      <c r="X268" s="30"/>
      <c r="Y268" s="77"/>
      <c r="Z268" s="77"/>
      <c r="AA268" s="77"/>
      <c r="AB268" s="77"/>
      <c r="AC268" s="77"/>
      <c r="AD268" s="77"/>
      <c r="AE268" s="77"/>
      <c r="AF268" s="77"/>
      <c r="AG268" s="77"/>
      <c r="AH268" s="77"/>
      <c r="AI268" s="77"/>
      <c r="AJ268" s="77"/>
      <c r="AK268" s="77"/>
      <c r="AL268" s="77"/>
      <c r="AM268" s="77"/>
      <c r="AN268" s="77"/>
      <c r="AO268" s="145"/>
      <c r="AP268" s="247" t="str">
        <f>IF(F268="","",IFERROR(VLOOKUP(SUBSTITUTE(SUBSTITUTE(Tabla1[[#This Row],[Uso Sistemas]],"T","P"),"N","F"),Parámetros!$M$2:$N$17,2,0),"Completar hasta 3ra sem. para evaluar a Probacionista"))</f>
        <v/>
      </c>
      <c r="AQ268" s="40"/>
      <c r="AR268" s="40"/>
      <c r="AS268" s="40"/>
      <c r="AT268" s="29"/>
      <c r="AU268" s="56"/>
      <c r="AV268" s="56"/>
      <c r="AW268" s="56"/>
      <c r="AX268" s="249" t="str">
        <f>IF(V268="","",EOMONTH(EDATE(Tabla1[[#This Row],[Fecha Finalización]],2),0))</f>
        <v/>
      </c>
      <c r="AY268" s="40"/>
      <c r="AZ268" s="250" t="str">
        <f>IF(V268="","",EOMONTH(EDATE(Tabla1[[#This Row],[Fecha Finalización]],3),0))</f>
        <v/>
      </c>
      <c r="BA268" s="40"/>
      <c r="BB268" s="40"/>
      <c r="BC268" s="236"/>
      <c r="BD268" s="234" t="str">
        <f>IF(F268="","",Tabla1[[#This Row],[sem 01]]&amp;Tabla1[[#This Row],[sem 02]]&amp;Tabla1[[#This Row],[sem 03]])</f>
        <v/>
      </c>
      <c r="BE268" s="235" t="str">
        <f>IF(TRIM(F268)="","",$B$1&amp;"-"&amp;SUBSTITUTE(Tabla1[[#This Row],[Mes Inscrito]]," ","")&amp;"-"&amp;SUBSTITUTE(Tabla1[[#This Row],[Dia de clases Inscrito]]," ","")&amp;"-"&amp;SUBSTITUTE(Tabla1[[#This Row],[Horario Inscrito]]," ","")&amp;"-"&amp;Tabla1[[#This Row],[Fecha Inicio grupo]])</f>
        <v/>
      </c>
      <c r="BF268" s="252" t="str">
        <f>IF(F268="","",Tabla1[[#This Row],[Curso]])</f>
        <v/>
      </c>
      <c r="BG268" s="253" t="str">
        <f>+IF(TRIM(F268)="","",$B$1&amp;"-"&amp;TRIM(Tabla1[[#This Row],[Mes Inscrito]])&amp;"-"&amp;TRIM(Tabla1[[#This Row],[Dia de clases Inscrito]])&amp;"-"&amp;TRIM(Tabla1[[#This Row],[Horario Inscrito]])&amp;"-"&amp;TRIM(Tabla1[[#This Row],[Fecha Inicio grupo]])&amp;"-"&amp;TRIM(Tabla1[[#This Row],[Tipo Incrito]]))</f>
        <v/>
      </c>
      <c r="BH268" s="309"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10"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10"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10" t="str">
        <f>IF(Tabla1[[#This Row],[Fecha Inicio grupo]]="","",IFERROR(VLOOKUP(Tabla1[[#This Row],[Mes de Alta como miembro]],Parámetros!$AM$2:$AN$16,2,0),"01/01/1900"))</f>
        <v/>
      </c>
    </row>
    <row r="269" spans="1:63" ht="14.45" hidden="1">
      <c r="A269" s="69">
        <v>266</v>
      </c>
      <c r="B269" s="30"/>
      <c r="C269" s="35"/>
      <c r="D269" s="43"/>
      <c r="E269" s="65"/>
      <c r="F269" s="46"/>
      <c r="G269" s="46"/>
      <c r="H269" s="164"/>
      <c r="I269" s="43"/>
      <c r="J269" s="29"/>
      <c r="K269" s="70"/>
      <c r="L269" s="69"/>
      <c r="M269" s="47"/>
      <c r="N269" s="239" t="str">
        <f ca="1">IF(Tabla1[[#This Row],[Fecha de nac]]="","",IF(Tabla1[[#This Row],[Fecha Finalización]] &gt;=TODAY(), DATEDIF(Tabla1[[#This Row],[Fecha de nac]],TODAY(),"y"), ROUNDDOWN((Tabla1[[#This Row],[Fecha Finalización]] -Tabla1[[#This Row],[Fecha de nac]])/365,0)))</f>
        <v/>
      </c>
      <c r="O269" s="170"/>
      <c r="P269" s="35"/>
      <c r="Q269" s="68"/>
      <c r="R269" s="68"/>
      <c r="S269" s="68"/>
      <c r="T269" s="68"/>
      <c r="U269" s="244" t="str">
        <f>IF(F269="","",Tabla1[[#This Row],[Fecha Inicio grupo]]+3*7-7)</f>
        <v/>
      </c>
      <c r="V269" s="245" t="str">
        <f>IF(F269="","",EDATE(Tabla1[[#This Row],[Fecha Inicio grupo]],3))</f>
        <v/>
      </c>
      <c r="W269" s="30"/>
      <c r="X269" s="30"/>
      <c r="Y269" s="77"/>
      <c r="Z269" s="77"/>
      <c r="AA269" s="77"/>
      <c r="AB269" s="77"/>
      <c r="AC269" s="77"/>
      <c r="AD269" s="77"/>
      <c r="AE269" s="77"/>
      <c r="AF269" s="77"/>
      <c r="AG269" s="77"/>
      <c r="AH269" s="77"/>
      <c r="AI269" s="77"/>
      <c r="AJ269" s="77"/>
      <c r="AK269" s="77"/>
      <c r="AL269" s="77"/>
      <c r="AM269" s="77"/>
      <c r="AN269" s="77"/>
      <c r="AO269" s="145"/>
      <c r="AP269" s="247" t="str">
        <f>IF(F269="","",IFERROR(VLOOKUP(SUBSTITUTE(SUBSTITUTE(Tabla1[[#This Row],[Uso Sistemas]],"T","P"),"N","F"),Parámetros!$M$2:$N$17,2,0),"Completar hasta 3ra sem. para evaluar a Probacionista"))</f>
        <v/>
      </c>
      <c r="AQ269" s="40"/>
      <c r="AR269" s="40"/>
      <c r="AS269" s="40"/>
      <c r="AT269" s="29"/>
      <c r="AU269" s="56"/>
      <c r="AV269" s="56"/>
      <c r="AW269" s="56"/>
      <c r="AX269" s="249" t="str">
        <f>IF(V269="","",EOMONTH(EDATE(Tabla1[[#This Row],[Fecha Finalización]],2),0))</f>
        <v/>
      </c>
      <c r="AY269" s="40"/>
      <c r="AZ269" s="250" t="str">
        <f>IF(V269="","",EOMONTH(EDATE(Tabla1[[#This Row],[Fecha Finalización]],3),0))</f>
        <v/>
      </c>
      <c r="BA269" s="40"/>
      <c r="BB269" s="40"/>
      <c r="BC269" s="236"/>
      <c r="BD269" s="234" t="str">
        <f>IF(F269="","",Tabla1[[#This Row],[sem 01]]&amp;Tabla1[[#This Row],[sem 02]]&amp;Tabla1[[#This Row],[sem 03]])</f>
        <v/>
      </c>
      <c r="BE269" s="235" t="str">
        <f>IF(TRIM(F269)="","",$B$1&amp;"-"&amp;SUBSTITUTE(Tabla1[[#This Row],[Mes Inscrito]]," ","")&amp;"-"&amp;SUBSTITUTE(Tabla1[[#This Row],[Dia de clases Inscrito]]," ","")&amp;"-"&amp;SUBSTITUTE(Tabla1[[#This Row],[Horario Inscrito]]," ","")&amp;"-"&amp;Tabla1[[#This Row],[Fecha Inicio grupo]])</f>
        <v/>
      </c>
      <c r="BF269" s="252" t="str">
        <f>IF(F269="","",Tabla1[[#This Row],[Curso]])</f>
        <v/>
      </c>
      <c r="BG269" s="253" t="str">
        <f>+IF(TRIM(F269)="","",$B$1&amp;"-"&amp;TRIM(Tabla1[[#This Row],[Mes Inscrito]])&amp;"-"&amp;TRIM(Tabla1[[#This Row],[Dia de clases Inscrito]])&amp;"-"&amp;TRIM(Tabla1[[#This Row],[Horario Inscrito]])&amp;"-"&amp;TRIM(Tabla1[[#This Row],[Fecha Inicio grupo]])&amp;"-"&amp;TRIM(Tabla1[[#This Row],[Tipo Incrito]]))</f>
        <v/>
      </c>
      <c r="BH269" s="309"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10"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10"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10" t="str">
        <f>IF(Tabla1[[#This Row],[Fecha Inicio grupo]]="","",IFERROR(VLOOKUP(Tabla1[[#This Row],[Mes de Alta como miembro]],Parámetros!$AM$2:$AN$16,2,0),"01/01/1900"))</f>
        <v/>
      </c>
    </row>
    <row r="270" spans="1:63" ht="14.45" hidden="1">
      <c r="A270" s="69">
        <v>267</v>
      </c>
      <c r="B270" s="30"/>
      <c r="C270" s="35"/>
      <c r="D270" s="43"/>
      <c r="E270" s="65"/>
      <c r="F270" s="46"/>
      <c r="G270" s="46"/>
      <c r="H270" s="164"/>
      <c r="I270" s="43"/>
      <c r="J270" s="29"/>
      <c r="K270" s="70"/>
      <c r="L270" s="69"/>
      <c r="M270" s="47"/>
      <c r="N270" s="239" t="str">
        <f ca="1">IF(Tabla1[[#This Row],[Fecha de nac]]="","",IF(Tabla1[[#This Row],[Fecha Finalización]] &gt;=TODAY(), DATEDIF(Tabla1[[#This Row],[Fecha de nac]],TODAY(),"y"), ROUNDDOWN((Tabla1[[#This Row],[Fecha Finalización]] -Tabla1[[#This Row],[Fecha de nac]])/365,0)))</f>
        <v/>
      </c>
      <c r="O270" s="170"/>
      <c r="P270" s="35"/>
      <c r="Q270" s="68"/>
      <c r="R270" s="68"/>
      <c r="S270" s="68"/>
      <c r="T270" s="68"/>
      <c r="U270" s="244" t="str">
        <f>IF(F270="","",Tabla1[[#This Row],[Fecha Inicio grupo]]+3*7-7)</f>
        <v/>
      </c>
      <c r="V270" s="245" t="str">
        <f>IF(F270="","",EDATE(Tabla1[[#This Row],[Fecha Inicio grupo]],3))</f>
        <v/>
      </c>
      <c r="W270" s="30"/>
      <c r="X270" s="30"/>
      <c r="Y270" s="77"/>
      <c r="Z270" s="77"/>
      <c r="AA270" s="77"/>
      <c r="AB270" s="77"/>
      <c r="AC270" s="77"/>
      <c r="AD270" s="77"/>
      <c r="AE270" s="77"/>
      <c r="AF270" s="77"/>
      <c r="AG270" s="77"/>
      <c r="AH270" s="77"/>
      <c r="AI270" s="77"/>
      <c r="AJ270" s="77"/>
      <c r="AK270" s="77"/>
      <c r="AL270" s="77"/>
      <c r="AM270" s="77"/>
      <c r="AN270" s="77"/>
      <c r="AO270" s="145"/>
      <c r="AP270" s="247" t="str">
        <f>IF(F270="","",IFERROR(VLOOKUP(SUBSTITUTE(SUBSTITUTE(Tabla1[[#This Row],[Uso Sistemas]],"T","P"),"N","F"),Parámetros!$M$2:$N$17,2,0),"Completar hasta 3ra sem. para evaluar a Probacionista"))</f>
        <v/>
      </c>
      <c r="AQ270" s="40"/>
      <c r="AR270" s="40"/>
      <c r="AS270" s="40"/>
      <c r="AT270" s="29"/>
      <c r="AU270" s="56"/>
      <c r="AV270" s="56"/>
      <c r="AW270" s="56"/>
      <c r="AX270" s="249" t="str">
        <f>IF(V270="","",EOMONTH(EDATE(Tabla1[[#This Row],[Fecha Finalización]],2),0))</f>
        <v/>
      </c>
      <c r="AY270" s="40"/>
      <c r="AZ270" s="250" t="str">
        <f>IF(V270="","",EOMONTH(EDATE(Tabla1[[#This Row],[Fecha Finalización]],3),0))</f>
        <v/>
      </c>
      <c r="BA270" s="40"/>
      <c r="BB270" s="40"/>
      <c r="BC270" s="236"/>
      <c r="BD270" s="234" t="str">
        <f>IF(F270="","",Tabla1[[#This Row],[sem 01]]&amp;Tabla1[[#This Row],[sem 02]]&amp;Tabla1[[#This Row],[sem 03]])</f>
        <v/>
      </c>
      <c r="BE270" s="235" t="str">
        <f>IF(TRIM(F270)="","",$B$1&amp;"-"&amp;SUBSTITUTE(Tabla1[[#This Row],[Mes Inscrito]]," ","")&amp;"-"&amp;SUBSTITUTE(Tabla1[[#This Row],[Dia de clases Inscrito]]," ","")&amp;"-"&amp;SUBSTITUTE(Tabla1[[#This Row],[Horario Inscrito]]," ","")&amp;"-"&amp;Tabla1[[#This Row],[Fecha Inicio grupo]])</f>
        <v/>
      </c>
      <c r="BF270" s="252" t="str">
        <f>IF(F270="","",Tabla1[[#This Row],[Curso]])</f>
        <v/>
      </c>
      <c r="BG270" s="253" t="str">
        <f>+IF(TRIM(F270)="","",$B$1&amp;"-"&amp;TRIM(Tabla1[[#This Row],[Mes Inscrito]])&amp;"-"&amp;TRIM(Tabla1[[#This Row],[Dia de clases Inscrito]])&amp;"-"&amp;TRIM(Tabla1[[#This Row],[Horario Inscrito]])&amp;"-"&amp;TRIM(Tabla1[[#This Row],[Fecha Inicio grupo]])&amp;"-"&amp;TRIM(Tabla1[[#This Row],[Tipo Incrito]]))</f>
        <v/>
      </c>
      <c r="BH270" s="309"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10"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10"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10" t="str">
        <f>IF(Tabla1[[#This Row],[Fecha Inicio grupo]]="","",IFERROR(VLOOKUP(Tabla1[[#This Row],[Mes de Alta como miembro]],Parámetros!$AM$2:$AN$16,2,0),"01/01/1900"))</f>
        <v/>
      </c>
    </row>
    <row r="271" spans="1:63" ht="14.45" hidden="1">
      <c r="A271" s="69">
        <v>268</v>
      </c>
      <c r="B271" s="30"/>
      <c r="C271" s="35"/>
      <c r="D271" s="43"/>
      <c r="E271" s="65"/>
      <c r="F271" s="46"/>
      <c r="G271" s="46"/>
      <c r="H271" s="164"/>
      <c r="I271" s="43"/>
      <c r="J271" s="29"/>
      <c r="K271" s="70"/>
      <c r="L271" s="69"/>
      <c r="M271" s="47"/>
      <c r="N271" s="239" t="str">
        <f ca="1">IF(Tabla1[[#This Row],[Fecha de nac]]="","",IF(Tabla1[[#This Row],[Fecha Finalización]] &gt;=TODAY(), DATEDIF(Tabla1[[#This Row],[Fecha de nac]],TODAY(),"y"), ROUNDDOWN((Tabla1[[#This Row],[Fecha Finalización]] -Tabla1[[#This Row],[Fecha de nac]])/365,0)))</f>
        <v/>
      </c>
      <c r="O271" s="170"/>
      <c r="P271" s="35"/>
      <c r="Q271" s="68"/>
      <c r="R271" s="68"/>
      <c r="S271" s="68"/>
      <c r="T271" s="68"/>
      <c r="U271" s="244" t="str">
        <f>IF(F271="","",Tabla1[[#This Row],[Fecha Inicio grupo]]+3*7-7)</f>
        <v/>
      </c>
      <c r="V271" s="245" t="str">
        <f>IF(F271="","",EDATE(Tabla1[[#This Row],[Fecha Inicio grupo]],3))</f>
        <v/>
      </c>
      <c r="W271" s="30"/>
      <c r="X271" s="30"/>
      <c r="Y271" s="77"/>
      <c r="Z271" s="77"/>
      <c r="AA271" s="77"/>
      <c r="AB271" s="77"/>
      <c r="AC271" s="77"/>
      <c r="AD271" s="77"/>
      <c r="AE271" s="77"/>
      <c r="AF271" s="77"/>
      <c r="AG271" s="77"/>
      <c r="AH271" s="77"/>
      <c r="AI271" s="77"/>
      <c r="AJ271" s="77"/>
      <c r="AK271" s="77"/>
      <c r="AL271" s="77"/>
      <c r="AM271" s="77"/>
      <c r="AN271" s="77"/>
      <c r="AO271" s="145"/>
      <c r="AP271" s="247" t="str">
        <f>IF(F271="","",IFERROR(VLOOKUP(SUBSTITUTE(SUBSTITUTE(Tabla1[[#This Row],[Uso Sistemas]],"T","P"),"N","F"),Parámetros!$M$2:$N$17,2,0),"Completar hasta 3ra sem. para evaluar a Probacionista"))</f>
        <v/>
      </c>
      <c r="AQ271" s="40"/>
      <c r="AR271" s="40"/>
      <c r="AS271" s="40"/>
      <c r="AT271" s="29"/>
      <c r="AU271" s="56"/>
      <c r="AV271" s="56"/>
      <c r="AW271" s="56"/>
      <c r="AX271" s="249" t="str">
        <f>IF(V271="","",EOMONTH(EDATE(Tabla1[[#This Row],[Fecha Finalización]],2),0))</f>
        <v/>
      </c>
      <c r="AY271" s="40"/>
      <c r="AZ271" s="250" t="str">
        <f>IF(V271="","",EOMONTH(EDATE(Tabla1[[#This Row],[Fecha Finalización]],3),0))</f>
        <v/>
      </c>
      <c r="BA271" s="40"/>
      <c r="BB271" s="40"/>
      <c r="BC271" s="236"/>
      <c r="BD271" s="234" t="str">
        <f>IF(F271="","",Tabla1[[#This Row],[sem 01]]&amp;Tabla1[[#This Row],[sem 02]]&amp;Tabla1[[#This Row],[sem 03]])</f>
        <v/>
      </c>
      <c r="BE271" s="235" t="str">
        <f>IF(TRIM(F271)="","",$B$1&amp;"-"&amp;SUBSTITUTE(Tabla1[[#This Row],[Mes Inscrito]]," ","")&amp;"-"&amp;SUBSTITUTE(Tabla1[[#This Row],[Dia de clases Inscrito]]," ","")&amp;"-"&amp;SUBSTITUTE(Tabla1[[#This Row],[Horario Inscrito]]," ","")&amp;"-"&amp;Tabla1[[#This Row],[Fecha Inicio grupo]])</f>
        <v/>
      </c>
      <c r="BF271" s="252" t="str">
        <f>IF(F271="","",Tabla1[[#This Row],[Curso]])</f>
        <v/>
      </c>
      <c r="BG271" s="253" t="str">
        <f>+IF(TRIM(F271)="","",$B$1&amp;"-"&amp;TRIM(Tabla1[[#This Row],[Mes Inscrito]])&amp;"-"&amp;TRIM(Tabla1[[#This Row],[Dia de clases Inscrito]])&amp;"-"&amp;TRIM(Tabla1[[#This Row],[Horario Inscrito]])&amp;"-"&amp;TRIM(Tabla1[[#This Row],[Fecha Inicio grupo]])&amp;"-"&amp;TRIM(Tabla1[[#This Row],[Tipo Incrito]]))</f>
        <v/>
      </c>
      <c r="BH271" s="309"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10"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10"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10" t="str">
        <f>IF(Tabla1[[#This Row],[Fecha Inicio grupo]]="","",IFERROR(VLOOKUP(Tabla1[[#This Row],[Mes de Alta como miembro]],Parámetros!$AM$2:$AN$16,2,0),"01/01/1900"))</f>
        <v/>
      </c>
    </row>
    <row r="272" spans="1:63" ht="14.45" hidden="1">
      <c r="A272" s="69">
        <v>269</v>
      </c>
      <c r="B272" s="30"/>
      <c r="C272" s="35"/>
      <c r="D272" s="43"/>
      <c r="E272" s="65"/>
      <c r="F272" s="46"/>
      <c r="G272" s="46"/>
      <c r="H272" s="164"/>
      <c r="I272" s="43"/>
      <c r="J272" s="29"/>
      <c r="K272" s="70"/>
      <c r="L272" s="69"/>
      <c r="M272" s="47"/>
      <c r="N272" s="239" t="str">
        <f ca="1">IF(Tabla1[[#This Row],[Fecha de nac]]="","",IF(Tabla1[[#This Row],[Fecha Finalización]] &gt;=TODAY(), DATEDIF(Tabla1[[#This Row],[Fecha de nac]],TODAY(),"y"), ROUNDDOWN((Tabla1[[#This Row],[Fecha Finalización]] -Tabla1[[#This Row],[Fecha de nac]])/365,0)))</f>
        <v/>
      </c>
      <c r="O272" s="170"/>
      <c r="P272" s="35"/>
      <c r="Q272" s="68"/>
      <c r="R272" s="68"/>
      <c r="S272" s="68"/>
      <c r="T272" s="68"/>
      <c r="U272" s="244" t="str">
        <f>IF(F272="","",Tabla1[[#This Row],[Fecha Inicio grupo]]+3*7-7)</f>
        <v/>
      </c>
      <c r="V272" s="245" t="str">
        <f>IF(F272="","",EDATE(Tabla1[[#This Row],[Fecha Inicio grupo]],3))</f>
        <v/>
      </c>
      <c r="W272" s="30"/>
      <c r="X272" s="30"/>
      <c r="Y272" s="77"/>
      <c r="Z272" s="77"/>
      <c r="AA272" s="77"/>
      <c r="AB272" s="77"/>
      <c r="AC272" s="77"/>
      <c r="AD272" s="77"/>
      <c r="AE272" s="77"/>
      <c r="AF272" s="77"/>
      <c r="AG272" s="77"/>
      <c r="AH272" s="77"/>
      <c r="AI272" s="77"/>
      <c r="AJ272" s="77"/>
      <c r="AK272" s="77"/>
      <c r="AL272" s="77"/>
      <c r="AM272" s="77"/>
      <c r="AN272" s="77"/>
      <c r="AO272" s="145"/>
      <c r="AP272" s="247" t="str">
        <f>IF(F272="","",IFERROR(VLOOKUP(SUBSTITUTE(SUBSTITUTE(Tabla1[[#This Row],[Uso Sistemas]],"T","P"),"N","F"),Parámetros!$M$2:$N$17,2,0),"Completar hasta 3ra sem. para evaluar a Probacionista"))</f>
        <v/>
      </c>
      <c r="AQ272" s="40"/>
      <c r="AR272" s="40"/>
      <c r="AS272" s="40"/>
      <c r="AT272" s="29"/>
      <c r="AU272" s="56"/>
      <c r="AV272" s="56"/>
      <c r="AW272" s="56"/>
      <c r="AX272" s="249" t="str">
        <f>IF(V272="","",EOMONTH(EDATE(Tabla1[[#This Row],[Fecha Finalización]],2),0))</f>
        <v/>
      </c>
      <c r="AY272" s="40"/>
      <c r="AZ272" s="250" t="str">
        <f>IF(V272="","",EOMONTH(EDATE(Tabla1[[#This Row],[Fecha Finalización]],3),0))</f>
        <v/>
      </c>
      <c r="BA272" s="40"/>
      <c r="BB272" s="40"/>
      <c r="BC272" s="236"/>
      <c r="BD272" s="234" t="str">
        <f>IF(F272="","",Tabla1[[#This Row],[sem 01]]&amp;Tabla1[[#This Row],[sem 02]]&amp;Tabla1[[#This Row],[sem 03]])</f>
        <v/>
      </c>
      <c r="BE272" s="235" t="str">
        <f>IF(TRIM(F272)="","",$B$1&amp;"-"&amp;SUBSTITUTE(Tabla1[[#This Row],[Mes Inscrito]]," ","")&amp;"-"&amp;SUBSTITUTE(Tabla1[[#This Row],[Dia de clases Inscrito]]," ","")&amp;"-"&amp;SUBSTITUTE(Tabla1[[#This Row],[Horario Inscrito]]," ","")&amp;"-"&amp;Tabla1[[#This Row],[Fecha Inicio grupo]])</f>
        <v/>
      </c>
      <c r="BF272" s="252" t="str">
        <f>IF(F272="","",Tabla1[[#This Row],[Curso]])</f>
        <v/>
      </c>
      <c r="BG272" s="253" t="str">
        <f>+IF(TRIM(F272)="","",$B$1&amp;"-"&amp;TRIM(Tabla1[[#This Row],[Mes Inscrito]])&amp;"-"&amp;TRIM(Tabla1[[#This Row],[Dia de clases Inscrito]])&amp;"-"&amp;TRIM(Tabla1[[#This Row],[Horario Inscrito]])&amp;"-"&amp;TRIM(Tabla1[[#This Row],[Fecha Inicio grupo]])&amp;"-"&amp;TRIM(Tabla1[[#This Row],[Tipo Incrito]]))</f>
        <v/>
      </c>
      <c r="BH272" s="309"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10"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10"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10" t="str">
        <f>IF(Tabla1[[#This Row],[Fecha Inicio grupo]]="","",IFERROR(VLOOKUP(Tabla1[[#This Row],[Mes de Alta como miembro]],Parámetros!$AM$2:$AN$16,2,0),"01/01/1900"))</f>
        <v/>
      </c>
    </row>
    <row r="273" spans="1:63" ht="14.45" hidden="1">
      <c r="A273" s="69">
        <v>270</v>
      </c>
      <c r="B273" s="30"/>
      <c r="C273" s="35"/>
      <c r="D273" s="43"/>
      <c r="E273" s="65"/>
      <c r="F273" s="46"/>
      <c r="G273" s="46"/>
      <c r="H273" s="164"/>
      <c r="I273" s="43"/>
      <c r="J273" s="29"/>
      <c r="K273" s="70"/>
      <c r="L273" s="69"/>
      <c r="M273" s="47"/>
      <c r="N273" s="239" t="str">
        <f ca="1">IF(Tabla1[[#This Row],[Fecha de nac]]="","",IF(Tabla1[[#This Row],[Fecha Finalización]] &gt;=TODAY(), DATEDIF(Tabla1[[#This Row],[Fecha de nac]],TODAY(),"y"), ROUNDDOWN((Tabla1[[#This Row],[Fecha Finalización]] -Tabla1[[#This Row],[Fecha de nac]])/365,0)))</f>
        <v/>
      </c>
      <c r="O273" s="170"/>
      <c r="P273" s="35"/>
      <c r="Q273" s="68"/>
      <c r="R273" s="68"/>
      <c r="S273" s="68"/>
      <c r="T273" s="68"/>
      <c r="U273" s="244" t="str">
        <f>IF(F273="","",Tabla1[[#This Row],[Fecha Inicio grupo]]+3*7-7)</f>
        <v/>
      </c>
      <c r="V273" s="245" t="str">
        <f>IF(F273="","",EDATE(Tabla1[[#This Row],[Fecha Inicio grupo]],3))</f>
        <v/>
      </c>
      <c r="W273" s="30"/>
      <c r="X273" s="30"/>
      <c r="Y273" s="77"/>
      <c r="Z273" s="77"/>
      <c r="AA273" s="77"/>
      <c r="AB273" s="77"/>
      <c r="AC273" s="77"/>
      <c r="AD273" s="77"/>
      <c r="AE273" s="77"/>
      <c r="AF273" s="77"/>
      <c r="AG273" s="77"/>
      <c r="AH273" s="77"/>
      <c r="AI273" s="77"/>
      <c r="AJ273" s="77"/>
      <c r="AK273" s="77"/>
      <c r="AL273" s="77"/>
      <c r="AM273" s="77"/>
      <c r="AN273" s="77"/>
      <c r="AO273" s="145"/>
      <c r="AP273" s="247" t="str">
        <f>IF(F273="","",IFERROR(VLOOKUP(SUBSTITUTE(SUBSTITUTE(Tabla1[[#This Row],[Uso Sistemas]],"T","P"),"N","F"),Parámetros!$M$2:$N$17,2,0),"Completar hasta 3ra sem. para evaluar a Probacionista"))</f>
        <v/>
      </c>
      <c r="AQ273" s="40"/>
      <c r="AR273" s="40"/>
      <c r="AS273" s="40"/>
      <c r="AT273" s="29"/>
      <c r="AU273" s="56"/>
      <c r="AV273" s="56"/>
      <c r="AW273" s="56"/>
      <c r="AX273" s="249" t="str">
        <f>IF(V273="","",EOMONTH(EDATE(Tabla1[[#This Row],[Fecha Finalización]],2),0))</f>
        <v/>
      </c>
      <c r="AY273" s="40"/>
      <c r="AZ273" s="250" t="str">
        <f>IF(V273="","",EOMONTH(EDATE(Tabla1[[#This Row],[Fecha Finalización]],3),0))</f>
        <v/>
      </c>
      <c r="BA273" s="40"/>
      <c r="BB273" s="40"/>
      <c r="BC273" s="236"/>
      <c r="BD273" s="234" t="str">
        <f>IF(F273="","",Tabla1[[#This Row],[sem 01]]&amp;Tabla1[[#This Row],[sem 02]]&amp;Tabla1[[#This Row],[sem 03]])</f>
        <v/>
      </c>
      <c r="BE273" s="235" t="str">
        <f>IF(TRIM(F273)="","",$B$1&amp;"-"&amp;SUBSTITUTE(Tabla1[[#This Row],[Mes Inscrito]]," ","")&amp;"-"&amp;SUBSTITUTE(Tabla1[[#This Row],[Dia de clases Inscrito]]," ","")&amp;"-"&amp;SUBSTITUTE(Tabla1[[#This Row],[Horario Inscrito]]," ","")&amp;"-"&amp;Tabla1[[#This Row],[Fecha Inicio grupo]])</f>
        <v/>
      </c>
      <c r="BF273" s="252" t="str">
        <f>IF(F273="","",Tabla1[[#This Row],[Curso]])</f>
        <v/>
      </c>
      <c r="BG273" s="253" t="str">
        <f>+IF(TRIM(F273)="","",$B$1&amp;"-"&amp;TRIM(Tabla1[[#This Row],[Mes Inscrito]])&amp;"-"&amp;TRIM(Tabla1[[#This Row],[Dia de clases Inscrito]])&amp;"-"&amp;TRIM(Tabla1[[#This Row],[Horario Inscrito]])&amp;"-"&amp;TRIM(Tabla1[[#This Row],[Fecha Inicio grupo]])&amp;"-"&amp;TRIM(Tabla1[[#This Row],[Tipo Incrito]]))</f>
        <v/>
      </c>
      <c r="BH273" s="309"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10"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10"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10" t="str">
        <f>IF(Tabla1[[#This Row],[Fecha Inicio grupo]]="","",IFERROR(VLOOKUP(Tabla1[[#This Row],[Mes de Alta como miembro]],Parámetros!$AM$2:$AN$16,2,0),"01/01/1900"))</f>
        <v/>
      </c>
    </row>
    <row r="274" spans="1:63" ht="14.45" hidden="1">
      <c r="A274" s="69">
        <v>271</v>
      </c>
      <c r="B274" s="30"/>
      <c r="C274" s="35"/>
      <c r="D274" s="43"/>
      <c r="E274" s="65"/>
      <c r="F274" s="46"/>
      <c r="G274" s="46"/>
      <c r="H274" s="164"/>
      <c r="I274" s="43"/>
      <c r="J274" s="29"/>
      <c r="K274" s="70"/>
      <c r="L274" s="69"/>
      <c r="M274" s="47"/>
      <c r="N274" s="239" t="str">
        <f ca="1">IF(Tabla1[[#This Row],[Fecha de nac]]="","",IF(Tabla1[[#This Row],[Fecha Finalización]] &gt;=TODAY(), DATEDIF(Tabla1[[#This Row],[Fecha de nac]],TODAY(),"y"), ROUNDDOWN((Tabla1[[#This Row],[Fecha Finalización]] -Tabla1[[#This Row],[Fecha de nac]])/365,0)))</f>
        <v/>
      </c>
      <c r="O274" s="170"/>
      <c r="P274" s="35"/>
      <c r="Q274" s="68"/>
      <c r="R274" s="68"/>
      <c r="S274" s="68"/>
      <c r="T274" s="68"/>
      <c r="U274" s="244" t="str">
        <f>IF(F274="","",Tabla1[[#This Row],[Fecha Inicio grupo]]+3*7-7)</f>
        <v/>
      </c>
      <c r="V274" s="245" t="str">
        <f>IF(F274="","",EDATE(Tabla1[[#This Row],[Fecha Inicio grupo]],3))</f>
        <v/>
      </c>
      <c r="W274" s="30"/>
      <c r="X274" s="30"/>
      <c r="Y274" s="77"/>
      <c r="Z274" s="77"/>
      <c r="AA274" s="77"/>
      <c r="AB274" s="77"/>
      <c r="AC274" s="77"/>
      <c r="AD274" s="77"/>
      <c r="AE274" s="77"/>
      <c r="AF274" s="77"/>
      <c r="AG274" s="77"/>
      <c r="AH274" s="77"/>
      <c r="AI274" s="77"/>
      <c r="AJ274" s="77"/>
      <c r="AK274" s="77"/>
      <c r="AL274" s="77"/>
      <c r="AM274" s="77"/>
      <c r="AN274" s="77"/>
      <c r="AO274" s="145"/>
      <c r="AP274" s="247" t="str">
        <f>IF(F274="","",IFERROR(VLOOKUP(SUBSTITUTE(SUBSTITUTE(Tabla1[[#This Row],[Uso Sistemas]],"T","P"),"N","F"),Parámetros!$M$2:$N$17,2,0),"Completar hasta 3ra sem. para evaluar a Probacionista"))</f>
        <v/>
      </c>
      <c r="AQ274" s="40"/>
      <c r="AR274" s="40"/>
      <c r="AS274" s="40"/>
      <c r="AT274" s="29"/>
      <c r="AU274" s="56"/>
      <c r="AV274" s="56"/>
      <c r="AW274" s="56"/>
      <c r="AX274" s="249" t="str">
        <f>IF(V274="","",EOMONTH(EDATE(Tabla1[[#This Row],[Fecha Finalización]],2),0))</f>
        <v/>
      </c>
      <c r="AY274" s="40"/>
      <c r="AZ274" s="250" t="str">
        <f>IF(V274="","",EOMONTH(EDATE(Tabla1[[#This Row],[Fecha Finalización]],3),0))</f>
        <v/>
      </c>
      <c r="BA274" s="40"/>
      <c r="BB274" s="40"/>
      <c r="BC274" s="236"/>
      <c r="BD274" s="234" t="str">
        <f>IF(F274="","",Tabla1[[#This Row],[sem 01]]&amp;Tabla1[[#This Row],[sem 02]]&amp;Tabla1[[#This Row],[sem 03]])</f>
        <v/>
      </c>
      <c r="BE274" s="235" t="str">
        <f>IF(TRIM(F274)="","",$B$1&amp;"-"&amp;SUBSTITUTE(Tabla1[[#This Row],[Mes Inscrito]]," ","")&amp;"-"&amp;SUBSTITUTE(Tabla1[[#This Row],[Dia de clases Inscrito]]," ","")&amp;"-"&amp;SUBSTITUTE(Tabla1[[#This Row],[Horario Inscrito]]," ","")&amp;"-"&amp;Tabla1[[#This Row],[Fecha Inicio grupo]])</f>
        <v/>
      </c>
      <c r="BF274" s="252" t="str">
        <f>IF(F274="","",Tabla1[[#This Row],[Curso]])</f>
        <v/>
      </c>
      <c r="BG274" s="253" t="str">
        <f>+IF(TRIM(F274)="","",$B$1&amp;"-"&amp;TRIM(Tabla1[[#This Row],[Mes Inscrito]])&amp;"-"&amp;TRIM(Tabla1[[#This Row],[Dia de clases Inscrito]])&amp;"-"&amp;TRIM(Tabla1[[#This Row],[Horario Inscrito]])&amp;"-"&amp;TRIM(Tabla1[[#This Row],[Fecha Inicio grupo]])&amp;"-"&amp;TRIM(Tabla1[[#This Row],[Tipo Incrito]]))</f>
        <v/>
      </c>
      <c r="BH274" s="309"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10"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10"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10" t="str">
        <f>IF(Tabla1[[#This Row],[Fecha Inicio grupo]]="","",IFERROR(VLOOKUP(Tabla1[[#This Row],[Mes de Alta como miembro]],Parámetros!$AM$2:$AN$16,2,0),"01/01/1900"))</f>
        <v/>
      </c>
    </row>
    <row r="275" spans="1:63" ht="14.45" hidden="1">
      <c r="A275" s="69">
        <v>272</v>
      </c>
      <c r="B275" s="30"/>
      <c r="C275" s="35"/>
      <c r="D275" s="43"/>
      <c r="E275" s="65"/>
      <c r="F275" s="46"/>
      <c r="G275" s="46"/>
      <c r="H275" s="164"/>
      <c r="I275" s="43"/>
      <c r="J275" s="29"/>
      <c r="K275" s="70"/>
      <c r="L275" s="69"/>
      <c r="M275" s="47"/>
      <c r="N275" s="239" t="str">
        <f ca="1">IF(Tabla1[[#This Row],[Fecha de nac]]="","",IF(Tabla1[[#This Row],[Fecha Finalización]] &gt;=TODAY(), DATEDIF(Tabla1[[#This Row],[Fecha de nac]],TODAY(),"y"), ROUNDDOWN((Tabla1[[#This Row],[Fecha Finalización]] -Tabla1[[#This Row],[Fecha de nac]])/365,0)))</f>
        <v/>
      </c>
      <c r="O275" s="170"/>
      <c r="P275" s="35"/>
      <c r="Q275" s="68"/>
      <c r="R275" s="68"/>
      <c r="S275" s="68"/>
      <c r="T275" s="68"/>
      <c r="U275" s="244" t="str">
        <f>IF(F275="","",Tabla1[[#This Row],[Fecha Inicio grupo]]+3*7-7)</f>
        <v/>
      </c>
      <c r="V275" s="245" t="str">
        <f>IF(F275="","",EDATE(Tabla1[[#This Row],[Fecha Inicio grupo]],3))</f>
        <v/>
      </c>
      <c r="W275" s="30"/>
      <c r="X275" s="30"/>
      <c r="Y275" s="77"/>
      <c r="Z275" s="77"/>
      <c r="AA275" s="77"/>
      <c r="AB275" s="77"/>
      <c r="AC275" s="77"/>
      <c r="AD275" s="77"/>
      <c r="AE275" s="77"/>
      <c r="AF275" s="77"/>
      <c r="AG275" s="77"/>
      <c r="AH275" s="77"/>
      <c r="AI275" s="77"/>
      <c r="AJ275" s="77"/>
      <c r="AK275" s="77"/>
      <c r="AL275" s="77"/>
      <c r="AM275" s="77"/>
      <c r="AN275" s="77"/>
      <c r="AO275" s="145"/>
      <c r="AP275" s="247" t="str">
        <f>IF(F275="","",IFERROR(VLOOKUP(SUBSTITUTE(SUBSTITUTE(Tabla1[[#This Row],[Uso Sistemas]],"T","P"),"N","F"),Parámetros!$M$2:$N$17,2,0),"Completar hasta 3ra sem. para evaluar a Probacionista"))</f>
        <v/>
      </c>
      <c r="AQ275" s="40"/>
      <c r="AR275" s="40"/>
      <c r="AS275" s="40"/>
      <c r="AT275" s="29"/>
      <c r="AU275" s="56"/>
      <c r="AV275" s="56"/>
      <c r="AW275" s="56"/>
      <c r="AX275" s="249" t="str">
        <f>IF(V275="","",EOMONTH(EDATE(Tabla1[[#This Row],[Fecha Finalización]],2),0))</f>
        <v/>
      </c>
      <c r="AY275" s="40"/>
      <c r="AZ275" s="250" t="str">
        <f>IF(V275="","",EOMONTH(EDATE(Tabla1[[#This Row],[Fecha Finalización]],3),0))</f>
        <v/>
      </c>
      <c r="BA275" s="40"/>
      <c r="BB275" s="40"/>
      <c r="BC275" s="236"/>
      <c r="BD275" s="234" t="str">
        <f>IF(F275="","",Tabla1[[#This Row],[sem 01]]&amp;Tabla1[[#This Row],[sem 02]]&amp;Tabla1[[#This Row],[sem 03]])</f>
        <v/>
      </c>
      <c r="BE275" s="235" t="str">
        <f>IF(TRIM(F275)="","",$B$1&amp;"-"&amp;SUBSTITUTE(Tabla1[[#This Row],[Mes Inscrito]]," ","")&amp;"-"&amp;SUBSTITUTE(Tabla1[[#This Row],[Dia de clases Inscrito]]," ","")&amp;"-"&amp;SUBSTITUTE(Tabla1[[#This Row],[Horario Inscrito]]," ","")&amp;"-"&amp;Tabla1[[#This Row],[Fecha Inicio grupo]])</f>
        <v/>
      </c>
      <c r="BF275" s="252" t="str">
        <f>IF(F275="","",Tabla1[[#This Row],[Curso]])</f>
        <v/>
      </c>
      <c r="BG275" s="253" t="str">
        <f>+IF(TRIM(F275)="","",$B$1&amp;"-"&amp;TRIM(Tabla1[[#This Row],[Mes Inscrito]])&amp;"-"&amp;TRIM(Tabla1[[#This Row],[Dia de clases Inscrito]])&amp;"-"&amp;TRIM(Tabla1[[#This Row],[Horario Inscrito]])&amp;"-"&amp;TRIM(Tabla1[[#This Row],[Fecha Inicio grupo]])&amp;"-"&amp;TRIM(Tabla1[[#This Row],[Tipo Incrito]]))</f>
        <v/>
      </c>
      <c r="BH275" s="309"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10"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10"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10" t="str">
        <f>IF(Tabla1[[#This Row],[Fecha Inicio grupo]]="","",IFERROR(VLOOKUP(Tabla1[[#This Row],[Mes de Alta como miembro]],Parámetros!$AM$2:$AN$16,2,0),"01/01/1900"))</f>
        <v/>
      </c>
    </row>
    <row r="276" spans="1:63" ht="14.45" hidden="1">
      <c r="A276" s="69">
        <v>273</v>
      </c>
      <c r="B276" s="30"/>
      <c r="C276" s="35"/>
      <c r="D276" s="43"/>
      <c r="E276" s="65"/>
      <c r="F276" s="46"/>
      <c r="G276" s="46"/>
      <c r="H276" s="164"/>
      <c r="I276" s="43"/>
      <c r="J276" s="29"/>
      <c r="K276" s="70"/>
      <c r="L276" s="69"/>
      <c r="M276" s="47"/>
      <c r="N276" s="239" t="str">
        <f ca="1">IF(Tabla1[[#This Row],[Fecha de nac]]="","",IF(Tabla1[[#This Row],[Fecha Finalización]] &gt;=TODAY(), DATEDIF(Tabla1[[#This Row],[Fecha de nac]],TODAY(),"y"), ROUNDDOWN((Tabla1[[#This Row],[Fecha Finalización]] -Tabla1[[#This Row],[Fecha de nac]])/365,0)))</f>
        <v/>
      </c>
      <c r="O276" s="170"/>
      <c r="P276" s="35"/>
      <c r="Q276" s="68"/>
      <c r="R276" s="68"/>
      <c r="S276" s="68"/>
      <c r="T276" s="68"/>
      <c r="U276" s="244" t="str">
        <f>IF(F276="","",Tabla1[[#This Row],[Fecha Inicio grupo]]+3*7-7)</f>
        <v/>
      </c>
      <c r="V276" s="245" t="str">
        <f>IF(F276="","",EDATE(Tabla1[[#This Row],[Fecha Inicio grupo]],3))</f>
        <v/>
      </c>
      <c r="W276" s="30"/>
      <c r="X276" s="30"/>
      <c r="Y276" s="77"/>
      <c r="Z276" s="77"/>
      <c r="AA276" s="77"/>
      <c r="AB276" s="77"/>
      <c r="AC276" s="77"/>
      <c r="AD276" s="77"/>
      <c r="AE276" s="77"/>
      <c r="AF276" s="77"/>
      <c r="AG276" s="77"/>
      <c r="AH276" s="77"/>
      <c r="AI276" s="77"/>
      <c r="AJ276" s="77"/>
      <c r="AK276" s="77"/>
      <c r="AL276" s="77"/>
      <c r="AM276" s="77"/>
      <c r="AN276" s="77"/>
      <c r="AO276" s="145"/>
      <c r="AP276" s="247" t="str">
        <f>IF(F276="","",IFERROR(VLOOKUP(SUBSTITUTE(SUBSTITUTE(Tabla1[[#This Row],[Uso Sistemas]],"T","P"),"N","F"),Parámetros!$M$2:$N$17,2,0),"Completar hasta 3ra sem. para evaluar a Probacionista"))</f>
        <v/>
      </c>
      <c r="AQ276" s="40"/>
      <c r="AR276" s="40"/>
      <c r="AS276" s="40"/>
      <c r="AT276" s="29"/>
      <c r="AU276" s="56"/>
      <c r="AV276" s="56"/>
      <c r="AW276" s="56"/>
      <c r="AX276" s="249" t="str">
        <f>IF(V276="","",EOMONTH(EDATE(Tabla1[[#This Row],[Fecha Finalización]],2),0))</f>
        <v/>
      </c>
      <c r="AY276" s="40"/>
      <c r="AZ276" s="250" t="str">
        <f>IF(V276="","",EOMONTH(EDATE(Tabla1[[#This Row],[Fecha Finalización]],3),0))</f>
        <v/>
      </c>
      <c r="BA276" s="40"/>
      <c r="BB276" s="40"/>
      <c r="BC276" s="236"/>
      <c r="BD276" s="234" t="str">
        <f>IF(F276="","",Tabla1[[#This Row],[sem 01]]&amp;Tabla1[[#This Row],[sem 02]]&amp;Tabla1[[#This Row],[sem 03]])</f>
        <v/>
      </c>
      <c r="BE276" s="235" t="str">
        <f>IF(TRIM(F276)="","",$B$1&amp;"-"&amp;SUBSTITUTE(Tabla1[[#This Row],[Mes Inscrito]]," ","")&amp;"-"&amp;SUBSTITUTE(Tabla1[[#This Row],[Dia de clases Inscrito]]," ","")&amp;"-"&amp;SUBSTITUTE(Tabla1[[#This Row],[Horario Inscrito]]," ","")&amp;"-"&amp;Tabla1[[#This Row],[Fecha Inicio grupo]])</f>
        <v/>
      </c>
      <c r="BF276" s="252" t="str">
        <f>IF(F276="","",Tabla1[[#This Row],[Curso]])</f>
        <v/>
      </c>
      <c r="BG276" s="253" t="str">
        <f>+IF(TRIM(F276)="","",$B$1&amp;"-"&amp;TRIM(Tabla1[[#This Row],[Mes Inscrito]])&amp;"-"&amp;TRIM(Tabla1[[#This Row],[Dia de clases Inscrito]])&amp;"-"&amp;TRIM(Tabla1[[#This Row],[Horario Inscrito]])&amp;"-"&amp;TRIM(Tabla1[[#This Row],[Fecha Inicio grupo]])&amp;"-"&amp;TRIM(Tabla1[[#This Row],[Tipo Incrito]]))</f>
        <v/>
      </c>
      <c r="BH276" s="309"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10"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10"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10" t="str">
        <f>IF(Tabla1[[#This Row],[Fecha Inicio grupo]]="","",IFERROR(VLOOKUP(Tabla1[[#This Row],[Mes de Alta como miembro]],Parámetros!$AM$2:$AN$16,2,0),"01/01/1900"))</f>
        <v/>
      </c>
    </row>
    <row r="277" spans="1:63" ht="14.45" hidden="1">
      <c r="A277" s="69">
        <v>274</v>
      </c>
      <c r="B277" s="30"/>
      <c r="C277" s="35"/>
      <c r="D277" s="43"/>
      <c r="E277" s="65"/>
      <c r="F277" s="46"/>
      <c r="G277" s="46"/>
      <c r="H277" s="164"/>
      <c r="I277" s="43"/>
      <c r="J277" s="29"/>
      <c r="K277" s="70"/>
      <c r="L277" s="69"/>
      <c r="M277" s="47"/>
      <c r="N277" s="239" t="str">
        <f ca="1">IF(Tabla1[[#This Row],[Fecha de nac]]="","",IF(Tabla1[[#This Row],[Fecha Finalización]] &gt;=TODAY(), DATEDIF(Tabla1[[#This Row],[Fecha de nac]],TODAY(),"y"), ROUNDDOWN((Tabla1[[#This Row],[Fecha Finalización]] -Tabla1[[#This Row],[Fecha de nac]])/365,0)))</f>
        <v/>
      </c>
      <c r="O277" s="170"/>
      <c r="P277" s="35"/>
      <c r="Q277" s="68"/>
      <c r="R277" s="68"/>
      <c r="S277" s="68"/>
      <c r="T277" s="68"/>
      <c r="U277" s="244" t="str">
        <f>IF(F277="","",Tabla1[[#This Row],[Fecha Inicio grupo]]+3*7-7)</f>
        <v/>
      </c>
      <c r="V277" s="245" t="str">
        <f>IF(F277="","",EDATE(Tabla1[[#This Row],[Fecha Inicio grupo]],3))</f>
        <v/>
      </c>
      <c r="W277" s="30"/>
      <c r="X277" s="30"/>
      <c r="Y277" s="77"/>
      <c r="Z277" s="77"/>
      <c r="AA277" s="77"/>
      <c r="AB277" s="77"/>
      <c r="AC277" s="77"/>
      <c r="AD277" s="77"/>
      <c r="AE277" s="77"/>
      <c r="AF277" s="77"/>
      <c r="AG277" s="77"/>
      <c r="AH277" s="77"/>
      <c r="AI277" s="77"/>
      <c r="AJ277" s="77"/>
      <c r="AK277" s="77"/>
      <c r="AL277" s="77"/>
      <c r="AM277" s="77"/>
      <c r="AN277" s="77"/>
      <c r="AO277" s="145"/>
      <c r="AP277" s="247" t="str">
        <f>IF(F277="","",IFERROR(VLOOKUP(SUBSTITUTE(SUBSTITUTE(Tabla1[[#This Row],[Uso Sistemas]],"T","P"),"N","F"),Parámetros!$M$2:$N$17,2,0),"Completar hasta 3ra sem. para evaluar a Probacionista"))</f>
        <v/>
      </c>
      <c r="AQ277" s="40"/>
      <c r="AR277" s="40"/>
      <c r="AS277" s="40"/>
      <c r="AT277" s="29"/>
      <c r="AU277" s="56"/>
      <c r="AV277" s="56"/>
      <c r="AW277" s="56"/>
      <c r="AX277" s="249" t="str">
        <f>IF(V277="","",EOMONTH(EDATE(Tabla1[[#This Row],[Fecha Finalización]],2),0))</f>
        <v/>
      </c>
      <c r="AY277" s="40"/>
      <c r="AZ277" s="250" t="str">
        <f>IF(V277="","",EOMONTH(EDATE(Tabla1[[#This Row],[Fecha Finalización]],3),0))</f>
        <v/>
      </c>
      <c r="BA277" s="40"/>
      <c r="BB277" s="40"/>
      <c r="BC277" s="236"/>
      <c r="BD277" s="234" t="str">
        <f>IF(F277="","",Tabla1[[#This Row],[sem 01]]&amp;Tabla1[[#This Row],[sem 02]]&amp;Tabla1[[#This Row],[sem 03]])</f>
        <v/>
      </c>
      <c r="BE277" s="235" t="str">
        <f>IF(TRIM(F277)="","",$B$1&amp;"-"&amp;SUBSTITUTE(Tabla1[[#This Row],[Mes Inscrito]]," ","")&amp;"-"&amp;SUBSTITUTE(Tabla1[[#This Row],[Dia de clases Inscrito]]," ","")&amp;"-"&amp;SUBSTITUTE(Tabla1[[#This Row],[Horario Inscrito]]," ","")&amp;"-"&amp;Tabla1[[#This Row],[Fecha Inicio grupo]])</f>
        <v/>
      </c>
      <c r="BF277" s="252" t="str">
        <f>IF(F277="","",Tabla1[[#This Row],[Curso]])</f>
        <v/>
      </c>
      <c r="BG277" s="253" t="str">
        <f>+IF(TRIM(F277)="","",$B$1&amp;"-"&amp;TRIM(Tabla1[[#This Row],[Mes Inscrito]])&amp;"-"&amp;TRIM(Tabla1[[#This Row],[Dia de clases Inscrito]])&amp;"-"&amp;TRIM(Tabla1[[#This Row],[Horario Inscrito]])&amp;"-"&amp;TRIM(Tabla1[[#This Row],[Fecha Inicio grupo]])&amp;"-"&amp;TRIM(Tabla1[[#This Row],[Tipo Incrito]]))</f>
        <v/>
      </c>
      <c r="BH277" s="309"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10"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10"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10" t="str">
        <f>IF(Tabla1[[#This Row],[Fecha Inicio grupo]]="","",IFERROR(VLOOKUP(Tabla1[[#This Row],[Mes de Alta como miembro]],Parámetros!$AM$2:$AN$16,2,0),"01/01/1900"))</f>
        <v/>
      </c>
    </row>
    <row r="278" spans="1:63" ht="14.45" hidden="1">
      <c r="A278" s="69">
        <v>275</v>
      </c>
      <c r="B278" s="30"/>
      <c r="C278" s="35"/>
      <c r="D278" s="43"/>
      <c r="E278" s="65"/>
      <c r="F278" s="46"/>
      <c r="G278" s="46"/>
      <c r="H278" s="164"/>
      <c r="I278" s="43"/>
      <c r="J278" s="29"/>
      <c r="K278" s="70"/>
      <c r="L278" s="69"/>
      <c r="M278" s="47"/>
      <c r="N278" s="239" t="str">
        <f ca="1">IF(Tabla1[[#This Row],[Fecha de nac]]="","",IF(Tabla1[[#This Row],[Fecha Finalización]] &gt;=TODAY(), DATEDIF(Tabla1[[#This Row],[Fecha de nac]],TODAY(),"y"), ROUNDDOWN((Tabla1[[#This Row],[Fecha Finalización]] -Tabla1[[#This Row],[Fecha de nac]])/365,0)))</f>
        <v/>
      </c>
      <c r="O278" s="170"/>
      <c r="P278" s="35"/>
      <c r="Q278" s="68"/>
      <c r="R278" s="68"/>
      <c r="S278" s="68"/>
      <c r="T278" s="68"/>
      <c r="U278" s="244" t="str">
        <f>IF(F278="","",Tabla1[[#This Row],[Fecha Inicio grupo]]+3*7-7)</f>
        <v/>
      </c>
      <c r="V278" s="245" t="str">
        <f>IF(F278="","",EDATE(Tabla1[[#This Row],[Fecha Inicio grupo]],3))</f>
        <v/>
      </c>
      <c r="W278" s="30"/>
      <c r="X278" s="30"/>
      <c r="Y278" s="77"/>
      <c r="Z278" s="77"/>
      <c r="AA278" s="77"/>
      <c r="AB278" s="77"/>
      <c r="AC278" s="77"/>
      <c r="AD278" s="77"/>
      <c r="AE278" s="77"/>
      <c r="AF278" s="77"/>
      <c r="AG278" s="77"/>
      <c r="AH278" s="77"/>
      <c r="AI278" s="77"/>
      <c r="AJ278" s="77"/>
      <c r="AK278" s="77"/>
      <c r="AL278" s="77"/>
      <c r="AM278" s="77"/>
      <c r="AN278" s="77"/>
      <c r="AO278" s="145"/>
      <c r="AP278" s="247" t="str">
        <f>IF(F278="","",IFERROR(VLOOKUP(SUBSTITUTE(SUBSTITUTE(Tabla1[[#This Row],[Uso Sistemas]],"T","P"),"N","F"),Parámetros!$M$2:$N$17,2,0),"Completar hasta 3ra sem. para evaluar a Probacionista"))</f>
        <v/>
      </c>
      <c r="AQ278" s="40"/>
      <c r="AR278" s="40"/>
      <c r="AS278" s="40"/>
      <c r="AT278" s="29"/>
      <c r="AU278" s="56"/>
      <c r="AV278" s="56"/>
      <c r="AW278" s="56"/>
      <c r="AX278" s="249" t="str">
        <f>IF(V278="","",EOMONTH(EDATE(Tabla1[[#This Row],[Fecha Finalización]],2),0))</f>
        <v/>
      </c>
      <c r="AY278" s="40"/>
      <c r="AZ278" s="250" t="str">
        <f>IF(V278="","",EOMONTH(EDATE(Tabla1[[#This Row],[Fecha Finalización]],3),0))</f>
        <v/>
      </c>
      <c r="BA278" s="40"/>
      <c r="BB278" s="40"/>
      <c r="BC278" s="236"/>
      <c r="BD278" s="234" t="str">
        <f>IF(F278="","",Tabla1[[#This Row],[sem 01]]&amp;Tabla1[[#This Row],[sem 02]]&amp;Tabla1[[#This Row],[sem 03]])</f>
        <v/>
      </c>
      <c r="BE278" s="235" t="str">
        <f>IF(TRIM(F278)="","",$B$1&amp;"-"&amp;SUBSTITUTE(Tabla1[[#This Row],[Mes Inscrito]]," ","")&amp;"-"&amp;SUBSTITUTE(Tabla1[[#This Row],[Dia de clases Inscrito]]," ","")&amp;"-"&amp;SUBSTITUTE(Tabla1[[#This Row],[Horario Inscrito]]," ","")&amp;"-"&amp;Tabla1[[#This Row],[Fecha Inicio grupo]])</f>
        <v/>
      </c>
      <c r="BF278" s="252" t="str">
        <f>IF(F278="","",Tabla1[[#This Row],[Curso]])</f>
        <v/>
      </c>
      <c r="BG278" s="253" t="str">
        <f>+IF(TRIM(F278)="","",$B$1&amp;"-"&amp;TRIM(Tabla1[[#This Row],[Mes Inscrito]])&amp;"-"&amp;TRIM(Tabla1[[#This Row],[Dia de clases Inscrito]])&amp;"-"&amp;TRIM(Tabla1[[#This Row],[Horario Inscrito]])&amp;"-"&amp;TRIM(Tabla1[[#This Row],[Fecha Inicio grupo]])&amp;"-"&amp;TRIM(Tabla1[[#This Row],[Tipo Incrito]]))</f>
        <v/>
      </c>
      <c r="BH278" s="309"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10"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10"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10" t="str">
        <f>IF(Tabla1[[#This Row],[Fecha Inicio grupo]]="","",IFERROR(VLOOKUP(Tabla1[[#This Row],[Mes de Alta como miembro]],Parámetros!$AM$2:$AN$16,2,0),"01/01/1900"))</f>
        <v/>
      </c>
    </row>
    <row r="279" spans="1:63" ht="14.45" hidden="1">
      <c r="A279" s="69">
        <v>276</v>
      </c>
      <c r="B279" s="30"/>
      <c r="C279" s="35"/>
      <c r="D279" s="43"/>
      <c r="E279" s="65"/>
      <c r="F279" s="46"/>
      <c r="G279" s="46"/>
      <c r="H279" s="164"/>
      <c r="I279" s="43"/>
      <c r="J279" s="29"/>
      <c r="K279" s="70"/>
      <c r="L279" s="69"/>
      <c r="M279" s="47"/>
      <c r="N279" s="239" t="str">
        <f ca="1">IF(Tabla1[[#This Row],[Fecha de nac]]="","",IF(Tabla1[[#This Row],[Fecha Finalización]] &gt;=TODAY(), DATEDIF(Tabla1[[#This Row],[Fecha de nac]],TODAY(),"y"), ROUNDDOWN((Tabla1[[#This Row],[Fecha Finalización]] -Tabla1[[#This Row],[Fecha de nac]])/365,0)))</f>
        <v/>
      </c>
      <c r="O279" s="170"/>
      <c r="P279" s="35"/>
      <c r="Q279" s="68"/>
      <c r="R279" s="68"/>
      <c r="S279" s="68"/>
      <c r="T279" s="68"/>
      <c r="U279" s="244" t="str">
        <f>IF(F279="","",Tabla1[[#This Row],[Fecha Inicio grupo]]+3*7-7)</f>
        <v/>
      </c>
      <c r="V279" s="245" t="str">
        <f>IF(F279="","",EDATE(Tabla1[[#This Row],[Fecha Inicio grupo]],3))</f>
        <v/>
      </c>
      <c r="W279" s="30"/>
      <c r="X279" s="30"/>
      <c r="Y279" s="77"/>
      <c r="Z279" s="77"/>
      <c r="AA279" s="77"/>
      <c r="AB279" s="77"/>
      <c r="AC279" s="77"/>
      <c r="AD279" s="77"/>
      <c r="AE279" s="77"/>
      <c r="AF279" s="77"/>
      <c r="AG279" s="77"/>
      <c r="AH279" s="77"/>
      <c r="AI279" s="77"/>
      <c r="AJ279" s="77"/>
      <c r="AK279" s="77"/>
      <c r="AL279" s="77"/>
      <c r="AM279" s="77"/>
      <c r="AN279" s="77"/>
      <c r="AO279" s="145"/>
      <c r="AP279" s="247" t="str">
        <f>IF(F279="","",IFERROR(VLOOKUP(SUBSTITUTE(SUBSTITUTE(Tabla1[[#This Row],[Uso Sistemas]],"T","P"),"N","F"),Parámetros!$M$2:$N$17,2,0),"Completar hasta 3ra sem. para evaluar a Probacionista"))</f>
        <v/>
      </c>
      <c r="AQ279" s="40"/>
      <c r="AR279" s="40"/>
      <c r="AS279" s="40"/>
      <c r="AT279" s="29"/>
      <c r="AU279" s="56"/>
      <c r="AV279" s="56"/>
      <c r="AW279" s="56"/>
      <c r="AX279" s="249" t="str">
        <f>IF(V279="","",EOMONTH(EDATE(Tabla1[[#This Row],[Fecha Finalización]],2),0))</f>
        <v/>
      </c>
      <c r="AY279" s="40"/>
      <c r="AZ279" s="250" t="str">
        <f>IF(V279="","",EOMONTH(EDATE(Tabla1[[#This Row],[Fecha Finalización]],3),0))</f>
        <v/>
      </c>
      <c r="BA279" s="40"/>
      <c r="BB279" s="40"/>
      <c r="BC279" s="236"/>
      <c r="BD279" s="234" t="str">
        <f>IF(F279="","",Tabla1[[#This Row],[sem 01]]&amp;Tabla1[[#This Row],[sem 02]]&amp;Tabla1[[#This Row],[sem 03]])</f>
        <v/>
      </c>
      <c r="BE279" s="235" t="str">
        <f>IF(TRIM(F279)="","",$B$1&amp;"-"&amp;SUBSTITUTE(Tabla1[[#This Row],[Mes Inscrito]]," ","")&amp;"-"&amp;SUBSTITUTE(Tabla1[[#This Row],[Dia de clases Inscrito]]," ","")&amp;"-"&amp;SUBSTITUTE(Tabla1[[#This Row],[Horario Inscrito]]," ","")&amp;"-"&amp;Tabla1[[#This Row],[Fecha Inicio grupo]])</f>
        <v/>
      </c>
      <c r="BF279" s="252" t="str">
        <f>IF(F279="","",Tabla1[[#This Row],[Curso]])</f>
        <v/>
      </c>
      <c r="BG279" s="253" t="str">
        <f>+IF(TRIM(F279)="","",$B$1&amp;"-"&amp;TRIM(Tabla1[[#This Row],[Mes Inscrito]])&amp;"-"&amp;TRIM(Tabla1[[#This Row],[Dia de clases Inscrito]])&amp;"-"&amp;TRIM(Tabla1[[#This Row],[Horario Inscrito]])&amp;"-"&amp;TRIM(Tabla1[[#This Row],[Fecha Inicio grupo]])&amp;"-"&amp;TRIM(Tabla1[[#This Row],[Tipo Incrito]]))</f>
        <v/>
      </c>
      <c r="BH279" s="309"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10"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10"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10" t="str">
        <f>IF(Tabla1[[#This Row],[Fecha Inicio grupo]]="","",IFERROR(VLOOKUP(Tabla1[[#This Row],[Mes de Alta como miembro]],Parámetros!$AM$2:$AN$16,2,0),"01/01/1900"))</f>
        <v/>
      </c>
    </row>
    <row r="280" spans="1:63" ht="14.45" hidden="1">
      <c r="A280" s="69">
        <v>277</v>
      </c>
      <c r="B280" s="30"/>
      <c r="C280" s="35"/>
      <c r="D280" s="43"/>
      <c r="E280" s="65"/>
      <c r="F280" s="46"/>
      <c r="G280" s="46"/>
      <c r="H280" s="164"/>
      <c r="I280" s="43"/>
      <c r="J280" s="29"/>
      <c r="K280" s="70"/>
      <c r="L280" s="69"/>
      <c r="M280" s="47"/>
      <c r="N280" s="239" t="str">
        <f ca="1">IF(Tabla1[[#This Row],[Fecha de nac]]="","",IF(Tabla1[[#This Row],[Fecha Finalización]] &gt;=TODAY(), DATEDIF(Tabla1[[#This Row],[Fecha de nac]],TODAY(),"y"), ROUNDDOWN((Tabla1[[#This Row],[Fecha Finalización]] -Tabla1[[#This Row],[Fecha de nac]])/365,0)))</f>
        <v/>
      </c>
      <c r="O280" s="170"/>
      <c r="P280" s="35"/>
      <c r="Q280" s="68"/>
      <c r="R280" s="68"/>
      <c r="S280" s="68"/>
      <c r="T280" s="68"/>
      <c r="U280" s="244" t="str">
        <f>IF(F280="","",Tabla1[[#This Row],[Fecha Inicio grupo]]+3*7-7)</f>
        <v/>
      </c>
      <c r="V280" s="245" t="str">
        <f>IF(F280="","",EDATE(Tabla1[[#This Row],[Fecha Inicio grupo]],3))</f>
        <v/>
      </c>
      <c r="W280" s="30"/>
      <c r="X280" s="30"/>
      <c r="Y280" s="77"/>
      <c r="Z280" s="77"/>
      <c r="AA280" s="77"/>
      <c r="AB280" s="77"/>
      <c r="AC280" s="77"/>
      <c r="AD280" s="77"/>
      <c r="AE280" s="77"/>
      <c r="AF280" s="77"/>
      <c r="AG280" s="77"/>
      <c r="AH280" s="77"/>
      <c r="AI280" s="77"/>
      <c r="AJ280" s="77"/>
      <c r="AK280" s="77"/>
      <c r="AL280" s="77"/>
      <c r="AM280" s="77"/>
      <c r="AN280" s="77"/>
      <c r="AO280" s="145"/>
      <c r="AP280" s="247" t="str">
        <f>IF(F280="","",IFERROR(VLOOKUP(SUBSTITUTE(SUBSTITUTE(Tabla1[[#This Row],[Uso Sistemas]],"T","P"),"N","F"),Parámetros!$M$2:$N$17,2,0),"Completar hasta 3ra sem. para evaluar a Probacionista"))</f>
        <v/>
      </c>
      <c r="AQ280" s="40"/>
      <c r="AR280" s="40"/>
      <c r="AS280" s="40"/>
      <c r="AT280" s="29"/>
      <c r="AU280" s="56"/>
      <c r="AV280" s="56"/>
      <c r="AW280" s="56"/>
      <c r="AX280" s="249" t="str">
        <f>IF(V280="","",EOMONTH(EDATE(Tabla1[[#This Row],[Fecha Finalización]],2),0))</f>
        <v/>
      </c>
      <c r="AY280" s="40"/>
      <c r="AZ280" s="250" t="str">
        <f>IF(V280="","",EOMONTH(EDATE(Tabla1[[#This Row],[Fecha Finalización]],3),0))</f>
        <v/>
      </c>
      <c r="BA280" s="40"/>
      <c r="BB280" s="40"/>
      <c r="BC280" s="236"/>
      <c r="BD280" s="234" t="str">
        <f>IF(F280="","",Tabla1[[#This Row],[sem 01]]&amp;Tabla1[[#This Row],[sem 02]]&amp;Tabla1[[#This Row],[sem 03]])</f>
        <v/>
      </c>
      <c r="BE280" s="235" t="str">
        <f>IF(TRIM(F280)="","",$B$1&amp;"-"&amp;SUBSTITUTE(Tabla1[[#This Row],[Mes Inscrito]]," ","")&amp;"-"&amp;SUBSTITUTE(Tabla1[[#This Row],[Dia de clases Inscrito]]," ","")&amp;"-"&amp;SUBSTITUTE(Tabla1[[#This Row],[Horario Inscrito]]," ","")&amp;"-"&amp;Tabla1[[#This Row],[Fecha Inicio grupo]])</f>
        <v/>
      </c>
      <c r="BF280" s="252" t="str">
        <f>IF(F280="","",Tabla1[[#This Row],[Curso]])</f>
        <v/>
      </c>
      <c r="BG280" s="253" t="str">
        <f>+IF(TRIM(F280)="","",$B$1&amp;"-"&amp;TRIM(Tabla1[[#This Row],[Mes Inscrito]])&amp;"-"&amp;TRIM(Tabla1[[#This Row],[Dia de clases Inscrito]])&amp;"-"&amp;TRIM(Tabla1[[#This Row],[Horario Inscrito]])&amp;"-"&amp;TRIM(Tabla1[[#This Row],[Fecha Inicio grupo]])&amp;"-"&amp;TRIM(Tabla1[[#This Row],[Tipo Incrito]]))</f>
        <v/>
      </c>
      <c r="BH280" s="309"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10"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10"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10" t="str">
        <f>IF(Tabla1[[#This Row],[Fecha Inicio grupo]]="","",IFERROR(VLOOKUP(Tabla1[[#This Row],[Mes de Alta como miembro]],Parámetros!$AM$2:$AN$16,2,0),"01/01/1900"))</f>
        <v/>
      </c>
    </row>
    <row r="281" spans="1:63" ht="14.45" hidden="1">
      <c r="A281" s="69">
        <v>278</v>
      </c>
      <c r="B281" s="30"/>
      <c r="C281" s="35"/>
      <c r="D281" s="43"/>
      <c r="E281" s="65"/>
      <c r="F281" s="46"/>
      <c r="G281" s="46"/>
      <c r="H281" s="164"/>
      <c r="I281" s="43"/>
      <c r="J281" s="29"/>
      <c r="K281" s="70"/>
      <c r="L281" s="69"/>
      <c r="M281" s="47"/>
      <c r="N281" s="239" t="str">
        <f ca="1">IF(Tabla1[[#This Row],[Fecha de nac]]="","",IF(Tabla1[[#This Row],[Fecha Finalización]] &gt;=TODAY(), DATEDIF(Tabla1[[#This Row],[Fecha de nac]],TODAY(),"y"), ROUNDDOWN((Tabla1[[#This Row],[Fecha Finalización]] -Tabla1[[#This Row],[Fecha de nac]])/365,0)))</f>
        <v/>
      </c>
      <c r="O281" s="170"/>
      <c r="P281" s="35"/>
      <c r="Q281" s="68"/>
      <c r="R281" s="68"/>
      <c r="S281" s="68"/>
      <c r="T281" s="68"/>
      <c r="U281" s="244" t="str">
        <f>IF(F281="","",Tabla1[[#This Row],[Fecha Inicio grupo]]+3*7-7)</f>
        <v/>
      </c>
      <c r="V281" s="245" t="str">
        <f>IF(F281="","",EDATE(Tabla1[[#This Row],[Fecha Inicio grupo]],3))</f>
        <v/>
      </c>
      <c r="W281" s="30"/>
      <c r="X281" s="30"/>
      <c r="Y281" s="77"/>
      <c r="Z281" s="77"/>
      <c r="AA281" s="77"/>
      <c r="AB281" s="77"/>
      <c r="AC281" s="77"/>
      <c r="AD281" s="77"/>
      <c r="AE281" s="77"/>
      <c r="AF281" s="77"/>
      <c r="AG281" s="77"/>
      <c r="AH281" s="77"/>
      <c r="AI281" s="77"/>
      <c r="AJ281" s="77"/>
      <c r="AK281" s="77"/>
      <c r="AL281" s="77"/>
      <c r="AM281" s="77"/>
      <c r="AN281" s="77"/>
      <c r="AO281" s="145"/>
      <c r="AP281" s="247" t="str">
        <f>IF(F281="","",IFERROR(VLOOKUP(SUBSTITUTE(SUBSTITUTE(Tabla1[[#This Row],[Uso Sistemas]],"T","P"),"N","F"),Parámetros!$M$2:$N$17,2,0),"Completar hasta 3ra sem. para evaluar a Probacionista"))</f>
        <v/>
      </c>
      <c r="AQ281" s="40"/>
      <c r="AR281" s="40"/>
      <c r="AS281" s="40"/>
      <c r="AT281" s="29"/>
      <c r="AU281" s="56"/>
      <c r="AV281" s="56"/>
      <c r="AW281" s="56"/>
      <c r="AX281" s="249" t="str">
        <f>IF(V281="","",EOMONTH(EDATE(Tabla1[[#This Row],[Fecha Finalización]],2),0))</f>
        <v/>
      </c>
      <c r="AY281" s="40"/>
      <c r="AZ281" s="250" t="str">
        <f>IF(V281="","",EOMONTH(EDATE(Tabla1[[#This Row],[Fecha Finalización]],3),0))</f>
        <v/>
      </c>
      <c r="BA281" s="40"/>
      <c r="BB281" s="40"/>
      <c r="BC281" s="236"/>
      <c r="BD281" s="234" t="str">
        <f>IF(F281="","",Tabla1[[#This Row],[sem 01]]&amp;Tabla1[[#This Row],[sem 02]]&amp;Tabla1[[#This Row],[sem 03]])</f>
        <v/>
      </c>
      <c r="BE281" s="235" t="str">
        <f>IF(TRIM(F281)="","",$B$1&amp;"-"&amp;SUBSTITUTE(Tabla1[[#This Row],[Mes Inscrito]]," ","")&amp;"-"&amp;SUBSTITUTE(Tabla1[[#This Row],[Dia de clases Inscrito]]," ","")&amp;"-"&amp;SUBSTITUTE(Tabla1[[#This Row],[Horario Inscrito]]," ","")&amp;"-"&amp;Tabla1[[#This Row],[Fecha Inicio grupo]])</f>
        <v/>
      </c>
      <c r="BF281" s="252" t="str">
        <f>IF(F281="","",Tabla1[[#This Row],[Curso]])</f>
        <v/>
      </c>
      <c r="BG281" s="253" t="str">
        <f>+IF(TRIM(F281)="","",$B$1&amp;"-"&amp;TRIM(Tabla1[[#This Row],[Mes Inscrito]])&amp;"-"&amp;TRIM(Tabla1[[#This Row],[Dia de clases Inscrito]])&amp;"-"&amp;TRIM(Tabla1[[#This Row],[Horario Inscrito]])&amp;"-"&amp;TRIM(Tabla1[[#This Row],[Fecha Inicio grupo]])&amp;"-"&amp;TRIM(Tabla1[[#This Row],[Tipo Incrito]]))</f>
        <v/>
      </c>
      <c r="BH281" s="309"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10"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10"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10" t="str">
        <f>IF(Tabla1[[#This Row],[Fecha Inicio grupo]]="","",IFERROR(VLOOKUP(Tabla1[[#This Row],[Mes de Alta como miembro]],Parámetros!$AM$2:$AN$16,2,0),"01/01/1900"))</f>
        <v/>
      </c>
    </row>
    <row r="282" spans="1:63" ht="14.45" hidden="1">
      <c r="A282" s="69">
        <v>279</v>
      </c>
      <c r="B282" s="30"/>
      <c r="C282" s="35"/>
      <c r="D282" s="43"/>
      <c r="E282" s="65"/>
      <c r="F282" s="46"/>
      <c r="G282" s="46"/>
      <c r="H282" s="164"/>
      <c r="I282" s="43"/>
      <c r="J282" s="29"/>
      <c r="K282" s="70"/>
      <c r="L282" s="69"/>
      <c r="M282" s="47"/>
      <c r="N282" s="239" t="str">
        <f ca="1">IF(Tabla1[[#This Row],[Fecha de nac]]="","",IF(Tabla1[[#This Row],[Fecha Finalización]] &gt;=TODAY(), DATEDIF(Tabla1[[#This Row],[Fecha de nac]],TODAY(),"y"), ROUNDDOWN((Tabla1[[#This Row],[Fecha Finalización]] -Tabla1[[#This Row],[Fecha de nac]])/365,0)))</f>
        <v/>
      </c>
      <c r="O282" s="170"/>
      <c r="P282" s="35"/>
      <c r="Q282" s="68"/>
      <c r="R282" s="68"/>
      <c r="S282" s="68"/>
      <c r="T282" s="68"/>
      <c r="U282" s="244" t="str">
        <f>IF(F282="","",Tabla1[[#This Row],[Fecha Inicio grupo]]+3*7-7)</f>
        <v/>
      </c>
      <c r="V282" s="245" t="str">
        <f>IF(F282="","",EDATE(Tabla1[[#This Row],[Fecha Inicio grupo]],3))</f>
        <v/>
      </c>
      <c r="W282" s="30"/>
      <c r="X282" s="30"/>
      <c r="Y282" s="77"/>
      <c r="Z282" s="77"/>
      <c r="AA282" s="77"/>
      <c r="AB282" s="77"/>
      <c r="AC282" s="77"/>
      <c r="AD282" s="77"/>
      <c r="AE282" s="77"/>
      <c r="AF282" s="77"/>
      <c r="AG282" s="77"/>
      <c r="AH282" s="77"/>
      <c r="AI282" s="77"/>
      <c r="AJ282" s="77"/>
      <c r="AK282" s="77"/>
      <c r="AL282" s="77"/>
      <c r="AM282" s="77"/>
      <c r="AN282" s="77"/>
      <c r="AO282" s="145"/>
      <c r="AP282" s="247" t="str">
        <f>IF(F282="","",IFERROR(VLOOKUP(SUBSTITUTE(SUBSTITUTE(Tabla1[[#This Row],[Uso Sistemas]],"T","P"),"N","F"),Parámetros!$M$2:$N$17,2,0),"Completar hasta 3ra sem. para evaluar a Probacionista"))</f>
        <v/>
      </c>
      <c r="AQ282" s="40"/>
      <c r="AR282" s="40"/>
      <c r="AS282" s="40"/>
      <c r="AT282" s="29"/>
      <c r="AU282" s="56"/>
      <c r="AV282" s="56"/>
      <c r="AW282" s="56"/>
      <c r="AX282" s="249" t="str">
        <f>IF(V282="","",EOMONTH(EDATE(Tabla1[[#This Row],[Fecha Finalización]],2),0))</f>
        <v/>
      </c>
      <c r="AY282" s="40"/>
      <c r="AZ282" s="250" t="str">
        <f>IF(V282="","",EOMONTH(EDATE(Tabla1[[#This Row],[Fecha Finalización]],3),0))</f>
        <v/>
      </c>
      <c r="BA282" s="40"/>
      <c r="BB282" s="40"/>
      <c r="BC282" s="236"/>
      <c r="BD282" s="234" t="str">
        <f>IF(F282="","",Tabla1[[#This Row],[sem 01]]&amp;Tabla1[[#This Row],[sem 02]]&amp;Tabla1[[#This Row],[sem 03]])</f>
        <v/>
      </c>
      <c r="BE282" s="235" t="str">
        <f>IF(TRIM(F282)="","",$B$1&amp;"-"&amp;SUBSTITUTE(Tabla1[[#This Row],[Mes Inscrito]]," ","")&amp;"-"&amp;SUBSTITUTE(Tabla1[[#This Row],[Dia de clases Inscrito]]," ","")&amp;"-"&amp;SUBSTITUTE(Tabla1[[#This Row],[Horario Inscrito]]," ","")&amp;"-"&amp;Tabla1[[#This Row],[Fecha Inicio grupo]])</f>
        <v/>
      </c>
      <c r="BF282" s="252" t="str">
        <f>IF(F282="","",Tabla1[[#This Row],[Curso]])</f>
        <v/>
      </c>
      <c r="BG282" s="253" t="str">
        <f>+IF(TRIM(F282)="","",$B$1&amp;"-"&amp;TRIM(Tabla1[[#This Row],[Mes Inscrito]])&amp;"-"&amp;TRIM(Tabla1[[#This Row],[Dia de clases Inscrito]])&amp;"-"&amp;TRIM(Tabla1[[#This Row],[Horario Inscrito]])&amp;"-"&amp;TRIM(Tabla1[[#This Row],[Fecha Inicio grupo]])&amp;"-"&amp;TRIM(Tabla1[[#This Row],[Tipo Incrito]]))</f>
        <v/>
      </c>
      <c r="BH282" s="309"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10"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10"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10" t="str">
        <f>IF(Tabla1[[#This Row],[Fecha Inicio grupo]]="","",IFERROR(VLOOKUP(Tabla1[[#This Row],[Mes de Alta como miembro]],Parámetros!$AM$2:$AN$16,2,0),"01/01/1900"))</f>
        <v/>
      </c>
    </row>
    <row r="283" spans="1:63" ht="14.45" hidden="1">
      <c r="A283" s="69">
        <v>280</v>
      </c>
      <c r="B283" s="30"/>
      <c r="C283" s="35"/>
      <c r="D283" s="43"/>
      <c r="E283" s="65"/>
      <c r="F283" s="46"/>
      <c r="G283" s="46"/>
      <c r="H283" s="164"/>
      <c r="I283" s="43"/>
      <c r="J283" s="29"/>
      <c r="K283" s="70"/>
      <c r="L283" s="69"/>
      <c r="M283" s="47"/>
      <c r="N283" s="239" t="str">
        <f ca="1">IF(Tabla1[[#This Row],[Fecha de nac]]="","",IF(Tabla1[[#This Row],[Fecha Finalización]] &gt;=TODAY(), DATEDIF(Tabla1[[#This Row],[Fecha de nac]],TODAY(),"y"), ROUNDDOWN((Tabla1[[#This Row],[Fecha Finalización]] -Tabla1[[#This Row],[Fecha de nac]])/365,0)))</f>
        <v/>
      </c>
      <c r="O283" s="170"/>
      <c r="P283" s="35"/>
      <c r="Q283" s="68"/>
      <c r="R283" s="68"/>
      <c r="S283" s="68"/>
      <c r="T283" s="68"/>
      <c r="U283" s="244" t="str">
        <f>IF(F283="","",Tabla1[[#This Row],[Fecha Inicio grupo]]+3*7-7)</f>
        <v/>
      </c>
      <c r="V283" s="245" t="str">
        <f>IF(F283="","",EDATE(Tabla1[[#This Row],[Fecha Inicio grupo]],3))</f>
        <v/>
      </c>
      <c r="W283" s="30"/>
      <c r="X283" s="30"/>
      <c r="Y283" s="77"/>
      <c r="Z283" s="77"/>
      <c r="AA283" s="77"/>
      <c r="AB283" s="77"/>
      <c r="AC283" s="77"/>
      <c r="AD283" s="77"/>
      <c r="AE283" s="77"/>
      <c r="AF283" s="77"/>
      <c r="AG283" s="77"/>
      <c r="AH283" s="77"/>
      <c r="AI283" s="77"/>
      <c r="AJ283" s="77"/>
      <c r="AK283" s="77"/>
      <c r="AL283" s="77"/>
      <c r="AM283" s="77"/>
      <c r="AN283" s="77"/>
      <c r="AO283" s="145"/>
      <c r="AP283" s="247" t="str">
        <f>IF(F283="","",IFERROR(VLOOKUP(SUBSTITUTE(SUBSTITUTE(Tabla1[[#This Row],[Uso Sistemas]],"T","P"),"N","F"),Parámetros!$M$2:$N$17,2,0),"Completar hasta 3ra sem. para evaluar a Probacionista"))</f>
        <v/>
      </c>
      <c r="AQ283" s="40"/>
      <c r="AR283" s="40"/>
      <c r="AS283" s="40"/>
      <c r="AT283" s="29"/>
      <c r="AU283" s="56"/>
      <c r="AV283" s="56"/>
      <c r="AW283" s="56"/>
      <c r="AX283" s="249" t="str">
        <f>IF(V283="","",EOMONTH(EDATE(Tabla1[[#This Row],[Fecha Finalización]],2),0))</f>
        <v/>
      </c>
      <c r="AY283" s="40"/>
      <c r="AZ283" s="250" t="str">
        <f>IF(V283="","",EOMONTH(EDATE(Tabla1[[#This Row],[Fecha Finalización]],3),0))</f>
        <v/>
      </c>
      <c r="BA283" s="40"/>
      <c r="BB283" s="40"/>
      <c r="BC283" s="236"/>
      <c r="BD283" s="234" t="str">
        <f>IF(F283="","",Tabla1[[#This Row],[sem 01]]&amp;Tabla1[[#This Row],[sem 02]]&amp;Tabla1[[#This Row],[sem 03]])</f>
        <v/>
      </c>
      <c r="BE283" s="235" t="str">
        <f>IF(TRIM(F283)="","",$B$1&amp;"-"&amp;SUBSTITUTE(Tabla1[[#This Row],[Mes Inscrito]]," ","")&amp;"-"&amp;SUBSTITUTE(Tabla1[[#This Row],[Dia de clases Inscrito]]," ","")&amp;"-"&amp;SUBSTITUTE(Tabla1[[#This Row],[Horario Inscrito]]," ","")&amp;"-"&amp;Tabla1[[#This Row],[Fecha Inicio grupo]])</f>
        <v/>
      </c>
      <c r="BF283" s="252" t="str">
        <f>IF(F283="","",Tabla1[[#This Row],[Curso]])</f>
        <v/>
      </c>
      <c r="BG283" s="253" t="str">
        <f>+IF(TRIM(F283)="","",$B$1&amp;"-"&amp;TRIM(Tabla1[[#This Row],[Mes Inscrito]])&amp;"-"&amp;TRIM(Tabla1[[#This Row],[Dia de clases Inscrito]])&amp;"-"&amp;TRIM(Tabla1[[#This Row],[Horario Inscrito]])&amp;"-"&amp;TRIM(Tabla1[[#This Row],[Fecha Inicio grupo]])&amp;"-"&amp;TRIM(Tabla1[[#This Row],[Tipo Incrito]]))</f>
        <v/>
      </c>
      <c r="BH283" s="309"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10"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10"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10" t="str">
        <f>IF(Tabla1[[#This Row],[Fecha Inicio grupo]]="","",IFERROR(VLOOKUP(Tabla1[[#This Row],[Mes de Alta como miembro]],Parámetros!$AM$2:$AN$16,2,0),"01/01/1900"))</f>
        <v/>
      </c>
    </row>
    <row r="284" spans="1:63" ht="14.45" hidden="1">
      <c r="A284" s="69">
        <v>281</v>
      </c>
      <c r="B284" s="30"/>
      <c r="C284" s="35"/>
      <c r="D284" s="43"/>
      <c r="E284" s="65"/>
      <c r="F284" s="46"/>
      <c r="G284" s="46"/>
      <c r="H284" s="164"/>
      <c r="I284" s="43"/>
      <c r="J284" s="29"/>
      <c r="K284" s="70"/>
      <c r="L284" s="69"/>
      <c r="M284" s="47"/>
      <c r="N284" s="239" t="str">
        <f ca="1">IF(Tabla1[[#This Row],[Fecha de nac]]="","",IF(Tabla1[[#This Row],[Fecha Finalización]] &gt;=TODAY(), DATEDIF(Tabla1[[#This Row],[Fecha de nac]],TODAY(),"y"), ROUNDDOWN((Tabla1[[#This Row],[Fecha Finalización]] -Tabla1[[#This Row],[Fecha de nac]])/365,0)))</f>
        <v/>
      </c>
      <c r="O284" s="170"/>
      <c r="P284" s="35"/>
      <c r="Q284" s="68"/>
      <c r="R284" s="68"/>
      <c r="S284" s="68"/>
      <c r="T284" s="68"/>
      <c r="U284" s="244" t="str">
        <f>IF(F284="","",Tabla1[[#This Row],[Fecha Inicio grupo]]+3*7-7)</f>
        <v/>
      </c>
      <c r="V284" s="245" t="str">
        <f>IF(F284="","",EDATE(Tabla1[[#This Row],[Fecha Inicio grupo]],3))</f>
        <v/>
      </c>
      <c r="W284" s="30"/>
      <c r="X284" s="30"/>
      <c r="Y284" s="77"/>
      <c r="Z284" s="77"/>
      <c r="AA284" s="77"/>
      <c r="AB284" s="77"/>
      <c r="AC284" s="77"/>
      <c r="AD284" s="77"/>
      <c r="AE284" s="77"/>
      <c r="AF284" s="77"/>
      <c r="AG284" s="77"/>
      <c r="AH284" s="77"/>
      <c r="AI284" s="77"/>
      <c r="AJ284" s="77"/>
      <c r="AK284" s="77"/>
      <c r="AL284" s="77"/>
      <c r="AM284" s="77"/>
      <c r="AN284" s="77"/>
      <c r="AO284" s="145"/>
      <c r="AP284" s="247" t="str">
        <f>IF(F284="","",IFERROR(VLOOKUP(SUBSTITUTE(SUBSTITUTE(Tabla1[[#This Row],[Uso Sistemas]],"T","P"),"N","F"),Parámetros!$M$2:$N$17,2,0),"Completar hasta 3ra sem. para evaluar a Probacionista"))</f>
        <v/>
      </c>
      <c r="AQ284" s="40"/>
      <c r="AR284" s="40"/>
      <c r="AS284" s="40"/>
      <c r="AT284" s="29"/>
      <c r="AU284" s="56"/>
      <c r="AV284" s="56"/>
      <c r="AW284" s="56"/>
      <c r="AX284" s="249" t="str">
        <f>IF(V284="","",EOMONTH(EDATE(Tabla1[[#This Row],[Fecha Finalización]],2),0))</f>
        <v/>
      </c>
      <c r="AY284" s="40"/>
      <c r="AZ284" s="250" t="str">
        <f>IF(V284="","",EOMONTH(EDATE(Tabla1[[#This Row],[Fecha Finalización]],3),0))</f>
        <v/>
      </c>
      <c r="BA284" s="40"/>
      <c r="BB284" s="40"/>
      <c r="BC284" s="236"/>
      <c r="BD284" s="234" t="str">
        <f>IF(F284="","",Tabla1[[#This Row],[sem 01]]&amp;Tabla1[[#This Row],[sem 02]]&amp;Tabla1[[#This Row],[sem 03]])</f>
        <v/>
      </c>
      <c r="BE284" s="235" t="str">
        <f>IF(TRIM(F284)="","",$B$1&amp;"-"&amp;SUBSTITUTE(Tabla1[[#This Row],[Mes Inscrito]]," ","")&amp;"-"&amp;SUBSTITUTE(Tabla1[[#This Row],[Dia de clases Inscrito]]," ","")&amp;"-"&amp;SUBSTITUTE(Tabla1[[#This Row],[Horario Inscrito]]," ","")&amp;"-"&amp;Tabla1[[#This Row],[Fecha Inicio grupo]])</f>
        <v/>
      </c>
      <c r="BF284" s="252" t="str">
        <f>IF(F284="","",Tabla1[[#This Row],[Curso]])</f>
        <v/>
      </c>
      <c r="BG284" s="253" t="str">
        <f>+IF(TRIM(F284)="","",$B$1&amp;"-"&amp;TRIM(Tabla1[[#This Row],[Mes Inscrito]])&amp;"-"&amp;TRIM(Tabla1[[#This Row],[Dia de clases Inscrito]])&amp;"-"&amp;TRIM(Tabla1[[#This Row],[Horario Inscrito]])&amp;"-"&amp;TRIM(Tabla1[[#This Row],[Fecha Inicio grupo]])&amp;"-"&amp;TRIM(Tabla1[[#This Row],[Tipo Incrito]]))</f>
        <v/>
      </c>
      <c r="BH284" s="309"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10"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10"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10" t="str">
        <f>IF(Tabla1[[#This Row],[Fecha Inicio grupo]]="","",IFERROR(VLOOKUP(Tabla1[[#This Row],[Mes de Alta como miembro]],Parámetros!$AM$2:$AN$16,2,0),"01/01/1900"))</f>
        <v/>
      </c>
    </row>
    <row r="285" spans="1:63" ht="14.45" hidden="1">
      <c r="A285" s="69">
        <v>282</v>
      </c>
      <c r="B285" s="30"/>
      <c r="C285" s="35"/>
      <c r="D285" s="43"/>
      <c r="E285" s="65"/>
      <c r="F285" s="46"/>
      <c r="G285" s="46"/>
      <c r="H285" s="164"/>
      <c r="I285" s="43"/>
      <c r="J285" s="29"/>
      <c r="K285" s="70"/>
      <c r="L285" s="69"/>
      <c r="M285" s="47"/>
      <c r="N285" s="239" t="str">
        <f ca="1">IF(Tabla1[[#This Row],[Fecha de nac]]="","",IF(Tabla1[[#This Row],[Fecha Finalización]] &gt;=TODAY(), DATEDIF(Tabla1[[#This Row],[Fecha de nac]],TODAY(),"y"), ROUNDDOWN((Tabla1[[#This Row],[Fecha Finalización]] -Tabla1[[#This Row],[Fecha de nac]])/365,0)))</f>
        <v/>
      </c>
      <c r="O285" s="170"/>
      <c r="P285" s="35"/>
      <c r="Q285" s="68"/>
      <c r="R285" s="68"/>
      <c r="S285" s="68"/>
      <c r="T285" s="68"/>
      <c r="U285" s="244" t="str">
        <f>IF(F285="","",Tabla1[[#This Row],[Fecha Inicio grupo]]+3*7-7)</f>
        <v/>
      </c>
      <c r="V285" s="245" t="str">
        <f>IF(F285="","",EDATE(Tabla1[[#This Row],[Fecha Inicio grupo]],3))</f>
        <v/>
      </c>
      <c r="W285" s="30"/>
      <c r="X285" s="30"/>
      <c r="Y285" s="77"/>
      <c r="Z285" s="77"/>
      <c r="AA285" s="77"/>
      <c r="AB285" s="77"/>
      <c r="AC285" s="77"/>
      <c r="AD285" s="77"/>
      <c r="AE285" s="77"/>
      <c r="AF285" s="77"/>
      <c r="AG285" s="77"/>
      <c r="AH285" s="77"/>
      <c r="AI285" s="77"/>
      <c r="AJ285" s="77"/>
      <c r="AK285" s="77"/>
      <c r="AL285" s="77"/>
      <c r="AM285" s="77"/>
      <c r="AN285" s="77"/>
      <c r="AO285" s="145"/>
      <c r="AP285" s="247" t="str">
        <f>IF(F285="","",IFERROR(VLOOKUP(SUBSTITUTE(SUBSTITUTE(Tabla1[[#This Row],[Uso Sistemas]],"T","P"),"N","F"),Parámetros!$M$2:$N$17,2,0),"Completar hasta 3ra sem. para evaluar a Probacionista"))</f>
        <v/>
      </c>
      <c r="AQ285" s="40"/>
      <c r="AR285" s="40"/>
      <c r="AS285" s="40"/>
      <c r="AT285" s="29"/>
      <c r="AU285" s="56"/>
      <c r="AV285" s="56"/>
      <c r="AW285" s="56"/>
      <c r="AX285" s="249" t="str">
        <f>IF(V285="","",EOMONTH(EDATE(Tabla1[[#This Row],[Fecha Finalización]],2),0))</f>
        <v/>
      </c>
      <c r="AY285" s="40"/>
      <c r="AZ285" s="250" t="str">
        <f>IF(V285="","",EOMONTH(EDATE(Tabla1[[#This Row],[Fecha Finalización]],3),0))</f>
        <v/>
      </c>
      <c r="BA285" s="40"/>
      <c r="BB285" s="40"/>
      <c r="BC285" s="236"/>
      <c r="BD285" s="234" t="str">
        <f>IF(F285="","",Tabla1[[#This Row],[sem 01]]&amp;Tabla1[[#This Row],[sem 02]]&amp;Tabla1[[#This Row],[sem 03]])</f>
        <v/>
      </c>
      <c r="BE285" s="235" t="str">
        <f>IF(TRIM(F285)="","",$B$1&amp;"-"&amp;SUBSTITUTE(Tabla1[[#This Row],[Mes Inscrito]]," ","")&amp;"-"&amp;SUBSTITUTE(Tabla1[[#This Row],[Dia de clases Inscrito]]," ","")&amp;"-"&amp;SUBSTITUTE(Tabla1[[#This Row],[Horario Inscrito]]," ","")&amp;"-"&amp;Tabla1[[#This Row],[Fecha Inicio grupo]])</f>
        <v/>
      </c>
      <c r="BF285" s="252" t="str">
        <f>IF(F285="","",Tabla1[[#This Row],[Curso]])</f>
        <v/>
      </c>
      <c r="BG285" s="253" t="str">
        <f>+IF(TRIM(F285)="","",$B$1&amp;"-"&amp;TRIM(Tabla1[[#This Row],[Mes Inscrito]])&amp;"-"&amp;TRIM(Tabla1[[#This Row],[Dia de clases Inscrito]])&amp;"-"&amp;TRIM(Tabla1[[#This Row],[Horario Inscrito]])&amp;"-"&amp;TRIM(Tabla1[[#This Row],[Fecha Inicio grupo]])&amp;"-"&amp;TRIM(Tabla1[[#This Row],[Tipo Incrito]]))</f>
        <v/>
      </c>
      <c r="BH285" s="309"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10"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10"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10" t="str">
        <f>IF(Tabla1[[#This Row],[Fecha Inicio grupo]]="","",IFERROR(VLOOKUP(Tabla1[[#This Row],[Mes de Alta como miembro]],Parámetros!$AM$2:$AN$16,2,0),"01/01/1900"))</f>
        <v/>
      </c>
    </row>
    <row r="286" spans="1:63" ht="14.45" hidden="1">
      <c r="A286" s="69">
        <v>283</v>
      </c>
      <c r="B286" s="30"/>
      <c r="C286" s="35"/>
      <c r="D286" s="43"/>
      <c r="E286" s="65"/>
      <c r="F286" s="46"/>
      <c r="G286" s="46"/>
      <c r="H286" s="164"/>
      <c r="I286" s="43"/>
      <c r="J286" s="29"/>
      <c r="K286" s="70"/>
      <c r="L286" s="69"/>
      <c r="M286" s="47"/>
      <c r="N286" s="239" t="str">
        <f ca="1">IF(Tabla1[[#This Row],[Fecha de nac]]="","",IF(Tabla1[[#This Row],[Fecha Finalización]] &gt;=TODAY(), DATEDIF(Tabla1[[#This Row],[Fecha de nac]],TODAY(),"y"), ROUNDDOWN((Tabla1[[#This Row],[Fecha Finalización]] -Tabla1[[#This Row],[Fecha de nac]])/365,0)))</f>
        <v/>
      </c>
      <c r="O286" s="170"/>
      <c r="P286" s="35"/>
      <c r="Q286" s="68"/>
      <c r="R286" s="68"/>
      <c r="S286" s="68"/>
      <c r="T286" s="68"/>
      <c r="U286" s="244" t="str">
        <f>IF(F286="","",Tabla1[[#This Row],[Fecha Inicio grupo]]+3*7-7)</f>
        <v/>
      </c>
      <c r="V286" s="245" t="str">
        <f>IF(F286="","",EDATE(Tabla1[[#This Row],[Fecha Inicio grupo]],3))</f>
        <v/>
      </c>
      <c r="W286" s="30"/>
      <c r="X286" s="30"/>
      <c r="Y286" s="77"/>
      <c r="Z286" s="77"/>
      <c r="AA286" s="77"/>
      <c r="AB286" s="77"/>
      <c r="AC286" s="77"/>
      <c r="AD286" s="77"/>
      <c r="AE286" s="77"/>
      <c r="AF286" s="77"/>
      <c r="AG286" s="77"/>
      <c r="AH286" s="77"/>
      <c r="AI286" s="77"/>
      <c r="AJ286" s="77"/>
      <c r="AK286" s="77"/>
      <c r="AL286" s="77"/>
      <c r="AM286" s="77"/>
      <c r="AN286" s="77"/>
      <c r="AO286" s="145"/>
      <c r="AP286" s="247" t="str">
        <f>IF(F286="","",IFERROR(VLOOKUP(SUBSTITUTE(SUBSTITUTE(Tabla1[[#This Row],[Uso Sistemas]],"T","P"),"N","F"),Parámetros!$M$2:$N$17,2,0),"Completar hasta 3ra sem. para evaluar a Probacionista"))</f>
        <v/>
      </c>
      <c r="AQ286" s="40"/>
      <c r="AR286" s="40"/>
      <c r="AS286" s="40"/>
      <c r="AT286" s="29"/>
      <c r="AU286" s="56"/>
      <c r="AV286" s="56"/>
      <c r="AW286" s="56"/>
      <c r="AX286" s="249" t="str">
        <f>IF(V286="","",EOMONTH(EDATE(Tabla1[[#This Row],[Fecha Finalización]],2),0))</f>
        <v/>
      </c>
      <c r="AY286" s="40"/>
      <c r="AZ286" s="250" t="str">
        <f>IF(V286="","",EOMONTH(EDATE(Tabla1[[#This Row],[Fecha Finalización]],3),0))</f>
        <v/>
      </c>
      <c r="BA286" s="40"/>
      <c r="BB286" s="40"/>
      <c r="BC286" s="236"/>
      <c r="BD286" s="234" t="str">
        <f>IF(F286="","",Tabla1[[#This Row],[sem 01]]&amp;Tabla1[[#This Row],[sem 02]]&amp;Tabla1[[#This Row],[sem 03]])</f>
        <v/>
      </c>
      <c r="BE286" s="235" t="str">
        <f>IF(TRIM(F286)="","",$B$1&amp;"-"&amp;SUBSTITUTE(Tabla1[[#This Row],[Mes Inscrito]]," ","")&amp;"-"&amp;SUBSTITUTE(Tabla1[[#This Row],[Dia de clases Inscrito]]," ","")&amp;"-"&amp;SUBSTITUTE(Tabla1[[#This Row],[Horario Inscrito]]," ","")&amp;"-"&amp;Tabla1[[#This Row],[Fecha Inicio grupo]])</f>
        <v/>
      </c>
      <c r="BF286" s="252" t="str">
        <f>IF(F286="","",Tabla1[[#This Row],[Curso]])</f>
        <v/>
      </c>
      <c r="BG286" s="253" t="str">
        <f>+IF(TRIM(F286)="","",$B$1&amp;"-"&amp;TRIM(Tabla1[[#This Row],[Mes Inscrito]])&amp;"-"&amp;TRIM(Tabla1[[#This Row],[Dia de clases Inscrito]])&amp;"-"&amp;TRIM(Tabla1[[#This Row],[Horario Inscrito]])&amp;"-"&amp;TRIM(Tabla1[[#This Row],[Fecha Inicio grupo]])&amp;"-"&amp;TRIM(Tabla1[[#This Row],[Tipo Incrito]]))</f>
        <v/>
      </c>
      <c r="BH286" s="309"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10"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10"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10" t="str">
        <f>IF(Tabla1[[#This Row],[Fecha Inicio grupo]]="","",IFERROR(VLOOKUP(Tabla1[[#This Row],[Mes de Alta como miembro]],Parámetros!$AM$2:$AN$16,2,0),"01/01/1900"))</f>
        <v/>
      </c>
    </row>
    <row r="287" spans="1:63" ht="14.45" hidden="1">
      <c r="A287" s="69">
        <v>284</v>
      </c>
      <c r="B287" s="30"/>
      <c r="C287" s="35"/>
      <c r="D287" s="43"/>
      <c r="E287" s="65"/>
      <c r="F287" s="46"/>
      <c r="G287" s="46"/>
      <c r="H287" s="164"/>
      <c r="I287" s="43"/>
      <c r="J287" s="29"/>
      <c r="K287" s="70"/>
      <c r="L287" s="69"/>
      <c r="M287" s="47"/>
      <c r="N287" s="239" t="str">
        <f ca="1">IF(Tabla1[[#This Row],[Fecha de nac]]="","",IF(Tabla1[[#This Row],[Fecha Finalización]] &gt;=TODAY(), DATEDIF(Tabla1[[#This Row],[Fecha de nac]],TODAY(),"y"), ROUNDDOWN((Tabla1[[#This Row],[Fecha Finalización]] -Tabla1[[#This Row],[Fecha de nac]])/365,0)))</f>
        <v/>
      </c>
      <c r="O287" s="170"/>
      <c r="P287" s="35"/>
      <c r="Q287" s="68"/>
      <c r="R287" s="68"/>
      <c r="S287" s="68"/>
      <c r="T287" s="68"/>
      <c r="U287" s="244" t="str">
        <f>IF(F287="","",Tabla1[[#This Row],[Fecha Inicio grupo]]+3*7-7)</f>
        <v/>
      </c>
      <c r="V287" s="245" t="str">
        <f>IF(F287="","",EDATE(Tabla1[[#This Row],[Fecha Inicio grupo]],3))</f>
        <v/>
      </c>
      <c r="W287" s="30"/>
      <c r="X287" s="30"/>
      <c r="Y287" s="77"/>
      <c r="Z287" s="77"/>
      <c r="AA287" s="77"/>
      <c r="AB287" s="77"/>
      <c r="AC287" s="77"/>
      <c r="AD287" s="77"/>
      <c r="AE287" s="77"/>
      <c r="AF287" s="77"/>
      <c r="AG287" s="77"/>
      <c r="AH287" s="77"/>
      <c r="AI287" s="77"/>
      <c r="AJ287" s="77"/>
      <c r="AK287" s="77"/>
      <c r="AL287" s="77"/>
      <c r="AM287" s="77"/>
      <c r="AN287" s="77"/>
      <c r="AO287" s="145"/>
      <c r="AP287" s="247" t="str">
        <f>IF(F287="","",IFERROR(VLOOKUP(SUBSTITUTE(SUBSTITUTE(Tabla1[[#This Row],[Uso Sistemas]],"T","P"),"N","F"),Parámetros!$M$2:$N$17,2,0),"Completar hasta 3ra sem. para evaluar a Probacionista"))</f>
        <v/>
      </c>
      <c r="AQ287" s="40"/>
      <c r="AR287" s="40"/>
      <c r="AS287" s="40"/>
      <c r="AT287" s="29"/>
      <c r="AU287" s="56"/>
      <c r="AV287" s="56"/>
      <c r="AW287" s="56"/>
      <c r="AX287" s="249" t="str">
        <f>IF(V287="","",EOMONTH(EDATE(Tabla1[[#This Row],[Fecha Finalización]],2),0))</f>
        <v/>
      </c>
      <c r="AY287" s="40"/>
      <c r="AZ287" s="250" t="str">
        <f>IF(V287="","",EOMONTH(EDATE(Tabla1[[#This Row],[Fecha Finalización]],3),0))</f>
        <v/>
      </c>
      <c r="BA287" s="40"/>
      <c r="BB287" s="40"/>
      <c r="BC287" s="236"/>
      <c r="BD287" s="234" t="str">
        <f>IF(F287="","",Tabla1[[#This Row],[sem 01]]&amp;Tabla1[[#This Row],[sem 02]]&amp;Tabla1[[#This Row],[sem 03]])</f>
        <v/>
      </c>
      <c r="BE287" s="235" t="str">
        <f>IF(TRIM(F287)="","",$B$1&amp;"-"&amp;SUBSTITUTE(Tabla1[[#This Row],[Mes Inscrito]]," ","")&amp;"-"&amp;SUBSTITUTE(Tabla1[[#This Row],[Dia de clases Inscrito]]," ","")&amp;"-"&amp;SUBSTITUTE(Tabla1[[#This Row],[Horario Inscrito]]," ","")&amp;"-"&amp;Tabla1[[#This Row],[Fecha Inicio grupo]])</f>
        <v/>
      </c>
      <c r="BF287" s="252" t="str">
        <f>IF(F287="","",Tabla1[[#This Row],[Curso]])</f>
        <v/>
      </c>
      <c r="BG287" s="253" t="str">
        <f>+IF(TRIM(F287)="","",$B$1&amp;"-"&amp;TRIM(Tabla1[[#This Row],[Mes Inscrito]])&amp;"-"&amp;TRIM(Tabla1[[#This Row],[Dia de clases Inscrito]])&amp;"-"&amp;TRIM(Tabla1[[#This Row],[Horario Inscrito]])&amp;"-"&amp;TRIM(Tabla1[[#This Row],[Fecha Inicio grupo]])&amp;"-"&amp;TRIM(Tabla1[[#This Row],[Tipo Incrito]]))</f>
        <v/>
      </c>
      <c r="BH287" s="309"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10"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10"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10" t="str">
        <f>IF(Tabla1[[#This Row],[Fecha Inicio grupo]]="","",IFERROR(VLOOKUP(Tabla1[[#This Row],[Mes de Alta como miembro]],Parámetros!$AM$2:$AN$16,2,0),"01/01/1900"))</f>
        <v/>
      </c>
    </row>
    <row r="288" spans="1:63" ht="14.45" hidden="1">
      <c r="A288" s="69">
        <v>285</v>
      </c>
      <c r="B288" s="30"/>
      <c r="C288" s="35"/>
      <c r="D288" s="43"/>
      <c r="E288" s="65"/>
      <c r="F288" s="46"/>
      <c r="G288" s="46"/>
      <c r="H288" s="164"/>
      <c r="I288" s="43"/>
      <c r="J288" s="29"/>
      <c r="K288" s="70"/>
      <c r="L288" s="69"/>
      <c r="M288" s="47"/>
      <c r="N288" s="239" t="str">
        <f ca="1">IF(Tabla1[[#This Row],[Fecha de nac]]="","",IF(Tabla1[[#This Row],[Fecha Finalización]] &gt;=TODAY(), DATEDIF(Tabla1[[#This Row],[Fecha de nac]],TODAY(),"y"), ROUNDDOWN((Tabla1[[#This Row],[Fecha Finalización]] -Tabla1[[#This Row],[Fecha de nac]])/365,0)))</f>
        <v/>
      </c>
      <c r="O288" s="170"/>
      <c r="P288" s="35"/>
      <c r="Q288" s="68"/>
      <c r="R288" s="68"/>
      <c r="S288" s="68"/>
      <c r="T288" s="68"/>
      <c r="U288" s="244" t="str">
        <f>IF(F288="","",Tabla1[[#This Row],[Fecha Inicio grupo]]+3*7-7)</f>
        <v/>
      </c>
      <c r="V288" s="245" t="str">
        <f>IF(F288="","",EDATE(Tabla1[[#This Row],[Fecha Inicio grupo]],3))</f>
        <v/>
      </c>
      <c r="W288" s="30"/>
      <c r="X288" s="30"/>
      <c r="Y288" s="77"/>
      <c r="Z288" s="77"/>
      <c r="AA288" s="77"/>
      <c r="AB288" s="77"/>
      <c r="AC288" s="77"/>
      <c r="AD288" s="77"/>
      <c r="AE288" s="77"/>
      <c r="AF288" s="77"/>
      <c r="AG288" s="77"/>
      <c r="AH288" s="77"/>
      <c r="AI288" s="77"/>
      <c r="AJ288" s="77"/>
      <c r="AK288" s="77"/>
      <c r="AL288" s="77"/>
      <c r="AM288" s="77"/>
      <c r="AN288" s="77"/>
      <c r="AO288" s="145"/>
      <c r="AP288" s="247" t="str">
        <f>IF(F288="","",IFERROR(VLOOKUP(SUBSTITUTE(SUBSTITUTE(Tabla1[[#This Row],[Uso Sistemas]],"T","P"),"N","F"),Parámetros!$M$2:$N$17,2,0),"Completar hasta 3ra sem. para evaluar a Probacionista"))</f>
        <v/>
      </c>
      <c r="AQ288" s="40"/>
      <c r="AR288" s="40"/>
      <c r="AS288" s="40"/>
      <c r="AT288" s="29"/>
      <c r="AU288" s="56"/>
      <c r="AV288" s="56"/>
      <c r="AW288" s="56"/>
      <c r="AX288" s="249" t="str">
        <f>IF(V288="","",EOMONTH(EDATE(Tabla1[[#This Row],[Fecha Finalización]],2),0))</f>
        <v/>
      </c>
      <c r="AY288" s="40"/>
      <c r="AZ288" s="250" t="str">
        <f>IF(V288="","",EOMONTH(EDATE(Tabla1[[#This Row],[Fecha Finalización]],3),0))</f>
        <v/>
      </c>
      <c r="BA288" s="40"/>
      <c r="BB288" s="40"/>
      <c r="BC288" s="236"/>
      <c r="BD288" s="234" t="str">
        <f>IF(F288="","",Tabla1[[#This Row],[sem 01]]&amp;Tabla1[[#This Row],[sem 02]]&amp;Tabla1[[#This Row],[sem 03]])</f>
        <v/>
      </c>
      <c r="BE288" s="235" t="str">
        <f>IF(TRIM(F288)="","",$B$1&amp;"-"&amp;SUBSTITUTE(Tabla1[[#This Row],[Mes Inscrito]]," ","")&amp;"-"&amp;SUBSTITUTE(Tabla1[[#This Row],[Dia de clases Inscrito]]," ","")&amp;"-"&amp;SUBSTITUTE(Tabla1[[#This Row],[Horario Inscrito]]," ","")&amp;"-"&amp;Tabla1[[#This Row],[Fecha Inicio grupo]])</f>
        <v/>
      </c>
      <c r="BF288" s="252" t="str">
        <f>IF(F288="","",Tabla1[[#This Row],[Curso]])</f>
        <v/>
      </c>
      <c r="BG288" s="253" t="str">
        <f>+IF(TRIM(F288)="","",$B$1&amp;"-"&amp;TRIM(Tabla1[[#This Row],[Mes Inscrito]])&amp;"-"&amp;TRIM(Tabla1[[#This Row],[Dia de clases Inscrito]])&amp;"-"&amp;TRIM(Tabla1[[#This Row],[Horario Inscrito]])&amp;"-"&amp;TRIM(Tabla1[[#This Row],[Fecha Inicio grupo]])&amp;"-"&amp;TRIM(Tabla1[[#This Row],[Tipo Incrito]]))</f>
        <v/>
      </c>
      <c r="BH288" s="309"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10"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10"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10" t="str">
        <f>IF(Tabla1[[#This Row],[Fecha Inicio grupo]]="","",IFERROR(VLOOKUP(Tabla1[[#This Row],[Mes de Alta como miembro]],Parámetros!$AM$2:$AN$16,2,0),"01/01/1900"))</f>
        <v/>
      </c>
    </row>
    <row r="289" spans="1:63" ht="14.45" hidden="1">
      <c r="A289" s="69">
        <v>286</v>
      </c>
      <c r="B289" s="30"/>
      <c r="C289" s="35"/>
      <c r="D289" s="43"/>
      <c r="E289" s="65"/>
      <c r="F289" s="46"/>
      <c r="G289" s="46"/>
      <c r="H289" s="164"/>
      <c r="I289" s="43"/>
      <c r="J289" s="29"/>
      <c r="K289" s="70"/>
      <c r="L289" s="69"/>
      <c r="M289" s="47"/>
      <c r="N289" s="239" t="str">
        <f ca="1">IF(Tabla1[[#This Row],[Fecha de nac]]="","",IF(Tabla1[[#This Row],[Fecha Finalización]] &gt;=TODAY(), DATEDIF(Tabla1[[#This Row],[Fecha de nac]],TODAY(),"y"), ROUNDDOWN((Tabla1[[#This Row],[Fecha Finalización]] -Tabla1[[#This Row],[Fecha de nac]])/365,0)))</f>
        <v/>
      </c>
      <c r="O289" s="170"/>
      <c r="P289" s="35"/>
      <c r="Q289" s="68"/>
      <c r="R289" s="68"/>
      <c r="S289" s="68"/>
      <c r="T289" s="68"/>
      <c r="U289" s="244" t="str">
        <f>IF(F289="","",Tabla1[[#This Row],[Fecha Inicio grupo]]+3*7-7)</f>
        <v/>
      </c>
      <c r="V289" s="245" t="str">
        <f>IF(F289="","",EDATE(Tabla1[[#This Row],[Fecha Inicio grupo]],3))</f>
        <v/>
      </c>
      <c r="W289" s="30"/>
      <c r="X289" s="30"/>
      <c r="Y289" s="77"/>
      <c r="Z289" s="77"/>
      <c r="AA289" s="77"/>
      <c r="AB289" s="77"/>
      <c r="AC289" s="77"/>
      <c r="AD289" s="77"/>
      <c r="AE289" s="77"/>
      <c r="AF289" s="77"/>
      <c r="AG289" s="77"/>
      <c r="AH289" s="77"/>
      <c r="AI289" s="77"/>
      <c r="AJ289" s="77"/>
      <c r="AK289" s="77"/>
      <c r="AL289" s="77"/>
      <c r="AM289" s="77"/>
      <c r="AN289" s="77"/>
      <c r="AO289" s="145"/>
      <c r="AP289" s="247" t="str">
        <f>IF(F289="","",IFERROR(VLOOKUP(SUBSTITUTE(SUBSTITUTE(Tabla1[[#This Row],[Uso Sistemas]],"T","P"),"N","F"),Parámetros!$M$2:$N$17,2,0),"Completar hasta 3ra sem. para evaluar a Probacionista"))</f>
        <v/>
      </c>
      <c r="AQ289" s="40"/>
      <c r="AR289" s="40"/>
      <c r="AS289" s="40"/>
      <c r="AT289" s="29"/>
      <c r="AU289" s="56"/>
      <c r="AV289" s="56"/>
      <c r="AW289" s="56"/>
      <c r="AX289" s="249" t="str">
        <f>IF(V289="","",EOMONTH(EDATE(Tabla1[[#This Row],[Fecha Finalización]],2),0))</f>
        <v/>
      </c>
      <c r="AY289" s="40"/>
      <c r="AZ289" s="250" t="str">
        <f>IF(V289="","",EOMONTH(EDATE(Tabla1[[#This Row],[Fecha Finalización]],3),0))</f>
        <v/>
      </c>
      <c r="BA289" s="40"/>
      <c r="BB289" s="40"/>
      <c r="BC289" s="236"/>
      <c r="BD289" s="234" t="str">
        <f>IF(F289="","",Tabla1[[#This Row],[sem 01]]&amp;Tabla1[[#This Row],[sem 02]]&amp;Tabla1[[#This Row],[sem 03]])</f>
        <v/>
      </c>
      <c r="BE289" s="235" t="str">
        <f>IF(TRIM(F289)="","",$B$1&amp;"-"&amp;SUBSTITUTE(Tabla1[[#This Row],[Mes Inscrito]]," ","")&amp;"-"&amp;SUBSTITUTE(Tabla1[[#This Row],[Dia de clases Inscrito]]," ","")&amp;"-"&amp;SUBSTITUTE(Tabla1[[#This Row],[Horario Inscrito]]," ","")&amp;"-"&amp;Tabla1[[#This Row],[Fecha Inicio grupo]])</f>
        <v/>
      </c>
      <c r="BF289" s="252" t="str">
        <f>IF(F289="","",Tabla1[[#This Row],[Curso]])</f>
        <v/>
      </c>
      <c r="BG289" s="253" t="str">
        <f>+IF(TRIM(F289)="","",$B$1&amp;"-"&amp;TRIM(Tabla1[[#This Row],[Mes Inscrito]])&amp;"-"&amp;TRIM(Tabla1[[#This Row],[Dia de clases Inscrito]])&amp;"-"&amp;TRIM(Tabla1[[#This Row],[Horario Inscrito]])&amp;"-"&amp;TRIM(Tabla1[[#This Row],[Fecha Inicio grupo]])&amp;"-"&amp;TRIM(Tabla1[[#This Row],[Tipo Incrito]]))</f>
        <v/>
      </c>
      <c r="BH289" s="309"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10"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10"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10" t="str">
        <f>IF(Tabla1[[#This Row],[Fecha Inicio grupo]]="","",IFERROR(VLOOKUP(Tabla1[[#This Row],[Mes de Alta como miembro]],Parámetros!$AM$2:$AN$16,2,0),"01/01/1900"))</f>
        <v/>
      </c>
    </row>
    <row r="290" spans="1:63" ht="14.45" hidden="1">
      <c r="A290" s="69">
        <v>287</v>
      </c>
      <c r="B290" s="30"/>
      <c r="C290" s="35"/>
      <c r="D290" s="43"/>
      <c r="E290" s="65"/>
      <c r="F290" s="46"/>
      <c r="G290" s="46"/>
      <c r="H290" s="164"/>
      <c r="I290" s="43"/>
      <c r="J290" s="29"/>
      <c r="K290" s="70"/>
      <c r="L290" s="69"/>
      <c r="M290" s="47"/>
      <c r="N290" s="239" t="str">
        <f ca="1">IF(Tabla1[[#This Row],[Fecha de nac]]="","",IF(Tabla1[[#This Row],[Fecha Finalización]] &gt;=TODAY(), DATEDIF(Tabla1[[#This Row],[Fecha de nac]],TODAY(),"y"), ROUNDDOWN((Tabla1[[#This Row],[Fecha Finalización]] -Tabla1[[#This Row],[Fecha de nac]])/365,0)))</f>
        <v/>
      </c>
      <c r="O290" s="170"/>
      <c r="P290" s="35"/>
      <c r="Q290" s="68"/>
      <c r="R290" s="68"/>
      <c r="S290" s="68"/>
      <c r="T290" s="68"/>
      <c r="U290" s="244" t="str">
        <f>IF(F290="","",Tabla1[[#This Row],[Fecha Inicio grupo]]+3*7-7)</f>
        <v/>
      </c>
      <c r="V290" s="245" t="str">
        <f>IF(F290="","",EDATE(Tabla1[[#This Row],[Fecha Inicio grupo]],3))</f>
        <v/>
      </c>
      <c r="W290" s="30"/>
      <c r="X290" s="30"/>
      <c r="Y290" s="77"/>
      <c r="Z290" s="77"/>
      <c r="AA290" s="77"/>
      <c r="AB290" s="77"/>
      <c r="AC290" s="77"/>
      <c r="AD290" s="77"/>
      <c r="AE290" s="77"/>
      <c r="AF290" s="77"/>
      <c r="AG290" s="77"/>
      <c r="AH290" s="77"/>
      <c r="AI290" s="77"/>
      <c r="AJ290" s="77"/>
      <c r="AK290" s="77"/>
      <c r="AL290" s="77"/>
      <c r="AM290" s="77"/>
      <c r="AN290" s="77"/>
      <c r="AO290" s="145"/>
      <c r="AP290" s="247" t="str">
        <f>IF(F290="","",IFERROR(VLOOKUP(SUBSTITUTE(SUBSTITUTE(Tabla1[[#This Row],[Uso Sistemas]],"T","P"),"N","F"),Parámetros!$M$2:$N$17,2,0),"Completar hasta 3ra sem. para evaluar a Probacionista"))</f>
        <v/>
      </c>
      <c r="AQ290" s="40"/>
      <c r="AR290" s="40"/>
      <c r="AS290" s="40"/>
      <c r="AT290" s="29"/>
      <c r="AU290" s="56"/>
      <c r="AV290" s="56"/>
      <c r="AW290" s="56"/>
      <c r="AX290" s="249" t="str">
        <f>IF(V290="","",EOMONTH(EDATE(Tabla1[[#This Row],[Fecha Finalización]],2),0))</f>
        <v/>
      </c>
      <c r="AY290" s="40"/>
      <c r="AZ290" s="250" t="str">
        <f>IF(V290="","",EOMONTH(EDATE(Tabla1[[#This Row],[Fecha Finalización]],3),0))</f>
        <v/>
      </c>
      <c r="BA290" s="40"/>
      <c r="BB290" s="40"/>
      <c r="BC290" s="236"/>
      <c r="BD290" s="234" t="str">
        <f>IF(F290="","",Tabla1[[#This Row],[sem 01]]&amp;Tabla1[[#This Row],[sem 02]]&amp;Tabla1[[#This Row],[sem 03]])</f>
        <v/>
      </c>
      <c r="BE290" s="235" t="str">
        <f>IF(TRIM(F290)="","",$B$1&amp;"-"&amp;SUBSTITUTE(Tabla1[[#This Row],[Mes Inscrito]]," ","")&amp;"-"&amp;SUBSTITUTE(Tabla1[[#This Row],[Dia de clases Inscrito]]," ","")&amp;"-"&amp;SUBSTITUTE(Tabla1[[#This Row],[Horario Inscrito]]," ","")&amp;"-"&amp;Tabla1[[#This Row],[Fecha Inicio grupo]])</f>
        <v/>
      </c>
      <c r="BF290" s="252" t="str">
        <f>IF(F290="","",Tabla1[[#This Row],[Curso]])</f>
        <v/>
      </c>
      <c r="BG290" s="253" t="str">
        <f>+IF(TRIM(F290)="","",$B$1&amp;"-"&amp;TRIM(Tabla1[[#This Row],[Mes Inscrito]])&amp;"-"&amp;TRIM(Tabla1[[#This Row],[Dia de clases Inscrito]])&amp;"-"&amp;TRIM(Tabla1[[#This Row],[Horario Inscrito]])&amp;"-"&amp;TRIM(Tabla1[[#This Row],[Fecha Inicio grupo]])&amp;"-"&amp;TRIM(Tabla1[[#This Row],[Tipo Incrito]]))</f>
        <v/>
      </c>
      <c r="BH290" s="309"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10"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10"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10" t="str">
        <f>IF(Tabla1[[#This Row],[Fecha Inicio grupo]]="","",IFERROR(VLOOKUP(Tabla1[[#This Row],[Mes de Alta como miembro]],Parámetros!$AM$2:$AN$16,2,0),"01/01/1900"))</f>
        <v/>
      </c>
    </row>
    <row r="291" spans="1:63" ht="14.45" hidden="1">
      <c r="A291" s="69">
        <v>288</v>
      </c>
      <c r="B291" s="30"/>
      <c r="C291" s="35"/>
      <c r="D291" s="43"/>
      <c r="E291" s="65"/>
      <c r="F291" s="46"/>
      <c r="G291" s="46"/>
      <c r="H291" s="164"/>
      <c r="I291" s="43"/>
      <c r="J291" s="29"/>
      <c r="K291" s="70"/>
      <c r="L291" s="69"/>
      <c r="M291" s="47"/>
      <c r="N291" s="239" t="str">
        <f ca="1">IF(Tabla1[[#This Row],[Fecha de nac]]="","",IF(Tabla1[[#This Row],[Fecha Finalización]] &gt;=TODAY(), DATEDIF(Tabla1[[#This Row],[Fecha de nac]],TODAY(),"y"), ROUNDDOWN((Tabla1[[#This Row],[Fecha Finalización]] -Tabla1[[#This Row],[Fecha de nac]])/365,0)))</f>
        <v/>
      </c>
      <c r="O291" s="170"/>
      <c r="P291" s="35"/>
      <c r="Q291" s="68"/>
      <c r="R291" s="68"/>
      <c r="S291" s="68"/>
      <c r="T291" s="68"/>
      <c r="U291" s="244" t="str">
        <f>IF(F291="","",Tabla1[[#This Row],[Fecha Inicio grupo]]+3*7-7)</f>
        <v/>
      </c>
      <c r="V291" s="245" t="str">
        <f>IF(F291="","",EDATE(Tabla1[[#This Row],[Fecha Inicio grupo]],3))</f>
        <v/>
      </c>
      <c r="W291" s="30"/>
      <c r="X291" s="30"/>
      <c r="Y291" s="77"/>
      <c r="Z291" s="77"/>
      <c r="AA291" s="77"/>
      <c r="AB291" s="77"/>
      <c r="AC291" s="77"/>
      <c r="AD291" s="77"/>
      <c r="AE291" s="77"/>
      <c r="AF291" s="77"/>
      <c r="AG291" s="77"/>
      <c r="AH291" s="77"/>
      <c r="AI291" s="77"/>
      <c r="AJ291" s="77"/>
      <c r="AK291" s="77"/>
      <c r="AL291" s="77"/>
      <c r="AM291" s="77"/>
      <c r="AN291" s="77"/>
      <c r="AO291" s="145"/>
      <c r="AP291" s="247" t="str">
        <f>IF(F291="","",IFERROR(VLOOKUP(SUBSTITUTE(SUBSTITUTE(Tabla1[[#This Row],[Uso Sistemas]],"T","P"),"N","F"),Parámetros!$M$2:$N$17,2,0),"Completar hasta 3ra sem. para evaluar a Probacionista"))</f>
        <v/>
      </c>
      <c r="AQ291" s="40"/>
      <c r="AR291" s="40"/>
      <c r="AS291" s="40"/>
      <c r="AT291" s="29"/>
      <c r="AU291" s="56"/>
      <c r="AV291" s="56"/>
      <c r="AW291" s="56"/>
      <c r="AX291" s="249" t="str">
        <f>IF(V291="","",EOMONTH(EDATE(Tabla1[[#This Row],[Fecha Finalización]],2),0))</f>
        <v/>
      </c>
      <c r="AY291" s="40"/>
      <c r="AZ291" s="250" t="str">
        <f>IF(V291="","",EOMONTH(EDATE(Tabla1[[#This Row],[Fecha Finalización]],3),0))</f>
        <v/>
      </c>
      <c r="BA291" s="40"/>
      <c r="BB291" s="40"/>
      <c r="BC291" s="236"/>
      <c r="BD291" s="234" t="str">
        <f>IF(F291="","",Tabla1[[#This Row],[sem 01]]&amp;Tabla1[[#This Row],[sem 02]]&amp;Tabla1[[#This Row],[sem 03]])</f>
        <v/>
      </c>
      <c r="BE291" s="235" t="str">
        <f>IF(TRIM(F291)="","",$B$1&amp;"-"&amp;SUBSTITUTE(Tabla1[[#This Row],[Mes Inscrito]]," ","")&amp;"-"&amp;SUBSTITUTE(Tabla1[[#This Row],[Dia de clases Inscrito]]," ","")&amp;"-"&amp;SUBSTITUTE(Tabla1[[#This Row],[Horario Inscrito]]," ","")&amp;"-"&amp;Tabla1[[#This Row],[Fecha Inicio grupo]])</f>
        <v/>
      </c>
      <c r="BF291" s="252" t="str">
        <f>IF(F291="","",Tabla1[[#This Row],[Curso]])</f>
        <v/>
      </c>
      <c r="BG291" s="253" t="str">
        <f>+IF(TRIM(F291)="","",$B$1&amp;"-"&amp;TRIM(Tabla1[[#This Row],[Mes Inscrito]])&amp;"-"&amp;TRIM(Tabla1[[#This Row],[Dia de clases Inscrito]])&amp;"-"&amp;TRIM(Tabla1[[#This Row],[Horario Inscrito]])&amp;"-"&amp;TRIM(Tabla1[[#This Row],[Fecha Inicio grupo]])&amp;"-"&amp;TRIM(Tabla1[[#This Row],[Tipo Incrito]]))</f>
        <v/>
      </c>
      <c r="BH291" s="309"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10"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10"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10" t="str">
        <f>IF(Tabla1[[#This Row],[Fecha Inicio grupo]]="","",IFERROR(VLOOKUP(Tabla1[[#This Row],[Mes de Alta como miembro]],Parámetros!$AM$2:$AN$16,2,0),"01/01/1900"))</f>
        <v/>
      </c>
    </row>
    <row r="292" spans="1:63" ht="14.45" hidden="1">
      <c r="A292" s="69">
        <v>289</v>
      </c>
      <c r="B292" s="30"/>
      <c r="C292" s="35"/>
      <c r="D292" s="43"/>
      <c r="E292" s="65"/>
      <c r="F292" s="46"/>
      <c r="G292" s="46"/>
      <c r="H292" s="164"/>
      <c r="I292" s="43"/>
      <c r="J292" s="29"/>
      <c r="K292" s="70"/>
      <c r="L292" s="69"/>
      <c r="M292" s="47"/>
      <c r="N292" s="239" t="str">
        <f ca="1">IF(Tabla1[[#This Row],[Fecha de nac]]="","",IF(Tabla1[[#This Row],[Fecha Finalización]] &gt;=TODAY(), DATEDIF(Tabla1[[#This Row],[Fecha de nac]],TODAY(),"y"), ROUNDDOWN((Tabla1[[#This Row],[Fecha Finalización]] -Tabla1[[#This Row],[Fecha de nac]])/365,0)))</f>
        <v/>
      </c>
      <c r="O292" s="170"/>
      <c r="P292" s="35"/>
      <c r="Q292" s="68"/>
      <c r="R292" s="68"/>
      <c r="S292" s="68"/>
      <c r="T292" s="68"/>
      <c r="U292" s="244" t="str">
        <f>IF(F292="","",Tabla1[[#This Row],[Fecha Inicio grupo]]+3*7-7)</f>
        <v/>
      </c>
      <c r="V292" s="245" t="str">
        <f>IF(F292="","",EDATE(Tabla1[[#This Row],[Fecha Inicio grupo]],3))</f>
        <v/>
      </c>
      <c r="W292" s="30"/>
      <c r="X292" s="30"/>
      <c r="Y292" s="77"/>
      <c r="Z292" s="77"/>
      <c r="AA292" s="77"/>
      <c r="AB292" s="77"/>
      <c r="AC292" s="77"/>
      <c r="AD292" s="77"/>
      <c r="AE292" s="77"/>
      <c r="AF292" s="77"/>
      <c r="AG292" s="77"/>
      <c r="AH292" s="77"/>
      <c r="AI292" s="77"/>
      <c r="AJ292" s="77"/>
      <c r="AK292" s="77"/>
      <c r="AL292" s="77"/>
      <c r="AM292" s="77"/>
      <c r="AN292" s="77"/>
      <c r="AO292" s="145"/>
      <c r="AP292" s="247" t="str">
        <f>IF(F292="","",IFERROR(VLOOKUP(SUBSTITUTE(SUBSTITUTE(Tabla1[[#This Row],[Uso Sistemas]],"T","P"),"N","F"),Parámetros!$M$2:$N$17,2,0),"Completar hasta 3ra sem. para evaluar a Probacionista"))</f>
        <v/>
      </c>
      <c r="AQ292" s="40"/>
      <c r="AR292" s="40"/>
      <c r="AS292" s="40"/>
      <c r="AT292" s="29"/>
      <c r="AU292" s="56"/>
      <c r="AV292" s="56"/>
      <c r="AW292" s="56"/>
      <c r="AX292" s="249" t="str">
        <f>IF(V292="","",EOMONTH(EDATE(Tabla1[[#This Row],[Fecha Finalización]],2),0))</f>
        <v/>
      </c>
      <c r="AY292" s="40"/>
      <c r="AZ292" s="250" t="str">
        <f>IF(V292="","",EOMONTH(EDATE(Tabla1[[#This Row],[Fecha Finalización]],3),0))</f>
        <v/>
      </c>
      <c r="BA292" s="40"/>
      <c r="BB292" s="40"/>
      <c r="BC292" s="236"/>
      <c r="BD292" s="234" t="str">
        <f>IF(F292="","",Tabla1[[#This Row],[sem 01]]&amp;Tabla1[[#This Row],[sem 02]]&amp;Tabla1[[#This Row],[sem 03]])</f>
        <v/>
      </c>
      <c r="BE292" s="235" t="str">
        <f>IF(TRIM(F292)="","",$B$1&amp;"-"&amp;SUBSTITUTE(Tabla1[[#This Row],[Mes Inscrito]]," ","")&amp;"-"&amp;SUBSTITUTE(Tabla1[[#This Row],[Dia de clases Inscrito]]," ","")&amp;"-"&amp;SUBSTITUTE(Tabla1[[#This Row],[Horario Inscrito]]," ","")&amp;"-"&amp;Tabla1[[#This Row],[Fecha Inicio grupo]])</f>
        <v/>
      </c>
      <c r="BF292" s="252" t="str">
        <f>IF(F292="","",Tabla1[[#This Row],[Curso]])</f>
        <v/>
      </c>
      <c r="BG292" s="253" t="str">
        <f>+IF(TRIM(F292)="","",$B$1&amp;"-"&amp;TRIM(Tabla1[[#This Row],[Mes Inscrito]])&amp;"-"&amp;TRIM(Tabla1[[#This Row],[Dia de clases Inscrito]])&amp;"-"&amp;TRIM(Tabla1[[#This Row],[Horario Inscrito]])&amp;"-"&amp;TRIM(Tabla1[[#This Row],[Fecha Inicio grupo]])&amp;"-"&amp;TRIM(Tabla1[[#This Row],[Tipo Incrito]]))</f>
        <v/>
      </c>
      <c r="BH292" s="309"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10"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10"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10" t="str">
        <f>IF(Tabla1[[#This Row],[Fecha Inicio grupo]]="","",IFERROR(VLOOKUP(Tabla1[[#This Row],[Mes de Alta como miembro]],Parámetros!$AM$2:$AN$16,2,0),"01/01/1900"))</f>
        <v/>
      </c>
    </row>
    <row r="293" spans="1:63" ht="14.45" hidden="1">
      <c r="A293" s="69">
        <v>290</v>
      </c>
      <c r="B293" s="30"/>
      <c r="C293" s="35"/>
      <c r="D293" s="43"/>
      <c r="E293" s="65"/>
      <c r="F293" s="46"/>
      <c r="G293" s="46"/>
      <c r="H293" s="164"/>
      <c r="I293" s="43"/>
      <c r="J293" s="29"/>
      <c r="K293" s="70"/>
      <c r="L293" s="69"/>
      <c r="M293" s="47"/>
      <c r="N293" s="239" t="str">
        <f ca="1">IF(Tabla1[[#This Row],[Fecha de nac]]="","",IF(Tabla1[[#This Row],[Fecha Finalización]] &gt;=TODAY(), DATEDIF(Tabla1[[#This Row],[Fecha de nac]],TODAY(),"y"), ROUNDDOWN((Tabla1[[#This Row],[Fecha Finalización]] -Tabla1[[#This Row],[Fecha de nac]])/365,0)))</f>
        <v/>
      </c>
      <c r="O293" s="170"/>
      <c r="P293" s="35"/>
      <c r="Q293" s="68"/>
      <c r="R293" s="68"/>
      <c r="S293" s="68"/>
      <c r="T293" s="68"/>
      <c r="U293" s="244" t="str">
        <f>IF(F293="","",Tabla1[[#This Row],[Fecha Inicio grupo]]+3*7-7)</f>
        <v/>
      </c>
      <c r="V293" s="245" t="str">
        <f>IF(F293="","",EDATE(Tabla1[[#This Row],[Fecha Inicio grupo]],3))</f>
        <v/>
      </c>
      <c r="W293" s="30"/>
      <c r="X293" s="30"/>
      <c r="Y293" s="77"/>
      <c r="Z293" s="77"/>
      <c r="AA293" s="77"/>
      <c r="AB293" s="77"/>
      <c r="AC293" s="77"/>
      <c r="AD293" s="77"/>
      <c r="AE293" s="77"/>
      <c r="AF293" s="77"/>
      <c r="AG293" s="77"/>
      <c r="AH293" s="77"/>
      <c r="AI293" s="77"/>
      <c r="AJ293" s="77"/>
      <c r="AK293" s="77"/>
      <c r="AL293" s="77"/>
      <c r="AM293" s="77"/>
      <c r="AN293" s="77"/>
      <c r="AO293" s="145"/>
      <c r="AP293" s="247" t="str">
        <f>IF(F293="","",IFERROR(VLOOKUP(SUBSTITUTE(SUBSTITUTE(Tabla1[[#This Row],[Uso Sistemas]],"T","P"),"N","F"),Parámetros!$M$2:$N$17,2,0),"Completar hasta 3ra sem. para evaluar a Probacionista"))</f>
        <v/>
      </c>
      <c r="AQ293" s="40"/>
      <c r="AR293" s="40"/>
      <c r="AS293" s="40"/>
      <c r="AT293" s="29"/>
      <c r="AU293" s="56"/>
      <c r="AV293" s="56"/>
      <c r="AW293" s="56"/>
      <c r="AX293" s="249" t="str">
        <f>IF(V293="","",EOMONTH(EDATE(Tabla1[[#This Row],[Fecha Finalización]],2),0))</f>
        <v/>
      </c>
      <c r="AY293" s="40"/>
      <c r="AZ293" s="250" t="str">
        <f>IF(V293="","",EOMONTH(EDATE(Tabla1[[#This Row],[Fecha Finalización]],3),0))</f>
        <v/>
      </c>
      <c r="BA293" s="40"/>
      <c r="BB293" s="40"/>
      <c r="BC293" s="236"/>
      <c r="BD293" s="234" t="str">
        <f>IF(F293="","",Tabla1[[#This Row],[sem 01]]&amp;Tabla1[[#This Row],[sem 02]]&amp;Tabla1[[#This Row],[sem 03]])</f>
        <v/>
      </c>
      <c r="BE293" s="235" t="str">
        <f>IF(TRIM(F293)="","",$B$1&amp;"-"&amp;SUBSTITUTE(Tabla1[[#This Row],[Mes Inscrito]]," ","")&amp;"-"&amp;SUBSTITUTE(Tabla1[[#This Row],[Dia de clases Inscrito]]," ","")&amp;"-"&amp;SUBSTITUTE(Tabla1[[#This Row],[Horario Inscrito]]," ","")&amp;"-"&amp;Tabla1[[#This Row],[Fecha Inicio grupo]])</f>
        <v/>
      </c>
      <c r="BF293" s="252" t="str">
        <f>IF(F293="","",Tabla1[[#This Row],[Curso]])</f>
        <v/>
      </c>
      <c r="BG293" s="253" t="str">
        <f>+IF(TRIM(F293)="","",$B$1&amp;"-"&amp;TRIM(Tabla1[[#This Row],[Mes Inscrito]])&amp;"-"&amp;TRIM(Tabla1[[#This Row],[Dia de clases Inscrito]])&amp;"-"&amp;TRIM(Tabla1[[#This Row],[Horario Inscrito]])&amp;"-"&amp;TRIM(Tabla1[[#This Row],[Fecha Inicio grupo]])&amp;"-"&amp;TRIM(Tabla1[[#This Row],[Tipo Incrito]]))</f>
        <v/>
      </c>
      <c r="BH293" s="309"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10"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10"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10" t="str">
        <f>IF(Tabla1[[#This Row],[Fecha Inicio grupo]]="","",IFERROR(VLOOKUP(Tabla1[[#This Row],[Mes de Alta como miembro]],Parámetros!$AM$2:$AN$16,2,0),"01/01/1900"))</f>
        <v/>
      </c>
    </row>
    <row r="294" spans="1:63" ht="14.45" hidden="1">
      <c r="A294" s="69">
        <v>291</v>
      </c>
      <c r="B294" s="30"/>
      <c r="C294" s="35"/>
      <c r="D294" s="43"/>
      <c r="E294" s="65"/>
      <c r="F294" s="46"/>
      <c r="G294" s="46"/>
      <c r="H294" s="164"/>
      <c r="I294" s="43"/>
      <c r="J294" s="29"/>
      <c r="K294" s="70"/>
      <c r="L294" s="69"/>
      <c r="M294" s="47"/>
      <c r="N294" s="239" t="str">
        <f ca="1">IF(Tabla1[[#This Row],[Fecha de nac]]="","",IF(Tabla1[[#This Row],[Fecha Finalización]] &gt;=TODAY(), DATEDIF(Tabla1[[#This Row],[Fecha de nac]],TODAY(),"y"), ROUNDDOWN((Tabla1[[#This Row],[Fecha Finalización]] -Tabla1[[#This Row],[Fecha de nac]])/365,0)))</f>
        <v/>
      </c>
      <c r="O294" s="170"/>
      <c r="P294" s="35"/>
      <c r="Q294" s="68"/>
      <c r="R294" s="68"/>
      <c r="S294" s="68"/>
      <c r="T294" s="68"/>
      <c r="U294" s="244" t="str">
        <f>IF(F294="","",Tabla1[[#This Row],[Fecha Inicio grupo]]+3*7-7)</f>
        <v/>
      </c>
      <c r="V294" s="245" t="str">
        <f>IF(F294="","",EDATE(Tabla1[[#This Row],[Fecha Inicio grupo]],3))</f>
        <v/>
      </c>
      <c r="W294" s="30"/>
      <c r="X294" s="30"/>
      <c r="Y294" s="77"/>
      <c r="Z294" s="77"/>
      <c r="AA294" s="77"/>
      <c r="AB294" s="77"/>
      <c r="AC294" s="77"/>
      <c r="AD294" s="77"/>
      <c r="AE294" s="77"/>
      <c r="AF294" s="77"/>
      <c r="AG294" s="77"/>
      <c r="AH294" s="77"/>
      <c r="AI294" s="77"/>
      <c r="AJ294" s="77"/>
      <c r="AK294" s="77"/>
      <c r="AL294" s="77"/>
      <c r="AM294" s="77"/>
      <c r="AN294" s="77"/>
      <c r="AO294" s="145"/>
      <c r="AP294" s="247" t="str">
        <f>IF(F294="","",IFERROR(VLOOKUP(SUBSTITUTE(SUBSTITUTE(Tabla1[[#This Row],[Uso Sistemas]],"T","P"),"N","F"),Parámetros!$M$2:$N$17,2,0),"Completar hasta 3ra sem. para evaluar a Probacionista"))</f>
        <v/>
      </c>
      <c r="AQ294" s="40"/>
      <c r="AR294" s="40"/>
      <c r="AS294" s="40"/>
      <c r="AT294" s="29"/>
      <c r="AU294" s="56"/>
      <c r="AV294" s="56"/>
      <c r="AW294" s="56"/>
      <c r="AX294" s="249" t="str">
        <f>IF(V294="","",EOMONTH(EDATE(Tabla1[[#This Row],[Fecha Finalización]],2),0))</f>
        <v/>
      </c>
      <c r="AY294" s="40"/>
      <c r="AZ294" s="250" t="str">
        <f>IF(V294="","",EOMONTH(EDATE(Tabla1[[#This Row],[Fecha Finalización]],3),0))</f>
        <v/>
      </c>
      <c r="BA294" s="40"/>
      <c r="BB294" s="40"/>
      <c r="BC294" s="236"/>
      <c r="BD294" s="234" t="str">
        <f>IF(F294="","",Tabla1[[#This Row],[sem 01]]&amp;Tabla1[[#This Row],[sem 02]]&amp;Tabla1[[#This Row],[sem 03]])</f>
        <v/>
      </c>
      <c r="BE294" s="235" t="str">
        <f>IF(TRIM(F294)="","",$B$1&amp;"-"&amp;SUBSTITUTE(Tabla1[[#This Row],[Mes Inscrito]]," ","")&amp;"-"&amp;SUBSTITUTE(Tabla1[[#This Row],[Dia de clases Inscrito]]," ","")&amp;"-"&amp;SUBSTITUTE(Tabla1[[#This Row],[Horario Inscrito]]," ","")&amp;"-"&amp;Tabla1[[#This Row],[Fecha Inicio grupo]])</f>
        <v/>
      </c>
      <c r="BF294" s="252" t="str">
        <f>IF(F294="","",Tabla1[[#This Row],[Curso]])</f>
        <v/>
      </c>
      <c r="BG294" s="253" t="str">
        <f>+IF(TRIM(F294)="","",$B$1&amp;"-"&amp;TRIM(Tabla1[[#This Row],[Mes Inscrito]])&amp;"-"&amp;TRIM(Tabla1[[#This Row],[Dia de clases Inscrito]])&amp;"-"&amp;TRIM(Tabla1[[#This Row],[Horario Inscrito]])&amp;"-"&amp;TRIM(Tabla1[[#This Row],[Fecha Inicio grupo]])&amp;"-"&amp;TRIM(Tabla1[[#This Row],[Tipo Incrito]]))</f>
        <v/>
      </c>
      <c r="BH294" s="309"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10"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10"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10" t="str">
        <f>IF(Tabla1[[#This Row],[Fecha Inicio grupo]]="","",IFERROR(VLOOKUP(Tabla1[[#This Row],[Mes de Alta como miembro]],Parámetros!$AM$2:$AN$16,2,0),"01/01/1900"))</f>
        <v/>
      </c>
    </row>
    <row r="295" spans="1:63" ht="14.45" hidden="1">
      <c r="A295" s="69">
        <v>292</v>
      </c>
      <c r="B295" s="30"/>
      <c r="C295" s="35"/>
      <c r="D295" s="43"/>
      <c r="E295" s="65"/>
      <c r="F295" s="46"/>
      <c r="G295" s="46"/>
      <c r="H295" s="164"/>
      <c r="I295" s="43"/>
      <c r="J295" s="29"/>
      <c r="K295" s="70"/>
      <c r="L295" s="69"/>
      <c r="M295" s="47"/>
      <c r="N295" s="239" t="str">
        <f ca="1">IF(Tabla1[[#This Row],[Fecha de nac]]="","",IF(Tabla1[[#This Row],[Fecha Finalización]] &gt;=TODAY(), DATEDIF(Tabla1[[#This Row],[Fecha de nac]],TODAY(),"y"), ROUNDDOWN((Tabla1[[#This Row],[Fecha Finalización]] -Tabla1[[#This Row],[Fecha de nac]])/365,0)))</f>
        <v/>
      </c>
      <c r="O295" s="170"/>
      <c r="P295" s="35"/>
      <c r="Q295" s="68"/>
      <c r="R295" s="68"/>
      <c r="S295" s="68"/>
      <c r="T295" s="68"/>
      <c r="U295" s="244" t="str">
        <f>IF(F295="","",Tabla1[[#This Row],[Fecha Inicio grupo]]+3*7-7)</f>
        <v/>
      </c>
      <c r="V295" s="245" t="str">
        <f>IF(F295="","",EDATE(Tabla1[[#This Row],[Fecha Inicio grupo]],3))</f>
        <v/>
      </c>
      <c r="W295" s="30"/>
      <c r="X295" s="30"/>
      <c r="Y295" s="77"/>
      <c r="Z295" s="77"/>
      <c r="AA295" s="77"/>
      <c r="AB295" s="77"/>
      <c r="AC295" s="77"/>
      <c r="AD295" s="77"/>
      <c r="AE295" s="77"/>
      <c r="AF295" s="77"/>
      <c r="AG295" s="77"/>
      <c r="AH295" s="77"/>
      <c r="AI295" s="77"/>
      <c r="AJ295" s="77"/>
      <c r="AK295" s="77"/>
      <c r="AL295" s="77"/>
      <c r="AM295" s="77"/>
      <c r="AN295" s="77"/>
      <c r="AO295" s="145"/>
      <c r="AP295" s="247" t="str">
        <f>IF(F295="","",IFERROR(VLOOKUP(SUBSTITUTE(SUBSTITUTE(Tabla1[[#This Row],[Uso Sistemas]],"T","P"),"N","F"),Parámetros!$M$2:$N$17,2,0),"Completar hasta 3ra sem. para evaluar a Probacionista"))</f>
        <v/>
      </c>
      <c r="AQ295" s="40"/>
      <c r="AR295" s="40"/>
      <c r="AS295" s="40"/>
      <c r="AT295" s="29"/>
      <c r="AU295" s="56"/>
      <c r="AV295" s="56"/>
      <c r="AW295" s="56"/>
      <c r="AX295" s="249" t="str">
        <f>IF(V295="","",EOMONTH(EDATE(Tabla1[[#This Row],[Fecha Finalización]],2),0))</f>
        <v/>
      </c>
      <c r="AY295" s="40"/>
      <c r="AZ295" s="250" t="str">
        <f>IF(V295="","",EOMONTH(EDATE(Tabla1[[#This Row],[Fecha Finalización]],3),0))</f>
        <v/>
      </c>
      <c r="BA295" s="40"/>
      <c r="BB295" s="40"/>
      <c r="BC295" s="236"/>
      <c r="BD295" s="234" t="str">
        <f>IF(F295="","",Tabla1[[#This Row],[sem 01]]&amp;Tabla1[[#This Row],[sem 02]]&amp;Tabla1[[#This Row],[sem 03]])</f>
        <v/>
      </c>
      <c r="BE295" s="235" t="str">
        <f>IF(TRIM(F295)="","",$B$1&amp;"-"&amp;SUBSTITUTE(Tabla1[[#This Row],[Mes Inscrito]]," ","")&amp;"-"&amp;SUBSTITUTE(Tabla1[[#This Row],[Dia de clases Inscrito]]," ","")&amp;"-"&amp;SUBSTITUTE(Tabla1[[#This Row],[Horario Inscrito]]," ","")&amp;"-"&amp;Tabla1[[#This Row],[Fecha Inicio grupo]])</f>
        <v/>
      </c>
      <c r="BF295" s="252" t="str">
        <f>IF(F295="","",Tabla1[[#This Row],[Curso]])</f>
        <v/>
      </c>
      <c r="BG295" s="253" t="str">
        <f>+IF(TRIM(F295)="","",$B$1&amp;"-"&amp;TRIM(Tabla1[[#This Row],[Mes Inscrito]])&amp;"-"&amp;TRIM(Tabla1[[#This Row],[Dia de clases Inscrito]])&amp;"-"&amp;TRIM(Tabla1[[#This Row],[Horario Inscrito]])&amp;"-"&amp;TRIM(Tabla1[[#This Row],[Fecha Inicio grupo]])&amp;"-"&amp;TRIM(Tabla1[[#This Row],[Tipo Incrito]]))</f>
        <v/>
      </c>
      <c r="BH295" s="309"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10"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10"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10" t="str">
        <f>IF(Tabla1[[#This Row],[Fecha Inicio grupo]]="","",IFERROR(VLOOKUP(Tabla1[[#This Row],[Mes de Alta como miembro]],Parámetros!$AM$2:$AN$16,2,0),"01/01/1900"))</f>
        <v/>
      </c>
    </row>
    <row r="296" spans="1:63" ht="14.45" hidden="1">
      <c r="A296" s="69">
        <v>293</v>
      </c>
      <c r="B296" s="30"/>
      <c r="C296" s="35"/>
      <c r="D296" s="43"/>
      <c r="E296" s="65"/>
      <c r="F296" s="46"/>
      <c r="G296" s="46"/>
      <c r="H296" s="164"/>
      <c r="I296" s="43"/>
      <c r="J296" s="29"/>
      <c r="K296" s="70"/>
      <c r="L296" s="69"/>
      <c r="M296" s="47"/>
      <c r="N296" s="239" t="str">
        <f ca="1">IF(Tabla1[[#This Row],[Fecha de nac]]="","",IF(Tabla1[[#This Row],[Fecha Finalización]] &gt;=TODAY(), DATEDIF(Tabla1[[#This Row],[Fecha de nac]],TODAY(),"y"), ROUNDDOWN((Tabla1[[#This Row],[Fecha Finalización]] -Tabla1[[#This Row],[Fecha de nac]])/365,0)))</f>
        <v/>
      </c>
      <c r="O296" s="170"/>
      <c r="P296" s="35"/>
      <c r="Q296" s="68"/>
      <c r="R296" s="68"/>
      <c r="S296" s="68"/>
      <c r="T296" s="68"/>
      <c r="U296" s="244" t="str">
        <f>IF(F296="","",Tabla1[[#This Row],[Fecha Inicio grupo]]+3*7-7)</f>
        <v/>
      </c>
      <c r="V296" s="245" t="str">
        <f>IF(F296="","",EDATE(Tabla1[[#This Row],[Fecha Inicio grupo]],3))</f>
        <v/>
      </c>
      <c r="W296" s="30"/>
      <c r="X296" s="30"/>
      <c r="Y296" s="77"/>
      <c r="Z296" s="77"/>
      <c r="AA296" s="77"/>
      <c r="AB296" s="77"/>
      <c r="AC296" s="77"/>
      <c r="AD296" s="77"/>
      <c r="AE296" s="77"/>
      <c r="AF296" s="77"/>
      <c r="AG296" s="77"/>
      <c r="AH296" s="77"/>
      <c r="AI296" s="77"/>
      <c r="AJ296" s="77"/>
      <c r="AK296" s="77"/>
      <c r="AL296" s="77"/>
      <c r="AM296" s="77"/>
      <c r="AN296" s="77"/>
      <c r="AO296" s="145"/>
      <c r="AP296" s="247" t="str">
        <f>IF(F296="","",IFERROR(VLOOKUP(SUBSTITUTE(SUBSTITUTE(Tabla1[[#This Row],[Uso Sistemas]],"T","P"),"N","F"),Parámetros!$M$2:$N$17,2,0),"Completar hasta 3ra sem. para evaluar a Probacionista"))</f>
        <v/>
      </c>
      <c r="AQ296" s="40"/>
      <c r="AR296" s="40"/>
      <c r="AS296" s="40"/>
      <c r="AT296" s="29"/>
      <c r="AU296" s="56"/>
      <c r="AV296" s="56"/>
      <c r="AW296" s="56"/>
      <c r="AX296" s="249" t="str">
        <f>IF(V296="","",EOMONTH(EDATE(Tabla1[[#This Row],[Fecha Finalización]],2),0))</f>
        <v/>
      </c>
      <c r="AY296" s="40"/>
      <c r="AZ296" s="250" t="str">
        <f>IF(V296="","",EOMONTH(EDATE(Tabla1[[#This Row],[Fecha Finalización]],3),0))</f>
        <v/>
      </c>
      <c r="BA296" s="40"/>
      <c r="BB296" s="40"/>
      <c r="BC296" s="236"/>
      <c r="BD296" s="234" t="str">
        <f>IF(F296="","",Tabla1[[#This Row],[sem 01]]&amp;Tabla1[[#This Row],[sem 02]]&amp;Tabla1[[#This Row],[sem 03]])</f>
        <v/>
      </c>
      <c r="BE296" s="235" t="str">
        <f>IF(TRIM(F296)="","",$B$1&amp;"-"&amp;SUBSTITUTE(Tabla1[[#This Row],[Mes Inscrito]]," ","")&amp;"-"&amp;SUBSTITUTE(Tabla1[[#This Row],[Dia de clases Inscrito]]," ","")&amp;"-"&amp;SUBSTITUTE(Tabla1[[#This Row],[Horario Inscrito]]," ","")&amp;"-"&amp;Tabla1[[#This Row],[Fecha Inicio grupo]])</f>
        <v/>
      </c>
      <c r="BF296" s="252" t="str">
        <f>IF(F296="","",Tabla1[[#This Row],[Curso]])</f>
        <v/>
      </c>
      <c r="BG296" s="253" t="str">
        <f>+IF(TRIM(F296)="","",$B$1&amp;"-"&amp;TRIM(Tabla1[[#This Row],[Mes Inscrito]])&amp;"-"&amp;TRIM(Tabla1[[#This Row],[Dia de clases Inscrito]])&amp;"-"&amp;TRIM(Tabla1[[#This Row],[Horario Inscrito]])&amp;"-"&amp;TRIM(Tabla1[[#This Row],[Fecha Inicio grupo]])&amp;"-"&amp;TRIM(Tabla1[[#This Row],[Tipo Incrito]]))</f>
        <v/>
      </c>
      <c r="BH296" s="309"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10"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10"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10" t="str">
        <f>IF(Tabla1[[#This Row],[Fecha Inicio grupo]]="","",IFERROR(VLOOKUP(Tabla1[[#This Row],[Mes de Alta como miembro]],Parámetros!$AM$2:$AN$16,2,0),"01/01/1900"))</f>
        <v/>
      </c>
    </row>
    <row r="297" spans="1:63" ht="14.45" hidden="1">
      <c r="A297" s="69">
        <v>294</v>
      </c>
      <c r="B297" s="30"/>
      <c r="C297" s="35"/>
      <c r="D297" s="43"/>
      <c r="E297" s="65"/>
      <c r="F297" s="46"/>
      <c r="G297" s="46"/>
      <c r="H297" s="164"/>
      <c r="I297" s="43"/>
      <c r="J297" s="29"/>
      <c r="K297" s="70"/>
      <c r="L297" s="69"/>
      <c r="M297" s="47"/>
      <c r="N297" s="239" t="str">
        <f ca="1">IF(Tabla1[[#This Row],[Fecha de nac]]="","",IF(Tabla1[[#This Row],[Fecha Finalización]] &gt;=TODAY(), DATEDIF(Tabla1[[#This Row],[Fecha de nac]],TODAY(),"y"), ROUNDDOWN((Tabla1[[#This Row],[Fecha Finalización]] -Tabla1[[#This Row],[Fecha de nac]])/365,0)))</f>
        <v/>
      </c>
      <c r="O297" s="170"/>
      <c r="P297" s="35"/>
      <c r="Q297" s="68"/>
      <c r="R297" s="68"/>
      <c r="S297" s="68"/>
      <c r="T297" s="68"/>
      <c r="U297" s="244" t="str">
        <f>IF(F297="","",Tabla1[[#This Row],[Fecha Inicio grupo]]+3*7-7)</f>
        <v/>
      </c>
      <c r="V297" s="245" t="str">
        <f>IF(F297="","",EDATE(Tabla1[[#This Row],[Fecha Inicio grupo]],3))</f>
        <v/>
      </c>
      <c r="W297" s="30"/>
      <c r="X297" s="30"/>
      <c r="Y297" s="77"/>
      <c r="Z297" s="77"/>
      <c r="AA297" s="77"/>
      <c r="AB297" s="77"/>
      <c r="AC297" s="77"/>
      <c r="AD297" s="77"/>
      <c r="AE297" s="77"/>
      <c r="AF297" s="77"/>
      <c r="AG297" s="77"/>
      <c r="AH297" s="77"/>
      <c r="AI297" s="77"/>
      <c r="AJ297" s="77"/>
      <c r="AK297" s="77"/>
      <c r="AL297" s="77"/>
      <c r="AM297" s="77"/>
      <c r="AN297" s="77"/>
      <c r="AO297" s="145"/>
      <c r="AP297" s="247" t="str">
        <f>IF(F297="","",IFERROR(VLOOKUP(SUBSTITUTE(SUBSTITUTE(Tabla1[[#This Row],[Uso Sistemas]],"T","P"),"N","F"),Parámetros!$M$2:$N$17,2,0),"Completar hasta 3ra sem. para evaluar a Probacionista"))</f>
        <v/>
      </c>
      <c r="AQ297" s="40"/>
      <c r="AR297" s="40"/>
      <c r="AS297" s="40"/>
      <c r="AT297" s="29"/>
      <c r="AU297" s="56"/>
      <c r="AV297" s="56"/>
      <c r="AW297" s="56"/>
      <c r="AX297" s="249" t="str">
        <f>IF(V297="","",EOMONTH(EDATE(Tabla1[[#This Row],[Fecha Finalización]],2),0))</f>
        <v/>
      </c>
      <c r="AY297" s="40"/>
      <c r="AZ297" s="250" t="str">
        <f>IF(V297="","",EOMONTH(EDATE(Tabla1[[#This Row],[Fecha Finalización]],3),0))</f>
        <v/>
      </c>
      <c r="BA297" s="40"/>
      <c r="BB297" s="40"/>
      <c r="BC297" s="236"/>
      <c r="BD297" s="234" t="str">
        <f>IF(F297="","",Tabla1[[#This Row],[sem 01]]&amp;Tabla1[[#This Row],[sem 02]]&amp;Tabla1[[#This Row],[sem 03]])</f>
        <v/>
      </c>
      <c r="BE297" s="235" t="str">
        <f>IF(TRIM(F297)="","",$B$1&amp;"-"&amp;SUBSTITUTE(Tabla1[[#This Row],[Mes Inscrito]]," ","")&amp;"-"&amp;SUBSTITUTE(Tabla1[[#This Row],[Dia de clases Inscrito]]," ","")&amp;"-"&amp;SUBSTITUTE(Tabla1[[#This Row],[Horario Inscrito]]," ","")&amp;"-"&amp;Tabla1[[#This Row],[Fecha Inicio grupo]])</f>
        <v/>
      </c>
      <c r="BF297" s="252" t="str">
        <f>IF(F297="","",Tabla1[[#This Row],[Curso]])</f>
        <v/>
      </c>
      <c r="BG297" s="253" t="str">
        <f>+IF(TRIM(F297)="","",$B$1&amp;"-"&amp;TRIM(Tabla1[[#This Row],[Mes Inscrito]])&amp;"-"&amp;TRIM(Tabla1[[#This Row],[Dia de clases Inscrito]])&amp;"-"&amp;TRIM(Tabla1[[#This Row],[Horario Inscrito]])&amp;"-"&amp;TRIM(Tabla1[[#This Row],[Fecha Inicio grupo]])&amp;"-"&amp;TRIM(Tabla1[[#This Row],[Tipo Incrito]]))</f>
        <v/>
      </c>
      <c r="BH297" s="309"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10"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10"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10" t="str">
        <f>IF(Tabla1[[#This Row],[Fecha Inicio grupo]]="","",IFERROR(VLOOKUP(Tabla1[[#This Row],[Mes de Alta como miembro]],Parámetros!$AM$2:$AN$16,2,0),"01/01/1900"))</f>
        <v/>
      </c>
    </row>
    <row r="298" spans="1:63" ht="14.45" hidden="1">
      <c r="A298" s="69">
        <v>295</v>
      </c>
      <c r="B298" s="30"/>
      <c r="C298" s="35"/>
      <c r="D298" s="43"/>
      <c r="E298" s="65"/>
      <c r="F298" s="46"/>
      <c r="G298" s="46"/>
      <c r="H298" s="164"/>
      <c r="I298" s="43"/>
      <c r="J298" s="29"/>
      <c r="K298" s="70"/>
      <c r="L298" s="69"/>
      <c r="M298" s="47"/>
      <c r="N298" s="239" t="str">
        <f ca="1">IF(Tabla1[[#This Row],[Fecha de nac]]="","",IF(Tabla1[[#This Row],[Fecha Finalización]] &gt;=TODAY(), DATEDIF(Tabla1[[#This Row],[Fecha de nac]],TODAY(),"y"), ROUNDDOWN((Tabla1[[#This Row],[Fecha Finalización]] -Tabla1[[#This Row],[Fecha de nac]])/365,0)))</f>
        <v/>
      </c>
      <c r="O298" s="170"/>
      <c r="P298" s="35"/>
      <c r="Q298" s="68"/>
      <c r="R298" s="68"/>
      <c r="S298" s="68"/>
      <c r="T298" s="68"/>
      <c r="U298" s="244" t="str">
        <f>IF(F298="","",Tabla1[[#This Row],[Fecha Inicio grupo]]+3*7-7)</f>
        <v/>
      </c>
      <c r="V298" s="245" t="str">
        <f>IF(F298="","",EDATE(Tabla1[[#This Row],[Fecha Inicio grupo]],3))</f>
        <v/>
      </c>
      <c r="W298" s="30"/>
      <c r="X298" s="30"/>
      <c r="Y298" s="77"/>
      <c r="Z298" s="77"/>
      <c r="AA298" s="77"/>
      <c r="AB298" s="77"/>
      <c r="AC298" s="77"/>
      <c r="AD298" s="77"/>
      <c r="AE298" s="77"/>
      <c r="AF298" s="77"/>
      <c r="AG298" s="77"/>
      <c r="AH298" s="77"/>
      <c r="AI298" s="77"/>
      <c r="AJ298" s="77"/>
      <c r="AK298" s="77"/>
      <c r="AL298" s="77"/>
      <c r="AM298" s="77"/>
      <c r="AN298" s="77"/>
      <c r="AO298" s="145"/>
      <c r="AP298" s="247" t="str">
        <f>IF(F298="","",IFERROR(VLOOKUP(SUBSTITUTE(SUBSTITUTE(Tabla1[[#This Row],[Uso Sistemas]],"T","P"),"N","F"),Parámetros!$M$2:$N$17,2,0),"Completar hasta 3ra sem. para evaluar a Probacionista"))</f>
        <v/>
      </c>
      <c r="AQ298" s="40"/>
      <c r="AR298" s="40"/>
      <c r="AS298" s="40"/>
      <c r="AT298" s="29"/>
      <c r="AU298" s="56"/>
      <c r="AV298" s="56"/>
      <c r="AW298" s="56"/>
      <c r="AX298" s="249" t="str">
        <f>IF(V298="","",EOMONTH(EDATE(Tabla1[[#This Row],[Fecha Finalización]],2),0))</f>
        <v/>
      </c>
      <c r="AY298" s="40"/>
      <c r="AZ298" s="250" t="str">
        <f>IF(V298="","",EOMONTH(EDATE(Tabla1[[#This Row],[Fecha Finalización]],3),0))</f>
        <v/>
      </c>
      <c r="BA298" s="40"/>
      <c r="BB298" s="40"/>
      <c r="BC298" s="236"/>
      <c r="BD298" s="234" t="str">
        <f>IF(F298="","",Tabla1[[#This Row],[sem 01]]&amp;Tabla1[[#This Row],[sem 02]]&amp;Tabla1[[#This Row],[sem 03]])</f>
        <v/>
      </c>
      <c r="BE298" s="235" t="str">
        <f>IF(TRIM(F298)="","",$B$1&amp;"-"&amp;SUBSTITUTE(Tabla1[[#This Row],[Mes Inscrito]]," ","")&amp;"-"&amp;SUBSTITUTE(Tabla1[[#This Row],[Dia de clases Inscrito]]," ","")&amp;"-"&amp;SUBSTITUTE(Tabla1[[#This Row],[Horario Inscrito]]," ","")&amp;"-"&amp;Tabla1[[#This Row],[Fecha Inicio grupo]])</f>
        <v/>
      </c>
      <c r="BF298" s="252" t="str">
        <f>IF(F298="","",Tabla1[[#This Row],[Curso]])</f>
        <v/>
      </c>
      <c r="BG298" s="253" t="str">
        <f>+IF(TRIM(F298)="","",$B$1&amp;"-"&amp;TRIM(Tabla1[[#This Row],[Mes Inscrito]])&amp;"-"&amp;TRIM(Tabla1[[#This Row],[Dia de clases Inscrito]])&amp;"-"&amp;TRIM(Tabla1[[#This Row],[Horario Inscrito]])&amp;"-"&amp;TRIM(Tabla1[[#This Row],[Fecha Inicio grupo]])&amp;"-"&amp;TRIM(Tabla1[[#This Row],[Tipo Incrito]]))</f>
        <v/>
      </c>
      <c r="BH298" s="309"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10"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10"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10" t="str">
        <f>IF(Tabla1[[#This Row],[Fecha Inicio grupo]]="","",IFERROR(VLOOKUP(Tabla1[[#This Row],[Mes de Alta como miembro]],Parámetros!$AM$2:$AN$16,2,0),"01/01/1900"))</f>
        <v/>
      </c>
    </row>
    <row r="299" spans="1:63" ht="14.45" hidden="1">
      <c r="A299" s="69">
        <v>296</v>
      </c>
      <c r="B299" s="30"/>
      <c r="C299" s="35"/>
      <c r="D299" s="43"/>
      <c r="E299" s="65"/>
      <c r="F299" s="46"/>
      <c r="G299" s="46"/>
      <c r="H299" s="164"/>
      <c r="I299" s="43"/>
      <c r="J299" s="29"/>
      <c r="K299" s="70"/>
      <c r="L299" s="69"/>
      <c r="M299" s="47"/>
      <c r="N299" s="239" t="str">
        <f ca="1">IF(Tabla1[[#This Row],[Fecha de nac]]="","",IF(Tabla1[[#This Row],[Fecha Finalización]] &gt;=TODAY(), DATEDIF(Tabla1[[#This Row],[Fecha de nac]],TODAY(),"y"), ROUNDDOWN((Tabla1[[#This Row],[Fecha Finalización]] -Tabla1[[#This Row],[Fecha de nac]])/365,0)))</f>
        <v/>
      </c>
      <c r="O299" s="170"/>
      <c r="P299" s="35"/>
      <c r="Q299" s="68"/>
      <c r="R299" s="68"/>
      <c r="S299" s="68"/>
      <c r="T299" s="68"/>
      <c r="U299" s="244" t="str">
        <f>IF(F299="","",Tabla1[[#This Row],[Fecha Inicio grupo]]+3*7-7)</f>
        <v/>
      </c>
      <c r="V299" s="245" t="str">
        <f>IF(F299="","",EDATE(Tabla1[[#This Row],[Fecha Inicio grupo]],3))</f>
        <v/>
      </c>
      <c r="W299" s="30"/>
      <c r="X299" s="30"/>
      <c r="Y299" s="77"/>
      <c r="Z299" s="77"/>
      <c r="AA299" s="77"/>
      <c r="AB299" s="77"/>
      <c r="AC299" s="77"/>
      <c r="AD299" s="77"/>
      <c r="AE299" s="77"/>
      <c r="AF299" s="77"/>
      <c r="AG299" s="77"/>
      <c r="AH299" s="77"/>
      <c r="AI299" s="77"/>
      <c r="AJ299" s="77"/>
      <c r="AK299" s="77"/>
      <c r="AL299" s="77"/>
      <c r="AM299" s="77"/>
      <c r="AN299" s="77"/>
      <c r="AO299" s="145"/>
      <c r="AP299" s="247" t="str">
        <f>IF(F299="","",IFERROR(VLOOKUP(SUBSTITUTE(SUBSTITUTE(Tabla1[[#This Row],[Uso Sistemas]],"T","P"),"N","F"),Parámetros!$M$2:$N$17,2,0),"Completar hasta 3ra sem. para evaluar a Probacionista"))</f>
        <v/>
      </c>
      <c r="AQ299" s="40"/>
      <c r="AR299" s="40"/>
      <c r="AS299" s="40"/>
      <c r="AT299" s="29"/>
      <c r="AU299" s="56"/>
      <c r="AV299" s="56"/>
      <c r="AW299" s="56"/>
      <c r="AX299" s="249" t="str">
        <f>IF(V299="","",EOMONTH(EDATE(Tabla1[[#This Row],[Fecha Finalización]],2),0))</f>
        <v/>
      </c>
      <c r="AY299" s="40"/>
      <c r="AZ299" s="250" t="str">
        <f>IF(V299="","",EOMONTH(EDATE(Tabla1[[#This Row],[Fecha Finalización]],3),0))</f>
        <v/>
      </c>
      <c r="BA299" s="40"/>
      <c r="BB299" s="40"/>
      <c r="BC299" s="236"/>
      <c r="BD299" s="234" t="str">
        <f>IF(F299="","",Tabla1[[#This Row],[sem 01]]&amp;Tabla1[[#This Row],[sem 02]]&amp;Tabla1[[#This Row],[sem 03]])</f>
        <v/>
      </c>
      <c r="BE299" s="235" t="str">
        <f>IF(TRIM(F299)="","",$B$1&amp;"-"&amp;SUBSTITUTE(Tabla1[[#This Row],[Mes Inscrito]]," ","")&amp;"-"&amp;SUBSTITUTE(Tabla1[[#This Row],[Dia de clases Inscrito]]," ","")&amp;"-"&amp;SUBSTITUTE(Tabla1[[#This Row],[Horario Inscrito]]," ","")&amp;"-"&amp;Tabla1[[#This Row],[Fecha Inicio grupo]])</f>
        <v/>
      </c>
      <c r="BF299" s="252" t="str">
        <f>IF(F299="","",Tabla1[[#This Row],[Curso]])</f>
        <v/>
      </c>
      <c r="BG299" s="253" t="str">
        <f>+IF(TRIM(F299)="","",$B$1&amp;"-"&amp;TRIM(Tabla1[[#This Row],[Mes Inscrito]])&amp;"-"&amp;TRIM(Tabla1[[#This Row],[Dia de clases Inscrito]])&amp;"-"&amp;TRIM(Tabla1[[#This Row],[Horario Inscrito]])&amp;"-"&amp;TRIM(Tabla1[[#This Row],[Fecha Inicio grupo]])&amp;"-"&amp;TRIM(Tabla1[[#This Row],[Tipo Incrito]]))</f>
        <v/>
      </c>
      <c r="BH299" s="309"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10"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10"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10" t="str">
        <f>IF(Tabla1[[#This Row],[Fecha Inicio grupo]]="","",IFERROR(VLOOKUP(Tabla1[[#This Row],[Mes de Alta como miembro]],Parámetros!$AM$2:$AN$16,2,0),"01/01/1900"))</f>
        <v/>
      </c>
    </row>
    <row r="300" spans="1:63" ht="14.45" hidden="1">
      <c r="A300" s="69">
        <v>297</v>
      </c>
      <c r="B300" s="30"/>
      <c r="C300" s="35"/>
      <c r="D300" s="43"/>
      <c r="E300" s="65"/>
      <c r="F300" s="46"/>
      <c r="G300" s="46"/>
      <c r="H300" s="164"/>
      <c r="I300" s="43"/>
      <c r="J300" s="29"/>
      <c r="K300" s="70"/>
      <c r="L300" s="69"/>
      <c r="M300" s="47"/>
      <c r="N300" s="239" t="str">
        <f ca="1">IF(Tabla1[[#This Row],[Fecha de nac]]="","",IF(Tabla1[[#This Row],[Fecha Finalización]] &gt;=TODAY(), DATEDIF(Tabla1[[#This Row],[Fecha de nac]],TODAY(),"y"), ROUNDDOWN((Tabla1[[#This Row],[Fecha Finalización]] -Tabla1[[#This Row],[Fecha de nac]])/365,0)))</f>
        <v/>
      </c>
      <c r="O300" s="170"/>
      <c r="P300" s="35"/>
      <c r="Q300" s="68"/>
      <c r="R300" s="68"/>
      <c r="S300" s="68"/>
      <c r="T300" s="68"/>
      <c r="U300" s="244" t="str">
        <f>IF(F300="","",Tabla1[[#This Row],[Fecha Inicio grupo]]+3*7-7)</f>
        <v/>
      </c>
      <c r="V300" s="245" t="str">
        <f>IF(F300="","",EDATE(Tabla1[[#This Row],[Fecha Inicio grupo]],3))</f>
        <v/>
      </c>
      <c r="W300" s="30"/>
      <c r="X300" s="30"/>
      <c r="Y300" s="77"/>
      <c r="Z300" s="77"/>
      <c r="AA300" s="77"/>
      <c r="AB300" s="77"/>
      <c r="AC300" s="77"/>
      <c r="AD300" s="77"/>
      <c r="AE300" s="77"/>
      <c r="AF300" s="77"/>
      <c r="AG300" s="77"/>
      <c r="AH300" s="77"/>
      <c r="AI300" s="77"/>
      <c r="AJ300" s="77"/>
      <c r="AK300" s="77"/>
      <c r="AL300" s="77"/>
      <c r="AM300" s="77"/>
      <c r="AN300" s="77"/>
      <c r="AO300" s="145"/>
      <c r="AP300" s="247" t="str">
        <f>IF(F300="","",IFERROR(VLOOKUP(SUBSTITUTE(SUBSTITUTE(Tabla1[[#This Row],[Uso Sistemas]],"T","P"),"N","F"),Parámetros!$M$2:$N$17,2,0),"Completar hasta 3ra sem. para evaluar a Probacionista"))</f>
        <v/>
      </c>
      <c r="AQ300" s="40"/>
      <c r="AR300" s="40"/>
      <c r="AS300" s="40"/>
      <c r="AT300" s="29"/>
      <c r="AU300" s="56"/>
      <c r="AV300" s="56"/>
      <c r="AW300" s="56"/>
      <c r="AX300" s="249" t="str">
        <f>IF(V300="","",EOMONTH(EDATE(Tabla1[[#This Row],[Fecha Finalización]],2),0))</f>
        <v/>
      </c>
      <c r="AY300" s="40"/>
      <c r="AZ300" s="250" t="str">
        <f>IF(V300="","",EOMONTH(EDATE(Tabla1[[#This Row],[Fecha Finalización]],3),0))</f>
        <v/>
      </c>
      <c r="BA300" s="40"/>
      <c r="BB300" s="40"/>
      <c r="BC300" s="236"/>
      <c r="BD300" s="234" t="str">
        <f>IF(F300="","",Tabla1[[#This Row],[sem 01]]&amp;Tabla1[[#This Row],[sem 02]]&amp;Tabla1[[#This Row],[sem 03]])</f>
        <v/>
      </c>
      <c r="BE300" s="235" t="str">
        <f>IF(TRIM(F300)="","",$B$1&amp;"-"&amp;SUBSTITUTE(Tabla1[[#This Row],[Mes Inscrito]]," ","")&amp;"-"&amp;SUBSTITUTE(Tabla1[[#This Row],[Dia de clases Inscrito]]," ","")&amp;"-"&amp;SUBSTITUTE(Tabla1[[#This Row],[Horario Inscrito]]," ","")&amp;"-"&amp;Tabla1[[#This Row],[Fecha Inicio grupo]])</f>
        <v/>
      </c>
      <c r="BF300" s="252" t="str">
        <f>IF(F300="","",Tabla1[[#This Row],[Curso]])</f>
        <v/>
      </c>
      <c r="BG300" s="253" t="str">
        <f>+IF(TRIM(F300)="","",$B$1&amp;"-"&amp;TRIM(Tabla1[[#This Row],[Mes Inscrito]])&amp;"-"&amp;TRIM(Tabla1[[#This Row],[Dia de clases Inscrito]])&amp;"-"&amp;TRIM(Tabla1[[#This Row],[Horario Inscrito]])&amp;"-"&amp;TRIM(Tabla1[[#This Row],[Fecha Inicio grupo]])&amp;"-"&amp;TRIM(Tabla1[[#This Row],[Tipo Incrito]]))</f>
        <v/>
      </c>
      <c r="BH300" s="309"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10"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10"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10" t="str">
        <f>IF(Tabla1[[#This Row],[Fecha Inicio grupo]]="","",IFERROR(VLOOKUP(Tabla1[[#This Row],[Mes de Alta como miembro]],Parámetros!$AM$2:$AN$16,2,0),"01/01/1900"))</f>
        <v/>
      </c>
    </row>
    <row r="301" spans="1:63" ht="14.45" hidden="1">
      <c r="A301" s="69">
        <v>298</v>
      </c>
      <c r="B301" s="30"/>
      <c r="C301" s="35"/>
      <c r="D301" s="43"/>
      <c r="E301" s="65"/>
      <c r="F301" s="46"/>
      <c r="G301" s="46"/>
      <c r="H301" s="164"/>
      <c r="I301" s="43"/>
      <c r="J301" s="29"/>
      <c r="K301" s="70"/>
      <c r="L301" s="69"/>
      <c r="M301" s="47"/>
      <c r="N301" s="239" t="str">
        <f ca="1">IF(Tabla1[[#This Row],[Fecha de nac]]="","",IF(Tabla1[[#This Row],[Fecha Finalización]] &gt;=TODAY(), DATEDIF(Tabla1[[#This Row],[Fecha de nac]],TODAY(),"y"), ROUNDDOWN((Tabla1[[#This Row],[Fecha Finalización]] -Tabla1[[#This Row],[Fecha de nac]])/365,0)))</f>
        <v/>
      </c>
      <c r="O301" s="170"/>
      <c r="P301" s="35"/>
      <c r="Q301" s="68"/>
      <c r="R301" s="68"/>
      <c r="S301" s="68"/>
      <c r="T301" s="68"/>
      <c r="U301" s="244" t="str">
        <f>IF(F301="","",Tabla1[[#This Row],[Fecha Inicio grupo]]+3*7-7)</f>
        <v/>
      </c>
      <c r="V301" s="245" t="str">
        <f>IF(F301="","",EDATE(Tabla1[[#This Row],[Fecha Inicio grupo]],3))</f>
        <v/>
      </c>
      <c r="W301" s="30"/>
      <c r="X301" s="30"/>
      <c r="Y301" s="77"/>
      <c r="Z301" s="77"/>
      <c r="AA301" s="77"/>
      <c r="AB301" s="77"/>
      <c r="AC301" s="77"/>
      <c r="AD301" s="77"/>
      <c r="AE301" s="77"/>
      <c r="AF301" s="77"/>
      <c r="AG301" s="77"/>
      <c r="AH301" s="77"/>
      <c r="AI301" s="77"/>
      <c r="AJ301" s="77"/>
      <c r="AK301" s="77"/>
      <c r="AL301" s="77"/>
      <c r="AM301" s="77"/>
      <c r="AN301" s="77"/>
      <c r="AO301" s="145"/>
      <c r="AP301" s="247" t="str">
        <f>IF(F301="","",IFERROR(VLOOKUP(SUBSTITUTE(SUBSTITUTE(Tabla1[[#This Row],[Uso Sistemas]],"T","P"),"N","F"),Parámetros!$M$2:$N$17,2,0),"Completar hasta 3ra sem. para evaluar a Probacionista"))</f>
        <v/>
      </c>
      <c r="AQ301" s="40"/>
      <c r="AR301" s="40"/>
      <c r="AS301" s="40"/>
      <c r="AT301" s="29"/>
      <c r="AU301" s="56"/>
      <c r="AV301" s="56"/>
      <c r="AW301" s="56"/>
      <c r="AX301" s="249" t="str">
        <f>IF(V301="","",EOMONTH(EDATE(Tabla1[[#This Row],[Fecha Finalización]],2),0))</f>
        <v/>
      </c>
      <c r="AY301" s="40"/>
      <c r="AZ301" s="250" t="str">
        <f>IF(V301="","",EOMONTH(EDATE(Tabla1[[#This Row],[Fecha Finalización]],3),0))</f>
        <v/>
      </c>
      <c r="BA301" s="40"/>
      <c r="BB301" s="40"/>
      <c r="BC301" s="236"/>
      <c r="BD301" s="234" t="str">
        <f>IF(F301="","",Tabla1[[#This Row],[sem 01]]&amp;Tabla1[[#This Row],[sem 02]]&amp;Tabla1[[#This Row],[sem 03]])</f>
        <v/>
      </c>
      <c r="BE301" s="235" t="str">
        <f>IF(TRIM(F301)="","",$B$1&amp;"-"&amp;SUBSTITUTE(Tabla1[[#This Row],[Mes Inscrito]]," ","")&amp;"-"&amp;SUBSTITUTE(Tabla1[[#This Row],[Dia de clases Inscrito]]," ","")&amp;"-"&amp;SUBSTITUTE(Tabla1[[#This Row],[Horario Inscrito]]," ","")&amp;"-"&amp;Tabla1[[#This Row],[Fecha Inicio grupo]])</f>
        <v/>
      </c>
      <c r="BF301" s="252" t="str">
        <f>IF(F301="","",Tabla1[[#This Row],[Curso]])</f>
        <v/>
      </c>
      <c r="BG301" s="253" t="str">
        <f>+IF(TRIM(F301)="","",$B$1&amp;"-"&amp;TRIM(Tabla1[[#This Row],[Mes Inscrito]])&amp;"-"&amp;TRIM(Tabla1[[#This Row],[Dia de clases Inscrito]])&amp;"-"&amp;TRIM(Tabla1[[#This Row],[Horario Inscrito]])&amp;"-"&amp;TRIM(Tabla1[[#This Row],[Fecha Inicio grupo]])&amp;"-"&amp;TRIM(Tabla1[[#This Row],[Tipo Incrito]]))</f>
        <v/>
      </c>
      <c r="BH301" s="309"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10"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10"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10" t="str">
        <f>IF(Tabla1[[#This Row],[Fecha Inicio grupo]]="","",IFERROR(VLOOKUP(Tabla1[[#This Row],[Mes de Alta como miembro]],Parámetros!$AM$2:$AN$16,2,0),"01/01/1900"))</f>
        <v/>
      </c>
    </row>
    <row r="302" spans="1:63" ht="14.45" hidden="1">
      <c r="A302" s="69">
        <v>299</v>
      </c>
      <c r="B302" s="30"/>
      <c r="C302" s="35"/>
      <c r="D302" s="43"/>
      <c r="E302" s="65"/>
      <c r="F302" s="46"/>
      <c r="G302" s="46"/>
      <c r="H302" s="164"/>
      <c r="I302" s="43"/>
      <c r="J302" s="29"/>
      <c r="K302" s="70"/>
      <c r="L302" s="69"/>
      <c r="M302" s="47"/>
      <c r="N302" s="239" t="str">
        <f ca="1">IF(Tabla1[[#This Row],[Fecha de nac]]="","",IF(Tabla1[[#This Row],[Fecha Finalización]] &gt;=TODAY(), DATEDIF(Tabla1[[#This Row],[Fecha de nac]],TODAY(),"y"), ROUNDDOWN((Tabla1[[#This Row],[Fecha Finalización]] -Tabla1[[#This Row],[Fecha de nac]])/365,0)))</f>
        <v/>
      </c>
      <c r="O302" s="170"/>
      <c r="P302" s="35"/>
      <c r="Q302" s="68"/>
      <c r="R302" s="68"/>
      <c r="S302" s="68"/>
      <c r="T302" s="68"/>
      <c r="U302" s="244" t="str">
        <f>IF(F302="","",Tabla1[[#This Row],[Fecha Inicio grupo]]+3*7-7)</f>
        <v/>
      </c>
      <c r="V302" s="245" t="str">
        <f>IF(F302="","",EDATE(Tabla1[[#This Row],[Fecha Inicio grupo]],3))</f>
        <v/>
      </c>
      <c r="W302" s="30"/>
      <c r="X302" s="30"/>
      <c r="Y302" s="77"/>
      <c r="Z302" s="77"/>
      <c r="AA302" s="77"/>
      <c r="AB302" s="77"/>
      <c r="AC302" s="77"/>
      <c r="AD302" s="77"/>
      <c r="AE302" s="77"/>
      <c r="AF302" s="77"/>
      <c r="AG302" s="77"/>
      <c r="AH302" s="77"/>
      <c r="AI302" s="77"/>
      <c r="AJ302" s="77"/>
      <c r="AK302" s="77"/>
      <c r="AL302" s="77"/>
      <c r="AM302" s="77"/>
      <c r="AN302" s="77"/>
      <c r="AO302" s="145"/>
      <c r="AP302" s="247" t="str">
        <f>IF(F302="","",IFERROR(VLOOKUP(SUBSTITUTE(SUBSTITUTE(Tabla1[[#This Row],[Uso Sistemas]],"T","P"),"N","F"),Parámetros!$M$2:$N$17,2,0),"Completar hasta 3ra sem. para evaluar a Probacionista"))</f>
        <v/>
      </c>
      <c r="AQ302" s="40"/>
      <c r="AR302" s="40"/>
      <c r="AS302" s="40"/>
      <c r="AT302" s="29"/>
      <c r="AU302" s="56"/>
      <c r="AV302" s="56"/>
      <c r="AW302" s="56"/>
      <c r="AX302" s="249" t="str">
        <f>IF(V302="","",EOMONTH(EDATE(Tabla1[[#This Row],[Fecha Finalización]],2),0))</f>
        <v/>
      </c>
      <c r="AY302" s="40"/>
      <c r="AZ302" s="250" t="str">
        <f>IF(V302="","",EOMONTH(EDATE(Tabla1[[#This Row],[Fecha Finalización]],3),0))</f>
        <v/>
      </c>
      <c r="BA302" s="40"/>
      <c r="BB302" s="40"/>
      <c r="BC302" s="236"/>
      <c r="BD302" s="234" t="str">
        <f>IF(F302="","",Tabla1[[#This Row],[sem 01]]&amp;Tabla1[[#This Row],[sem 02]]&amp;Tabla1[[#This Row],[sem 03]])</f>
        <v/>
      </c>
      <c r="BE302" s="235" t="str">
        <f>IF(TRIM(F302)="","",$B$1&amp;"-"&amp;SUBSTITUTE(Tabla1[[#This Row],[Mes Inscrito]]," ","")&amp;"-"&amp;SUBSTITUTE(Tabla1[[#This Row],[Dia de clases Inscrito]]," ","")&amp;"-"&amp;SUBSTITUTE(Tabla1[[#This Row],[Horario Inscrito]]," ","")&amp;"-"&amp;Tabla1[[#This Row],[Fecha Inicio grupo]])</f>
        <v/>
      </c>
      <c r="BF302" s="252" t="str">
        <f>IF(F302="","",Tabla1[[#This Row],[Curso]])</f>
        <v/>
      </c>
      <c r="BG302" s="253" t="str">
        <f>+IF(TRIM(F302)="","",$B$1&amp;"-"&amp;TRIM(Tabla1[[#This Row],[Mes Inscrito]])&amp;"-"&amp;TRIM(Tabla1[[#This Row],[Dia de clases Inscrito]])&amp;"-"&amp;TRIM(Tabla1[[#This Row],[Horario Inscrito]])&amp;"-"&amp;TRIM(Tabla1[[#This Row],[Fecha Inicio grupo]])&amp;"-"&amp;TRIM(Tabla1[[#This Row],[Tipo Incrito]]))</f>
        <v/>
      </c>
      <c r="BH302" s="309"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10"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10"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10" t="str">
        <f>IF(Tabla1[[#This Row],[Fecha Inicio grupo]]="","",IFERROR(VLOOKUP(Tabla1[[#This Row],[Mes de Alta como miembro]],Parámetros!$AM$2:$AN$16,2,0),"01/01/1900"))</f>
        <v/>
      </c>
    </row>
    <row r="303" spans="1:63" ht="14.45" hidden="1">
      <c r="A303" s="69">
        <v>300</v>
      </c>
      <c r="B303" s="30"/>
      <c r="C303" s="35"/>
      <c r="D303" s="43"/>
      <c r="E303" s="65"/>
      <c r="F303" s="46"/>
      <c r="G303" s="46"/>
      <c r="H303" s="164"/>
      <c r="I303" s="43"/>
      <c r="J303" s="29"/>
      <c r="K303" s="70"/>
      <c r="L303" s="69"/>
      <c r="M303" s="47"/>
      <c r="N303" s="239" t="str">
        <f ca="1">IF(Tabla1[[#This Row],[Fecha de nac]]="","",IF(Tabla1[[#This Row],[Fecha Finalización]] &gt;=TODAY(), DATEDIF(Tabla1[[#This Row],[Fecha de nac]],TODAY(),"y"), ROUNDDOWN((Tabla1[[#This Row],[Fecha Finalización]] -Tabla1[[#This Row],[Fecha de nac]])/365,0)))</f>
        <v/>
      </c>
      <c r="O303" s="170"/>
      <c r="P303" s="35"/>
      <c r="Q303" s="68"/>
      <c r="R303" s="68"/>
      <c r="S303" s="68"/>
      <c r="T303" s="68"/>
      <c r="U303" s="244" t="str">
        <f>IF(F303="","",Tabla1[[#This Row],[Fecha Inicio grupo]]+3*7-7)</f>
        <v/>
      </c>
      <c r="V303" s="245" t="str">
        <f>IF(F303="","",EDATE(Tabla1[[#This Row],[Fecha Inicio grupo]],3))</f>
        <v/>
      </c>
      <c r="W303" s="30"/>
      <c r="X303" s="30"/>
      <c r="Y303" s="77"/>
      <c r="Z303" s="77"/>
      <c r="AA303" s="77"/>
      <c r="AB303" s="77"/>
      <c r="AC303" s="77"/>
      <c r="AD303" s="77"/>
      <c r="AE303" s="77"/>
      <c r="AF303" s="77"/>
      <c r="AG303" s="77"/>
      <c r="AH303" s="77"/>
      <c r="AI303" s="77"/>
      <c r="AJ303" s="77"/>
      <c r="AK303" s="77"/>
      <c r="AL303" s="77"/>
      <c r="AM303" s="77"/>
      <c r="AN303" s="77"/>
      <c r="AO303" s="145"/>
      <c r="AP303" s="247" t="str">
        <f>IF(F303="","",IFERROR(VLOOKUP(SUBSTITUTE(SUBSTITUTE(Tabla1[[#This Row],[Uso Sistemas]],"T","P"),"N","F"),Parámetros!$M$2:$N$17,2,0),"Completar hasta 3ra sem. para evaluar a Probacionista"))</f>
        <v/>
      </c>
      <c r="AQ303" s="40"/>
      <c r="AR303" s="40"/>
      <c r="AS303" s="40"/>
      <c r="AT303" s="29"/>
      <c r="AU303" s="56"/>
      <c r="AV303" s="56"/>
      <c r="AW303" s="56"/>
      <c r="AX303" s="249" t="str">
        <f>IF(V303="","",EOMONTH(EDATE(Tabla1[[#This Row],[Fecha Finalización]],2),0))</f>
        <v/>
      </c>
      <c r="AY303" s="40"/>
      <c r="AZ303" s="250" t="str">
        <f>IF(V303="","",EOMONTH(EDATE(Tabla1[[#This Row],[Fecha Finalización]],3),0))</f>
        <v/>
      </c>
      <c r="BA303" s="40"/>
      <c r="BB303" s="40"/>
      <c r="BC303" s="236"/>
      <c r="BD303" s="234" t="str">
        <f>IF(F303="","",Tabla1[[#This Row],[sem 01]]&amp;Tabla1[[#This Row],[sem 02]]&amp;Tabla1[[#This Row],[sem 03]])</f>
        <v/>
      </c>
      <c r="BE303" s="235" t="str">
        <f>IF(TRIM(F303)="","",$B$1&amp;"-"&amp;SUBSTITUTE(Tabla1[[#This Row],[Mes Inscrito]]," ","")&amp;"-"&amp;SUBSTITUTE(Tabla1[[#This Row],[Dia de clases Inscrito]]," ","")&amp;"-"&amp;SUBSTITUTE(Tabla1[[#This Row],[Horario Inscrito]]," ","")&amp;"-"&amp;Tabla1[[#This Row],[Fecha Inicio grupo]])</f>
        <v/>
      </c>
      <c r="BF303" s="252" t="str">
        <f>IF(F303="","",Tabla1[[#This Row],[Curso]])</f>
        <v/>
      </c>
      <c r="BG303" s="253" t="str">
        <f>+IF(TRIM(F303)="","",$B$1&amp;"-"&amp;TRIM(Tabla1[[#This Row],[Mes Inscrito]])&amp;"-"&amp;TRIM(Tabla1[[#This Row],[Dia de clases Inscrito]])&amp;"-"&amp;TRIM(Tabla1[[#This Row],[Horario Inscrito]])&amp;"-"&amp;TRIM(Tabla1[[#This Row],[Fecha Inicio grupo]])&amp;"-"&amp;TRIM(Tabla1[[#This Row],[Tipo Incrito]]))</f>
        <v/>
      </c>
      <c r="BH303" s="309"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10"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10"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10" t="str">
        <f>IF(Tabla1[[#This Row],[Fecha Inicio grupo]]="","",IFERROR(VLOOKUP(Tabla1[[#This Row],[Mes de Alta como miembro]],Parámetros!$AM$2:$AN$16,2,0),"01/01/1900"))</f>
        <v/>
      </c>
    </row>
    <row r="304" spans="1:63" ht="14.45" hidden="1">
      <c r="A304" s="69">
        <v>301</v>
      </c>
      <c r="B304" s="30"/>
      <c r="C304" s="35"/>
      <c r="D304" s="43"/>
      <c r="E304" s="65"/>
      <c r="F304" s="46"/>
      <c r="G304" s="46"/>
      <c r="H304" s="164"/>
      <c r="I304" s="43"/>
      <c r="J304" s="29"/>
      <c r="K304" s="70"/>
      <c r="L304" s="69"/>
      <c r="M304" s="47"/>
      <c r="N304" s="239" t="str">
        <f ca="1">IF(Tabla1[[#This Row],[Fecha de nac]]="","",IF(Tabla1[[#This Row],[Fecha Finalización]] &gt;=TODAY(), DATEDIF(Tabla1[[#This Row],[Fecha de nac]],TODAY(),"y"), ROUNDDOWN((Tabla1[[#This Row],[Fecha Finalización]] -Tabla1[[#This Row],[Fecha de nac]])/365,0)))</f>
        <v/>
      </c>
      <c r="O304" s="170"/>
      <c r="P304" s="35"/>
      <c r="Q304" s="68"/>
      <c r="R304" s="68"/>
      <c r="S304" s="68"/>
      <c r="T304" s="68"/>
      <c r="U304" s="244" t="str">
        <f>IF(F304="","",Tabla1[[#This Row],[Fecha Inicio grupo]]+3*7-7)</f>
        <v/>
      </c>
      <c r="V304" s="245" t="str">
        <f>IF(F304="","",EDATE(Tabla1[[#This Row],[Fecha Inicio grupo]],3))</f>
        <v/>
      </c>
      <c r="W304" s="30"/>
      <c r="X304" s="30"/>
      <c r="Y304" s="77"/>
      <c r="Z304" s="77"/>
      <c r="AA304" s="77"/>
      <c r="AB304" s="77"/>
      <c r="AC304" s="77"/>
      <c r="AD304" s="77"/>
      <c r="AE304" s="77"/>
      <c r="AF304" s="77"/>
      <c r="AG304" s="77"/>
      <c r="AH304" s="77"/>
      <c r="AI304" s="77"/>
      <c r="AJ304" s="77"/>
      <c r="AK304" s="77"/>
      <c r="AL304" s="77"/>
      <c r="AM304" s="77"/>
      <c r="AN304" s="77"/>
      <c r="AO304" s="145"/>
      <c r="AP304" s="247" t="str">
        <f>IF(F304="","",IFERROR(VLOOKUP(SUBSTITUTE(SUBSTITUTE(Tabla1[[#This Row],[Uso Sistemas]],"T","P"),"N","F"),Parámetros!$M$2:$N$17,2,0),"Completar hasta 3ra sem. para evaluar a Probacionista"))</f>
        <v/>
      </c>
      <c r="AQ304" s="40"/>
      <c r="AR304" s="40"/>
      <c r="AS304" s="40"/>
      <c r="AT304" s="29"/>
      <c r="AU304" s="56"/>
      <c r="AV304" s="56"/>
      <c r="AW304" s="56"/>
      <c r="AX304" s="249" t="str">
        <f>IF(V304="","",EOMONTH(EDATE(Tabla1[[#This Row],[Fecha Finalización]],2),0))</f>
        <v/>
      </c>
      <c r="AY304" s="40"/>
      <c r="AZ304" s="250" t="str">
        <f>IF(V304="","",EOMONTH(EDATE(Tabla1[[#This Row],[Fecha Finalización]],3),0))</f>
        <v/>
      </c>
      <c r="BA304" s="40"/>
      <c r="BB304" s="40"/>
      <c r="BC304" s="236"/>
      <c r="BD304" s="234" t="str">
        <f>IF(F304="","",Tabla1[[#This Row],[sem 01]]&amp;Tabla1[[#This Row],[sem 02]]&amp;Tabla1[[#This Row],[sem 03]])</f>
        <v/>
      </c>
      <c r="BE304" s="235" t="str">
        <f>IF(TRIM(F304)="","",$B$1&amp;"-"&amp;SUBSTITUTE(Tabla1[[#This Row],[Mes Inscrito]]," ","")&amp;"-"&amp;SUBSTITUTE(Tabla1[[#This Row],[Dia de clases Inscrito]]," ","")&amp;"-"&amp;SUBSTITUTE(Tabla1[[#This Row],[Horario Inscrito]]," ","")&amp;"-"&amp;Tabla1[[#This Row],[Fecha Inicio grupo]])</f>
        <v/>
      </c>
      <c r="BF304" s="252" t="str">
        <f>IF(F304="","",Tabla1[[#This Row],[Curso]])</f>
        <v/>
      </c>
      <c r="BG304" s="253" t="str">
        <f>+IF(TRIM(F304)="","",$B$1&amp;"-"&amp;TRIM(Tabla1[[#This Row],[Mes Inscrito]])&amp;"-"&amp;TRIM(Tabla1[[#This Row],[Dia de clases Inscrito]])&amp;"-"&amp;TRIM(Tabla1[[#This Row],[Horario Inscrito]])&amp;"-"&amp;TRIM(Tabla1[[#This Row],[Fecha Inicio grupo]])&amp;"-"&amp;TRIM(Tabla1[[#This Row],[Tipo Incrito]]))</f>
        <v/>
      </c>
      <c r="BH304" s="309"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10"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10"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10" t="str">
        <f>IF(Tabla1[[#This Row],[Fecha Inicio grupo]]="","",IFERROR(VLOOKUP(Tabla1[[#This Row],[Mes de Alta como miembro]],Parámetros!$AM$2:$AN$16,2,0),"01/01/1900"))</f>
        <v/>
      </c>
    </row>
    <row r="305" spans="1:63" ht="14.45" hidden="1">
      <c r="A305" s="69">
        <v>302</v>
      </c>
      <c r="B305" s="30"/>
      <c r="C305" s="35"/>
      <c r="D305" s="43"/>
      <c r="E305" s="65"/>
      <c r="F305" s="46"/>
      <c r="G305" s="46"/>
      <c r="H305" s="164"/>
      <c r="I305" s="43"/>
      <c r="J305" s="29"/>
      <c r="K305" s="70"/>
      <c r="L305" s="69"/>
      <c r="M305" s="47"/>
      <c r="N305" s="239" t="str">
        <f ca="1">IF(Tabla1[[#This Row],[Fecha de nac]]="","",IF(Tabla1[[#This Row],[Fecha Finalización]] &gt;=TODAY(), DATEDIF(Tabla1[[#This Row],[Fecha de nac]],TODAY(),"y"), ROUNDDOWN((Tabla1[[#This Row],[Fecha Finalización]] -Tabla1[[#This Row],[Fecha de nac]])/365,0)))</f>
        <v/>
      </c>
      <c r="O305" s="170"/>
      <c r="P305" s="35"/>
      <c r="Q305" s="68"/>
      <c r="R305" s="68"/>
      <c r="S305" s="68"/>
      <c r="T305" s="68"/>
      <c r="U305" s="244" t="str">
        <f>IF(F305="","",Tabla1[[#This Row],[Fecha Inicio grupo]]+3*7-7)</f>
        <v/>
      </c>
      <c r="V305" s="245" t="str">
        <f>IF(F305="","",EDATE(Tabla1[[#This Row],[Fecha Inicio grupo]],3))</f>
        <v/>
      </c>
      <c r="W305" s="30"/>
      <c r="X305" s="30"/>
      <c r="Y305" s="77"/>
      <c r="Z305" s="77"/>
      <c r="AA305" s="77"/>
      <c r="AB305" s="77"/>
      <c r="AC305" s="77"/>
      <c r="AD305" s="77"/>
      <c r="AE305" s="77"/>
      <c r="AF305" s="77"/>
      <c r="AG305" s="77"/>
      <c r="AH305" s="77"/>
      <c r="AI305" s="77"/>
      <c r="AJ305" s="77"/>
      <c r="AK305" s="77"/>
      <c r="AL305" s="77"/>
      <c r="AM305" s="77"/>
      <c r="AN305" s="77"/>
      <c r="AO305" s="145"/>
      <c r="AP305" s="247" t="str">
        <f>IF(F305="","",IFERROR(VLOOKUP(SUBSTITUTE(SUBSTITUTE(Tabla1[[#This Row],[Uso Sistemas]],"T","P"),"N","F"),Parámetros!$M$2:$N$17,2,0),"Completar hasta 3ra sem. para evaluar a Probacionista"))</f>
        <v/>
      </c>
      <c r="AQ305" s="40"/>
      <c r="AR305" s="40"/>
      <c r="AS305" s="40"/>
      <c r="AT305" s="29"/>
      <c r="AU305" s="56"/>
      <c r="AV305" s="56"/>
      <c r="AW305" s="56"/>
      <c r="AX305" s="249" t="str">
        <f>IF(V305="","",EOMONTH(EDATE(Tabla1[[#This Row],[Fecha Finalización]],2),0))</f>
        <v/>
      </c>
      <c r="AY305" s="40"/>
      <c r="AZ305" s="250" t="str">
        <f>IF(V305="","",EOMONTH(EDATE(Tabla1[[#This Row],[Fecha Finalización]],3),0))</f>
        <v/>
      </c>
      <c r="BA305" s="40"/>
      <c r="BB305" s="40"/>
      <c r="BC305" s="236"/>
      <c r="BD305" s="234" t="str">
        <f>IF(F305="","",Tabla1[[#This Row],[sem 01]]&amp;Tabla1[[#This Row],[sem 02]]&amp;Tabla1[[#This Row],[sem 03]])</f>
        <v/>
      </c>
      <c r="BE305" s="235" t="str">
        <f>IF(TRIM(F305)="","",$B$1&amp;"-"&amp;SUBSTITUTE(Tabla1[[#This Row],[Mes Inscrito]]," ","")&amp;"-"&amp;SUBSTITUTE(Tabla1[[#This Row],[Dia de clases Inscrito]]," ","")&amp;"-"&amp;SUBSTITUTE(Tabla1[[#This Row],[Horario Inscrito]]," ","")&amp;"-"&amp;Tabla1[[#This Row],[Fecha Inicio grupo]])</f>
        <v/>
      </c>
      <c r="BF305" s="252" t="str">
        <f>IF(F305="","",Tabla1[[#This Row],[Curso]])</f>
        <v/>
      </c>
      <c r="BG305" s="253" t="str">
        <f>+IF(TRIM(F305)="","",$B$1&amp;"-"&amp;TRIM(Tabla1[[#This Row],[Mes Inscrito]])&amp;"-"&amp;TRIM(Tabla1[[#This Row],[Dia de clases Inscrito]])&amp;"-"&amp;TRIM(Tabla1[[#This Row],[Horario Inscrito]])&amp;"-"&amp;TRIM(Tabla1[[#This Row],[Fecha Inicio grupo]])&amp;"-"&amp;TRIM(Tabla1[[#This Row],[Tipo Incrito]]))</f>
        <v/>
      </c>
      <c r="BH305" s="309"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10"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10"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10" t="str">
        <f>IF(Tabla1[[#This Row],[Fecha Inicio grupo]]="","",IFERROR(VLOOKUP(Tabla1[[#This Row],[Mes de Alta como miembro]],Parámetros!$AM$2:$AN$16,2,0),"01/01/1900"))</f>
        <v/>
      </c>
    </row>
    <row r="306" spans="1:63" ht="14.45" hidden="1">
      <c r="A306" s="69">
        <v>303</v>
      </c>
      <c r="B306" s="30"/>
      <c r="C306" s="35"/>
      <c r="D306" s="43"/>
      <c r="E306" s="65"/>
      <c r="F306" s="46"/>
      <c r="G306" s="46"/>
      <c r="H306" s="164"/>
      <c r="I306" s="43"/>
      <c r="J306" s="29"/>
      <c r="K306" s="70"/>
      <c r="L306" s="69"/>
      <c r="M306" s="47"/>
      <c r="N306" s="239" t="str">
        <f ca="1">IF(Tabla1[[#This Row],[Fecha de nac]]="","",IF(Tabla1[[#This Row],[Fecha Finalización]] &gt;=TODAY(), DATEDIF(Tabla1[[#This Row],[Fecha de nac]],TODAY(),"y"), ROUNDDOWN((Tabla1[[#This Row],[Fecha Finalización]] -Tabla1[[#This Row],[Fecha de nac]])/365,0)))</f>
        <v/>
      </c>
      <c r="O306" s="170"/>
      <c r="P306" s="35"/>
      <c r="Q306" s="68"/>
      <c r="R306" s="68"/>
      <c r="S306" s="68"/>
      <c r="T306" s="68"/>
      <c r="U306" s="244" t="str">
        <f>IF(F306="","",Tabla1[[#This Row],[Fecha Inicio grupo]]+3*7-7)</f>
        <v/>
      </c>
      <c r="V306" s="245" t="str">
        <f>IF(F306="","",EDATE(Tabla1[[#This Row],[Fecha Inicio grupo]],3))</f>
        <v/>
      </c>
      <c r="W306" s="30"/>
      <c r="X306" s="30"/>
      <c r="Y306" s="77"/>
      <c r="Z306" s="77"/>
      <c r="AA306" s="77"/>
      <c r="AB306" s="77"/>
      <c r="AC306" s="77"/>
      <c r="AD306" s="77"/>
      <c r="AE306" s="77"/>
      <c r="AF306" s="77"/>
      <c r="AG306" s="77"/>
      <c r="AH306" s="77"/>
      <c r="AI306" s="77"/>
      <c r="AJ306" s="77"/>
      <c r="AK306" s="77"/>
      <c r="AL306" s="77"/>
      <c r="AM306" s="77"/>
      <c r="AN306" s="77"/>
      <c r="AO306" s="145"/>
      <c r="AP306" s="247" t="str">
        <f>IF(F306="","",IFERROR(VLOOKUP(SUBSTITUTE(SUBSTITUTE(Tabla1[[#This Row],[Uso Sistemas]],"T","P"),"N","F"),Parámetros!$M$2:$N$17,2,0),"Completar hasta 3ra sem. para evaluar a Probacionista"))</f>
        <v/>
      </c>
      <c r="AQ306" s="40"/>
      <c r="AR306" s="40"/>
      <c r="AS306" s="40"/>
      <c r="AT306" s="29"/>
      <c r="AU306" s="56"/>
      <c r="AV306" s="56"/>
      <c r="AW306" s="56"/>
      <c r="AX306" s="249" t="str">
        <f>IF(V306="","",EOMONTH(EDATE(Tabla1[[#This Row],[Fecha Finalización]],2),0))</f>
        <v/>
      </c>
      <c r="AY306" s="40"/>
      <c r="AZ306" s="250" t="str">
        <f>IF(V306="","",EOMONTH(EDATE(Tabla1[[#This Row],[Fecha Finalización]],3),0))</f>
        <v/>
      </c>
      <c r="BA306" s="40"/>
      <c r="BB306" s="40"/>
      <c r="BC306" s="236"/>
      <c r="BD306" s="234" t="str">
        <f>IF(F306="","",Tabla1[[#This Row],[sem 01]]&amp;Tabla1[[#This Row],[sem 02]]&amp;Tabla1[[#This Row],[sem 03]])</f>
        <v/>
      </c>
      <c r="BE306" s="235" t="str">
        <f>IF(TRIM(F306)="","",$B$1&amp;"-"&amp;SUBSTITUTE(Tabla1[[#This Row],[Mes Inscrito]]," ","")&amp;"-"&amp;SUBSTITUTE(Tabla1[[#This Row],[Dia de clases Inscrito]]," ","")&amp;"-"&amp;SUBSTITUTE(Tabla1[[#This Row],[Horario Inscrito]]," ","")&amp;"-"&amp;Tabla1[[#This Row],[Fecha Inicio grupo]])</f>
        <v/>
      </c>
      <c r="BF306" s="252" t="str">
        <f>IF(F306="","",Tabla1[[#This Row],[Curso]])</f>
        <v/>
      </c>
      <c r="BG306" s="253" t="str">
        <f>+IF(TRIM(F306)="","",$B$1&amp;"-"&amp;TRIM(Tabla1[[#This Row],[Mes Inscrito]])&amp;"-"&amp;TRIM(Tabla1[[#This Row],[Dia de clases Inscrito]])&amp;"-"&amp;TRIM(Tabla1[[#This Row],[Horario Inscrito]])&amp;"-"&amp;TRIM(Tabla1[[#This Row],[Fecha Inicio grupo]])&amp;"-"&amp;TRIM(Tabla1[[#This Row],[Tipo Incrito]]))</f>
        <v/>
      </c>
      <c r="BH306" s="309"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10"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10"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10" t="str">
        <f>IF(Tabla1[[#This Row],[Fecha Inicio grupo]]="","",IFERROR(VLOOKUP(Tabla1[[#This Row],[Mes de Alta como miembro]],Parámetros!$AM$2:$AN$16,2,0),"01/01/1900"))</f>
        <v/>
      </c>
    </row>
    <row r="307" spans="1:63" ht="14.45" hidden="1">
      <c r="A307" s="69">
        <v>304</v>
      </c>
      <c r="B307" s="30"/>
      <c r="C307" s="35"/>
      <c r="D307" s="43"/>
      <c r="E307" s="65"/>
      <c r="F307" s="46"/>
      <c r="G307" s="46"/>
      <c r="H307" s="164"/>
      <c r="I307" s="43"/>
      <c r="J307" s="29"/>
      <c r="K307" s="70"/>
      <c r="L307" s="69"/>
      <c r="M307" s="47"/>
      <c r="N307" s="239" t="str">
        <f ca="1">IF(Tabla1[[#This Row],[Fecha de nac]]="","",IF(Tabla1[[#This Row],[Fecha Finalización]] &gt;=TODAY(), DATEDIF(Tabla1[[#This Row],[Fecha de nac]],TODAY(),"y"), ROUNDDOWN((Tabla1[[#This Row],[Fecha Finalización]] -Tabla1[[#This Row],[Fecha de nac]])/365,0)))</f>
        <v/>
      </c>
      <c r="O307" s="170"/>
      <c r="P307" s="35"/>
      <c r="Q307" s="68"/>
      <c r="R307" s="68"/>
      <c r="S307" s="68"/>
      <c r="T307" s="68"/>
      <c r="U307" s="244" t="str">
        <f>IF(F307="","",Tabla1[[#This Row],[Fecha Inicio grupo]]+3*7-7)</f>
        <v/>
      </c>
      <c r="V307" s="245" t="str">
        <f>IF(F307="","",EDATE(Tabla1[[#This Row],[Fecha Inicio grupo]],3))</f>
        <v/>
      </c>
      <c r="W307" s="30"/>
      <c r="X307" s="30"/>
      <c r="Y307" s="77"/>
      <c r="Z307" s="77"/>
      <c r="AA307" s="77"/>
      <c r="AB307" s="77"/>
      <c r="AC307" s="77"/>
      <c r="AD307" s="77"/>
      <c r="AE307" s="77"/>
      <c r="AF307" s="77"/>
      <c r="AG307" s="77"/>
      <c r="AH307" s="77"/>
      <c r="AI307" s="77"/>
      <c r="AJ307" s="77"/>
      <c r="AK307" s="77"/>
      <c r="AL307" s="77"/>
      <c r="AM307" s="77"/>
      <c r="AN307" s="77"/>
      <c r="AO307" s="145"/>
      <c r="AP307" s="247" t="str">
        <f>IF(F307="","",IFERROR(VLOOKUP(SUBSTITUTE(SUBSTITUTE(Tabla1[[#This Row],[Uso Sistemas]],"T","P"),"N","F"),Parámetros!$M$2:$N$17,2,0),"Completar hasta 3ra sem. para evaluar a Probacionista"))</f>
        <v/>
      </c>
      <c r="AQ307" s="40"/>
      <c r="AR307" s="40"/>
      <c r="AS307" s="40"/>
      <c r="AT307" s="29"/>
      <c r="AU307" s="56"/>
      <c r="AV307" s="56"/>
      <c r="AW307" s="56"/>
      <c r="AX307" s="249" t="str">
        <f>IF(V307="","",EOMONTH(EDATE(Tabla1[[#This Row],[Fecha Finalización]],2),0))</f>
        <v/>
      </c>
      <c r="AY307" s="40"/>
      <c r="AZ307" s="250" t="str">
        <f>IF(V307="","",EOMONTH(EDATE(Tabla1[[#This Row],[Fecha Finalización]],3),0))</f>
        <v/>
      </c>
      <c r="BA307" s="40"/>
      <c r="BB307" s="40"/>
      <c r="BC307" s="236"/>
      <c r="BD307" s="234" t="str">
        <f>IF(F307="","",Tabla1[[#This Row],[sem 01]]&amp;Tabla1[[#This Row],[sem 02]]&amp;Tabla1[[#This Row],[sem 03]])</f>
        <v/>
      </c>
      <c r="BE307" s="235" t="str">
        <f>IF(TRIM(F307)="","",$B$1&amp;"-"&amp;SUBSTITUTE(Tabla1[[#This Row],[Mes Inscrito]]," ","")&amp;"-"&amp;SUBSTITUTE(Tabla1[[#This Row],[Dia de clases Inscrito]]," ","")&amp;"-"&amp;SUBSTITUTE(Tabla1[[#This Row],[Horario Inscrito]]," ","")&amp;"-"&amp;Tabla1[[#This Row],[Fecha Inicio grupo]])</f>
        <v/>
      </c>
      <c r="BF307" s="252" t="str">
        <f>IF(F307="","",Tabla1[[#This Row],[Curso]])</f>
        <v/>
      </c>
      <c r="BG307" s="253" t="str">
        <f>+IF(TRIM(F307)="","",$B$1&amp;"-"&amp;TRIM(Tabla1[[#This Row],[Mes Inscrito]])&amp;"-"&amp;TRIM(Tabla1[[#This Row],[Dia de clases Inscrito]])&amp;"-"&amp;TRIM(Tabla1[[#This Row],[Horario Inscrito]])&amp;"-"&amp;TRIM(Tabla1[[#This Row],[Fecha Inicio grupo]])&amp;"-"&amp;TRIM(Tabla1[[#This Row],[Tipo Incrito]]))</f>
        <v/>
      </c>
      <c r="BH307" s="309"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10"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10"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10" t="str">
        <f>IF(Tabla1[[#This Row],[Fecha Inicio grupo]]="","",IFERROR(VLOOKUP(Tabla1[[#This Row],[Mes de Alta como miembro]],Parámetros!$AM$2:$AN$16,2,0),"01/01/1900"))</f>
        <v/>
      </c>
    </row>
    <row r="308" spans="1:63" ht="14.45" hidden="1">
      <c r="A308" s="69">
        <v>305</v>
      </c>
      <c r="B308" s="30"/>
      <c r="C308" s="35"/>
      <c r="D308" s="43"/>
      <c r="E308" s="65"/>
      <c r="F308" s="46"/>
      <c r="G308" s="46"/>
      <c r="H308" s="164"/>
      <c r="I308" s="43"/>
      <c r="J308" s="29"/>
      <c r="K308" s="70"/>
      <c r="L308" s="69"/>
      <c r="M308" s="47"/>
      <c r="N308" s="239" t="str">
        <f ca="1">IF(Tabla1[[#This Row],[Fecha de nac]]="","",IF(Tabla1[[#This Row],[Fecha Finalización]] &gt;=TODAY(), DATEDIF(Tabla1[[#This Row],[Fecha de nac]],TODAY(),"y"), ROUNDDOWN((Tabla1[[#This Row],[Fecha Finalización]] -Tabla1[[#This Row],[Fecha de nac]])/365,0)))</f>
        <v/>
      </c>
      <c r="O308" s="170"/>
      <c r="P308" s="35"/>
      <c r="Q308" s="68"/>
      <c r="R308" s="68"/>
      <c r="S308" s="68"/>
      <c r="T308" s="68"/>
      <c r="U308" s="244" t="str">
        <f>IF(F308="","",Tabla1[[#This Row],[Fecha Inicio grupo]]+3*7-7)</f>
        <v/>
      </c>
      <c r="V308" s="245" t="str">
        <f>IF(F308="","",EDATE(Tabla1[[#This Row],[Fecha Inicio grupo]],3))</f>
        <v/>
      </c>
      <c r="W308" s="30"/>
      <c r="X308" s="30"/>
      <c r="Y308" s="77"/>
      <c r="Z308" s="77"/>
      <c r="AA308" s="77"/>
      <c r="AB308" s="77"/>
      <c r="AC308" s="77"/>
      <c r="AD308" s="77"/>
      <c r="AE308" s="77"/>
      <c r="AF308" s="77"/>
      <c r="AG308" s="77"/>
      <c r="AH308" s="77"/>
      <c r="AI308" s="77"/>
      <c r="AJ308" s="77"/>
      <c r="AK308" s="77"/>
      <c r="AL308" s="77"/>
      <c r="AM308" s="77"/>
      <c r="AN308" s="77"/>
      <c r="AO308" s="145"/>
      <c r="AP308" s="247" t="str">
        <f>IF(F308="","",IFERROR(VLOOKUP(SUBSTITUTE(SUBSTITUTE(Tabla1[[#This Row],[Uso Sistemas]],"T","P"),"N","F"),Parámetros!$M$2:$N$17,2,0),"Completar hasta 3ra sem. para evaluar a Probacionista"))</f>
        <v/>
      </c>
      <c r="AQ308" s="40"/>
      <c r="AR308" s="40"/>
      <c r="AS308" s="40"/>
      <c r="AT308" s="29"/>
      <c r="AU308" s="56"/>
      <c r="AV308" s="56"/>
      <c r="AW308" s="56"/>
      <c r="AX308" s="249" t="str">
        <f>IF(V308="","",EOMONTH(EDATE(Tabla1[[#This Row],[Fecha Finalización]],2),0))</f>
        <v/>
      </c>
      <c r="AY308" s="40"/>
      <c r="AZ308" s="250" t="str">
        <f>IF(V308="","",EOMONTH(EDATE(Tabla1[[#This Row],[Fecha Finalización]],3),0))</f>
        <v/>
      </c>
      <c r="BA308" s="40"/>
      <c r="BB308" s="40"/>
      <c r="BC308" s="236"/>
      <c r="BD308" s="234" t="str">
        <f>IF(F308="","",Tabla1[[#This Row],[sem 01]]&amp;Tabla1[[#This Row],[sem 02]]&amp;Tabla1[[#This Row],[sem 03]])</f>
        <v/>
      </c>
      <c r="BE308" s="235" t="str">
        <f>IF(TRIM(F308)="","",$B$1&amp;"-"&amp;SUBSTITUTE(Tabla1[[#This Row],[Mes Inscrito]]," ","")&amp;"-"&amp;SUBSTITUTE(Tabla1[[#This Row],[Dia de clases Inscrito]]," ","")&amp;"-"&amp;SUBSTITUTE(Tabla1[[#This Row],[Horario Inscrito]]," ","")&amp;"-"&amp;Tabla1[[#This Row],[Fecha Inicio grupo]])</f>
        <v/>
      </c>
      <c r="BF308" s="252" t="str">
        <f>IF(F308="","",Tabla1[[#This Row],[Curso]])</f>
        <v/>
      </c>
      <c r="BG308" s="253" t="str">
        <f>+IF(TRIM(F308)="","",$B$1&amp;"-"&amp;TRIM(Tabla1[[#This Row],[Mes Inscrito]])&amp;"-"&amp;TRIM(Tabla1[[#This Row],[Dia de clases Inscrito]])&amp;"-"&amp;TRIM(Tabla1[[#This Row],[Horario Inscrito]])&amp;"-"&amp;TRIM(Tabla1[[#This Row],[Fecha Inicio grupo]])&amp;"-"&amp;TRIM(Tabla1[[#This Row],[Tipo Incrito]]))</f>
        <v/>
      </c>
      <c r="BH308" s="309"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10"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10"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10" t="str">
        <f>IF(Tabla1[[#This Row],[Fecha Inicio grupo]]="","",IFERROR(VLOOKUP(Tabla1[[#This Row],[Mes de Alta como miembro]],Parámetros!$AM$2:$AN$16,2,0),"01/01/1900"))</f>
        <v/>
      </c>
    </row>
    <row r="309" spans="1:63" ht="14.45" hidden="1">
      <c r="A309" s="69">
        <v>306</v>
      </c>
      <c r="B309" s="30"/>
      <c r="C309" s="35"/>
      <c r="D309" s="43"/>
      <c r="E309" s="65"/>
      <c r="F309" s="46"/>
      <c r="G309" s="46"/>
      <c r="H309" s="164"/>
      <c r="I309" s="43"/>
      <c r="J309" s="29"/>
      <c r="K309" s="70"/>
      <c r="L309" s="69"/>
      <c r="M309" s="47"/>
      <c r="N309" s="239" t="str">
        <f ca="1">IF(Tabla1[[#This Row],[Fecha de nac]]="","",IF(Tabla1[[#This Row],[Fecha Finalización]] &gt;=TODAY(), DATEDIF(Tabla1[[#This Row],[Fecha de nac]],TODAY(),"y"), ROUNDDOWN((Tabla1[[#This Row],[Fecha Finalización]] -Tabla1[[#This Row],[Fecha de nac]])/365,0)))</f>
        <v/>
      </c>
      <c r="O309" s="170"/>
      <c r="P309" s="35"/>
      <c r="Q309" s="68"/>
      <c r="R309" s="68"/>
      <c r="S309" s="68"/>
      <c r="T309" s="68"/>
      <c r="U309" s="244" t="str">
        <f>IF(F309="","",Tabla1[[#This Row],[Fecha Inicio grupo]]+3*7-7)</f>
        <v/>
      </c>
      <c r="V309" s="245" t="str">
        <f>IF(F309="","",EDATE(Tabla1[[#This Row],[Fecha Inicio grupo]],3))</f>
        <v/>
      </c>
      <c r="W309" s="30"/>
      <c r="X309" s="30"/>
      <c r="Y309" s="77"/>
      <c r="Z309" s="77"/>
      <c r="AA309" s="77"/>
      <c r="AB309" s="77"/>
      <c r="AC309" s="77"/>
      <c r="AD309" s="77"/>
      <c r="AE309" s="77"/>
      <c r="AF309" s="77"/>
      <c r="AG309" s="77"/>
      <c r="AH309" s="77"/>
      <c r="AI309" s="77"/>
      <c r="AJ309" s="77"/>
      <c r="AK309" s="77"/>
      <c r="AL309" s="77"/>
      <c r="AM309" s="77"/>
      <c r="AN309" s="77"/>
      <c r="AO309" s="145"/>
      <c r="AP309" s="247" t="str">
        <f>IF(F309="","",IFERROR(VLOOKUP(SUBSTITUTE(SUBSTITUTE(Tabla1[[#This Row],[Uso Sistemas]],"T","P"),"N","F"),Parámetros!$M$2:$N$17,2,0),"Completar hasta 3ra sem. para evaluar a Probacionista"))</f>
        <v/>
      </c>
      <c r="AQ309" s="40"/>
      <c r="AR309" s="40"/>
      <c r="AS309" s="40"/>
      <c r="AT309" s="29"/>
      <c r="AU309" s="56"/>
      <c r="AV309" s="56"/>
      <c r="AW309" s="56"/>
      <c r="AX309" s="249" t="str">
        <f>IF(V309="","",EOMONTH(EDATE(Tabla1[[#This Row],[Fecha Finalización]],2),0))</f>
        <v/>
      </c>
      <c r="AY309" s="40"/>
      <c r="AZ309" s="250" t="str">
        <f>IF(V309="","",EOMONTH(EDATE(Tabla1[[#This Row],[Fecha Finalización]],3),0))</f>
        <v/>
      </c>
      <c r="BA309" s="40"/>
      <c r="BB309" s="40"/>
      <c r="BC309" s="236"/>
      <c r="BD309" s="234" t="str">
        <f>IF(F309="","",Tabla1[[#This Row],[sem 01]]&amp;Tabla1[[#This Row],[sem 02]]&amp;Tabla1[[#This Row],[sem 03]])</f>
        <v/>
      </c>
      <c r="BE309" s="235" t="str">
        <f>IF(TRIM(F309)="","",$B$1&amp;"-"&amp;SUBSTITUTE(Tabla1[[#This Row],[Mes Inscrito]]," ","")&amp;"-"&amp;SUBSTITUTE(Tabla1[[#This Row],[Dia de clases Inscrito]]," ","")&amp;"-"&amp;SUBSTITUTE(Tabla1[[#This Row],[Horario Inscrito]]," ","")&amp;"-"&amp;Tabla1[[#This Row],[Fecha Inicio grupo]])</f>
        <v/>
      </c>
      <c r="BF309" s="252" t="str">
        <f>IF(F309="","",Tabla1[[#This Row],[Curso]])</f>
        <v/>
      </c>
      <c r="BG309" s="253" t="str">
        <f>+IF(TRIM(F309)="","",$B$1&amp;"-"&amp;TRIM(Tabla1[[#This Row],[Mes Inscrito]])&amp;"-"&amp;TRIM(Tabla1[[#This Row],[Dia de clases Inscrito]])&amp;"-"&amp;TRIM(Tabla1[[#This Row],[Horario Inscrito]])&amp;"-"&amp;TRIM(Tabla1[[#This Row],[Fecha Inicio grupo]])&amp;"-"&amp;TRIM(Tabla1[[#This Row],[Tipo Incrito]]))</f>
        <v/>
      </c>
      <c r="BH309" s="309"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10"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10"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10" t="str">
        <f>IF(Tabla1[[#This Row],[Fecha Inicio grupo]]="","",IFERROR(VLOOKUP(Tabla1[[#This Row],[Mes de Alta como miembro]],Parámetros!$AM$2:$AN$16,2,0),"01/01/1900"))</f>
        <v/>
      </c>
    </row>
    <row r="310" spans="1:63" ht="14.45" hidden="1">
      <c r="A310" s="69">
        <v>307</v>
      </c>
      <c r="B310" s="30"/>
      <c r="C310" s="35"/>
      <c r="D310" s="43"/>
      <c r="E310" s="65"/>
      <c r="F310" s="46"/>
      <c r="G310" s="46"/>
      <c r="H310" s="164"/>
      <c r="I310" s="43"/>
      <c r="J310" s="29"/>
      <c r="K310" s="70"/>
      <c r="L310" s="69"/>
      <c r="M310" s="47"/>
      <c r="N310" s="239" t="str">
        <f ca="1">IF(Tabla1[[#This Row],[Fecha de nac]]="","",IF(Tabla1[[#This Row],[Fecha Finalización]] &gt;=TODAY(), DATEDIF(Tabla1[[#This Row],[Fecha de nac]],TODAY(),"y"), ROUNDDOWN((Tabla1[[#This Row],[Fecha Finalización]] -Tabla1[[#This Row],[Fecha de nac]])/365,0)))</f>
        <v/>
      </c>
      <c r="O310" s="170"/>
      <c r="P310" s="35"/>
      <c r="Q310" s="68"/>
      <c r="R310" s="68"/>
      <c r="S310" s="68"/>
      <c r="T310" s="68"/>
      <c r="U310" s="244" t="str">
        <f>IF(F310="","",Tabla1[[#This Row],[Fecha Inicio grupo]]+3*7-7)</f>
        <v/>
      </c>
      <c r="V310" s="245" t="str">
        <f>IF(F310="","",EDATE(Tabla1[[#This Row],[Fecha Inicio grupo]],3))</f>
        <v/>
      </c>
      <c r="W310" s="30"/>
      <c r="X310" s="30"/>
      <c r="Y310" s="77"/>
      <c r="Z310" s="77"/>
      <c r="AA310" s="77"/>
      <c r="AB310" s="77"/>
      <c r="AC310" s="77"/>
      <c r="AD310" s="77"/>
      <c r="AE310" s="77"/>
      <c r="AF310" s="77"/>
      <c r="AG310" s="77"/>
      <c r="AH310" s="77"/>
      <c r="AI310" s="77"/>
      <c r="AJ310" s="77"/>
      <c r="AK310" s="77"/>
      <c r="AL310" s="77"/>
      <c r="AM310" s="77"/>
      <c r="AN310" s="77"/>
      <c r="AO310" s="145"/>
      <c r="AP310" s="247" t="str">
        <f>IF(F310="","",IFERROR(VLOOKUP(SUBSTITUTE(SUBSTITUTE(Tabla1[[#This Row],[Uso Sistemas]],"T","P"),"N","F"),Parámetros!$M$2:$N$17,2,0),"Completar hasta 3ra sem. para evaluar a Probacionista"))</f>
        <v/>
      </c>
      <c r="AQ310" s="40"/>
      <c r="AR310" s="40"/>
      <c r="AS310" s="40"/>
      <c r="AT310" s="29"/>
      <c r="AU310" s="56"/>
      <c r="AV310" s="56"/>
      <c r="AW310" s="56"/>
      <c r="AX310" s="249" t="str">
        <f>IF(V310="","",EOMONTH(EDATE(Tabla1[[#This Row],[Fecha Finalización]],2),0))</f>
        <v/>
      </c>
      <c r="AY310" s="40"/>
      <c r="AZ310" s="250" t="str">
        <f>IF(V310="","",EOMONTH(EDATE(Tabla1[[#This Row],[Fecha Finalización]],3),0))</f>
        <v/>
      </c>
      <c r="BA310" s="40"/>
      <c r="BB310" s="40"/>
      <c r="BC310" s="236"/>
      <c r="BD310" s="234" t="str">
        <f>IF(F310="","",Tabla1[[#This Row],[sem 01]]&amp;Tabla1[[#This Row],[sem 02]]&amp;Tabla1[[#This Row],[sem 03]])</f>
        <v/>
      </c>
      <c r="BE310" s="235" t="str">
        <f>IF(TRIM(F310)="","",$B$1&amp;"-"&amp;SUBSTITUTE(Tabla1[[#This Row],[Mes Inscrito]]," ","")&amp;"-"&amp;SUBSTITUTE(Tabla1[[#This Row],[Dia de clases Inscrito]]," ","")&amp;"-"&amp;SUBSTITUTE(Tabla1[[#This Row],[Horario Inscrito]]," ","")&amp;"-"&amp;Tabla1[[#This Row],[Fecha Inicio grupo]])</f>
        <v/>
      </c>
      <c r="BF310" s="252" t="str">
        <f>IF(F310="","",Tabla1[[#This Row],[Curso]])</f>
        <v/>
      </c>
      <c r="BG310" s="253" t="str">
        <f>+IF(TRIM(F310)="","",$B$1&amp;"-"&amp;TRIM(Tabla1[[#This Row],[Mes Inscrito]])&amp;"-"&amp;TRIM(Tabla1[[#This Row],[Dia de clases Inscrito]])&amp;"-"&amp;TRIM(Tabla1[[#This Row],[Horario Inscrito]])&amp;"-"&amp;TRIM(Tabla1[[#This Row],[Fecha Inicio grupo]])&amp;"-"&amp;TRIM(Tabla1[[#This Row],[Tipo Incrito]]))</f>
        <v/>
      </c>
      <c r="BH310" s="309"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10"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10"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10" t="str">
        <f>IF(Tabla1[[#This Row],[Fecha Inicio grupo]]="","",IFERROR(VLOOKUP(Tabla1[[#This Row],[Mes de Alta como miembro]],Parámetros!$AM$2:$AN$16,2,0),"01/01/1900"))</f>
        <v/>
      </c>
    </row>
    <row r="311" spans="1:63" ht="14.45" hidden="1">
      <c r="A311" s="69">
        <v>308</v>
      </c>
      <c r="B311" s="30"/>
      <c r="C311" s="35"/>
      <c r="D311" s="43"/>
      <c r="E311" s="65"/>
      <c r="F311" s="46"/>
      <c r="G311" s="46"/>
      <c r="H311" s="164"/>
      <c r="I311" s="43"/>
      <c r="J311" s="29"/>
      <c r="K311" s="70"/>
      <c r="L311" s="69"/>
      <c r="M311" s="47"/>
      <c r="N311" s="239" t="str">
        <f ca="1">IF(Tabla1[[#This Row],[Fecha de nac]]="","",IF(Tabla1[[#This Row],[Fecha Finalización]] &gt;=TODAY(), DATEDIF(Tabla1[[#This Row],[Fecha de nac]],TODAY(),"y"), ROUNDDOWN((Tabla1[[#This Row],[Fecha Finalización]] -Tabla1[[#This Row],[Fecha de nac]])/365,0)))</f>
        <v/>
      </c>
      <c r="O311" s="170"/>
      <c r="P311" s="35"/>
      <c r="Q311" s="68"/>
      <c r="R311" s="68"/>
      <c r="S311" s="68"/>
      <c r="T311" s="68"/>
      <c r="U311" s="244" t="str">
        <f>IF(F311="","",Tabla1[[#This Row],[Fecha Inicio grupo]]+3*7-7)</f>
        <v/>
      </c>
      <c r="V311" s="245" t="str">
        <f>IF(F311="","",EDATE(Tabla1[[#This Row],[Fecha Inicio grupo]],3))</f>
        <v/>
      </c>
      <c r="W311" s="30"/>
      <c r="X311" s="30"/>
      <c r="Y311" s="77"/>
      <c r="Z311" s="77"/>
      <c r="AA311" s="77"/>
      <c r="AB311" s="77"/>
      <c r="AC311" s="77"/>
      <c r="AD311" s="77"/>
      <c r="AE311" s="77"/>
      <c r="AF311" s="77"/>
      <c r="AG311" s="77"/>
      <c r="AH311" s="77"/>
      <c r="AI311" s="77"/>
      <c r="AJ311" s="77"/>
      <c r="AK311" s="77"/>
      <c r="AL311" s="77"/>
      <c r="AM311" s="77"/>
      <c r="AN311" s="77"/>
      <c r="AO311" s="145"/>
      <c r="AP311" s="247" t="str">
        <f>IF(F311="","",IFERROR(VLOOKUP(SUBSTITUTE(SUBSTITUTE(Tabla1[[#This Row],[Uso Sistemas]],"T","P"),"N","F"),Parámetros!$M$2:$N$17,2,0),"Completar hasta 3ra sem. para evaluar a Probacionista"))</f>
        <v/>
      </c>
      <c r="AQ311" s="40"/>
      <c r="AR311" s="40"/>
      <c r="AS311" s="40"/>
      <c r="AT311" s="29"/>
      <c r="AU311" s="56"/>
      <c r="AV311" s="56"/>
      <c r="AW311" s="56"/>
      <c r="AX311" s="249" t="str">
        <f>IF(V311="","",EOMONTH(EDATE(Tabla1[[#This Row],[Fecha Finalización]],2),0))</f>
        <v/>
      </c>
      <c r="AY311" s="40"/>
      <c r="AZ311" s="250" t="str">
        <f>IF(V311="","",EOMONTH(EDATE(Tabla1[[#This Row],[Fecha Finalización]],3),0))</f>
        <v/>
      </c>
      <c r="BA311" s="40"/>
      <c r="BB311" s="40"/>
      <c r="BC311" s="236"/>
      <c r="BD311" s="234" t="str">
        <f>IF(F311="","",Tabla1[[#This Row],[sem 01]]&amp;Tabla1[[#This Row],[sem 02]]&amp;Tabla1[[#This Row],[sem 03]])</f>
        <v/>
      </c>
      <c r="BE311" s="235" t="str">
        <f>IF(TRIM(F311)="","",$B$1&amp;"-"&amp;SUBSTITUTE(Tabla1[[#This Row],[Mes Inscrito]]," ","")&amp;"-"&amp;SUBSTITUTE(Tabla1[[#This Row],[Dia de clases Inscrito]]," ","")&amp;"-"&amp;SUBSTITUTE(Tabla1[[#This Row],[Horario Inscrito]]," ","")&amp;"-"&amp;Tabla1[[#This Row],[Fecha Inicio grupo]])</f>
        <v/>
      </c>
      <c r="BF311" s="252" t="str">
        <f>IF(F311="","",Tabla1[[#This Row],[Curso]])</f>
        <v/>
      </c>
      <c r="BG311" s="253" t="str">
        <f>+IF(TRIM(F311)="","",$B$1&amp;"-"&amp;TRIM(Tabla1[[#This Row],[Mes Inscrito]])&amp;"-"&amp;TRIM(Tabla1[[#This Row],[Dia de clases Inscrito]])&amp;"-"&amp;TRIM(Tabla1[[#This Row],[Horario Inscrito]])&amp;"-"&amp;TRIM(Tabla1[[#This Row],[Fecha Inicio grupo]])&amp;"-"&amp;TRIM(Tabla1[[#This Row],[Tipo Incrito]]))</f>
        <v/>
      </c>
      <c r="BH311" s="309"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10"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10"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10" t="str">
        <f>IF(Tabla1[[#This Row],[Fecha Inicio grupo]]="","",IFERROR(VLOOKUP(Tabla1[[#This Row],[Mes de Alta como miembro]],Parámetros!$AM$2:$AN$16,2,0),"01/01/1900"))</f>
        <v/>
      </c>
    </row>
    <row r="312" spans="1:63" ht="14.45" hidden="1">
      <c r="A312" s="69">
        <v>309</v>
      </c>
      <c r="B312" s="30"/>
      <c r="C312" s="35"/>
      <c r="D312" s="43"/>
      <c r="E312" s="65"/>
      <c r="F312" s="46"/>
      <c r="G312" s="46"/>
      <c r="H312" s="164"/>
      <c r="I312" s="43"/>
      <c r="J312" s="29"/>
      <c r="K312" s="70"/>
      <c r="L312" s="69"/>
      <c r="M312" s="47"/>
      <c r="N312" s="239" t="str">
        <f ca="1">IF(Tabla1[[#This Row],[Fecha de nac]]="","",IF(Tabla1[[#This Row],[Fecha Finalización]] &gt;=TODAY(), DATEDIF(Tabla1[[#This Row],[Fecha de nac]],TODAY(),"y"), ROUNDDOWN((Tabla1[[#This Row],[Fecha Finalización]] -Tabla1[[#This Row],[Fecha de nac]])/365,0)))</f>
        <v/>
      </c>
      <c r="O312" s="170"/>
      <c r="P312" s="35"/>
      <c r="Q312" s="68"/>
      <c r="R312" s="68"/>
      <c r="S312" s="68"/>
      <c r="T312" s="68"/>
      <c r="U312" s="244" t="str">
        <f>IF(F312="","",Tabla1[[#This Row],[Fecha Inicio grupo]]+3*7-7)</f>
        <v/>
      </c>
      <c r="V312" s="245" t="str">
        <f>IF(F312="","",EDATE(Tabla1[[#This Row],[Fecha Inicio grupo]],3))</f>
        <v/>
      </c>
      <c r="W312" s="30"/>
      <c r="X312" s="30"/>
      <c r="Y312" s="77"/>
      <c r="Z312" s="77"/>
      <c r="AA312" s="77"/>
      <c r="AB312" s="77"/>
      <c r="AC312" s="77"/>
      <c r="AD312" s="77"/>
      <c r="AE312" s="77"/>
      <c r="AF312" s="77"/>
      <c r="AG312" s="77"/>
      <c r="AH312" s="77"/>
      <c r="AI312" s="77"/>
      <c r="AJ312" s="77"/>
      <c r="AK312" s="77"/>
      <c r="AL312" s="77"/>
      <c r="AM312" s="77"/>
      <c r="AN312" s="77"/>
      <c r="AO312" s="145"/>
      <c r="AP312" s="247" t="str">
        <f>IF(F312="","",IFERROR(VLOOKUP(SUBSTITUTE(SUBSTITUTE(Tabla1[[#This Row],[Uso Sistemas]],"T","P"),"N","F"),Parámetros!$M$2:$N$17,2,0),"Completar hasta 3ra sem. para evaluar a Probacionista"))</f>
        <v/>
      </c>
      <c r="AQ312" s="40"/>
      <c r="AR312" s="40"/>
      <c r="AS312" s="40"/>
      <c r="AT312" s="29"/>
      <c r="AU312" s="56"/>
      <c r="AV312" s="56"/>
      <c r="AW312" s="56"/>
      <c r="AX312" s="249" t="str">
        <f>IF(V312="","",EOMONTH(EDATE(Tabla1[[#This Row],[Fecha Finalización]],2),0))</f>
        <v/>
      </c>
      <c r="AY312" s="40"/>
      <c r="AZ312" s="250" t="str">
        <f>IF(V312="","",EOMONTH(EDATE(Tabla1[[#This Row],[Fecha Finalización]],3),0))</f>
        <v/>
      </c>
      <c r="BA312" s="40"/>
      <c r="BB312" s="40"/>
      <c r="BC312" s="236"/>
      <c r="BD312" s="234" t="str">
        <f>IF(F312="","",Tabla1[[#This Row],[sem 01]]&amp;Tabla1[[#This Row],[sem 02]]&amp;Tabla1[[#This Row],[sem 03]])</f>
        <v/>
      </c>
      <c r="BE312" s="235" t="str">
        <f>IF(TRIM(F312)="","",$B$1&amp;"-"&amp;SUBSTITUTE(Tabla1[[#This Row],[Mes Inscrito]]," ","")&amp;"-"&amp;SUBSTITUTE(Tabla1[[#This Row],[Dia de clases Inscrito]]," ","")&amp;"-"&amp;SUBSTITUTE(Tabla1[[#This Row],[Horario Inscrito]]," ","")&amp;"-"&amp;Tabla1[[#This Row],[Fecha Inicio grupo]])</f>
        <v/>
      </c>
      <c r="BF312" s="252" t="str">
        <f>IF(F312="","",Tabla1[[#This Row],[Curso]])</f>
        <v/>
      </c>
      <c r="BG312" s="253" t="str">
        <f>+IF(TRIM(F312)="","",$B$1&amp;"-"&amp;TRIM(Tabla1[[#This Row],[Mes Inscrito]])&amp;"-"&amp;TRIM(Tabla1[[#This Row],[Dia de clases Inscrito]])&amp;"-"&amp;TRIM(Tabla1[[#This Row],[Horario Inscrito]])&amp;"-"&amp;TRIM(Tabla1[[#This Row],[Fecha Inicio grupo]])&amp;"-"&amp;TRIM(Tabla1[[#This Row],[Tipo Incrito]]))</f>
        <v/>
      </c>
      <c r="BH312" s="309"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10"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10"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10" t="str">
        <f>IF(Tabla1[[#This Row],[Fecha Inicio grupo]]="","",IFERROR(VLOOKUP(Tabla1[[#This Row],[Mes de Alta como miembro]],Parámetros!$AM$2:$AN$16,2,0),"01/01/1900"))</f>
        <v/>
      </c>
    </row>
    <row r="313" spans="1:63" ht="14.45" hidden="1">
      <c r="A313" s="69">
        <v>310</v>
      </c>
      <c r="B313" s="30"/>
      <c r="C313" s="35"/>
      <c r="D313" s="43"/>
      <c r="E313" s="65"/>
      <c r="F313" s="46"/>
      <c r="G313" s="46"/>
      <c r="H313" s="164"/>
      <c r="I313" s="43"/>
      <c r="J313" s="29"/>
      <c r="K313" s="70"/>
      <c r="L313" s="69"/>
      <c r="M313" s="47"/>
      <c r="N313" s="239" t="str">
        <f ca="1">IF(Tabla1[[#This Row],[Fecha de nac]]="","",IF(Tabla1[[#This Row],[Fecha Finalización]] &gt;=TODAY(), DATEDIF(Tabla1[[#This Row],[Fecha de nac]],TODAY(),"y"), ROUNDDOWN((Tabla1[[#This Row],[Fecha Finalización]] -Tabla1[[#This Row],[Fecha de nac]])/365,0)))</f>
        <v/>
      </c>
      <c r="O313" s="170"/>
      <c r="P313" s="35"/>
      <c r="Q313" s="68"/>
      <c r="R313" s="68"/>
      <c r="S313" s="68"/>
      <c r="T313" s="68"/>
      <c r="U313" s="244" t="str">
        <f>IF(F313="","",Tabla1[[#This Row],[Fecha Inicio grupo]]+3*7-7)</f>
        <v/>
      </c>
      <c r="V313" s="245" t="str">
        <f>IF(F313="","",EDATE(Tabla1[[#This Row],[Fecha Inicio grupo]],3))</f>
        <v/>
      </c>
      <c r="W313" s="30"/>
      <c r="X313" s="30"/>
      <c r="Y313" s="77"/>
      <c r="Z313" s="77"/>
      <c r="AA313" s="77"/>
      <c r="AB313" s="77"/>
      <c r="AC313" s="77"/>
      <c r="AD313" s="77"/>
      <c r="AE313" s="77"/>
      <c r="AF313" s="77"/>
      <c r="AG313" s="77"/>
      <c r="AH313" s="77"/>
      <c r="AI313" s="77"/>
      <c r="AJ313" s="77"/>
      <c r="AK313" s="77"/>
      <c r="AL313" s="77"/>
      <c r="AM313" s="77"/>
      <c r="AN313" s="77"/>
      <c r="AO313" s="145"/>
      <c r="AP313" s="247" t="str">
        <f>IF(F313="","",IFERROR(VLOOKUP(SUBSTITUTE(SUBSTITUTE(Tabla1[[#This Row],[Uso Sistemas]],"T","P"),"N","F"),Parámetros!$M$2:$N$17,2,0),"Completar hasta 3ra sem. para evaluar a Probacionista"))</f>
        <v/>
      </c>
      <c r="AQ313" s="40"/>
      <c r="AR313" s="40"/>
      <c r="AS313" s="40"/>
      <c r="AT313" s="29"/>
      <c r="AU313" s="56"/>
      <c r="AV313" s="56"/>
      <c r="AW313" s="56"/>
      <c r="AX313" s="249" t="str">
        <f>IF(V313="","",EOMONTH(EDATE(Tabla1[[#This Row],[Fecha Finalización]],2),0))</f>
        <v/>
      </c>
      <c r="AY313" s="40"/>
      <c r="AZ313" s="250" t="str">
        <f>IF(V313="","",EOMONTH(EDATE(Tabla1[[#This Row],[Fecha Finalización]],3),0))</f>
        <v/>
      </c>
      <c r="BA313" s="40"/>
      <c r="BB313" s="40"/>
      <c r="BC313" s="236"/>
      <c r="BD313" s="234" t="str">
        <f>IF(F313="","",Tabla1[[#This Row],[sem 01]]&amp;Tabla1[[#This Row],[sem 02]]&amp;Tabla1[[#This Row],[sem 03]])</f>
        <v/>
      </c>
      <c r="BE313" s="235" t="str">
        <f>IF(TRIM(F313)="","",$B$1&amp;"-"&amp;SUBSTITUTE(Tabla1[[#This Row],[Mes Inscrito]]," ","")&amp;"-"&amp;SUBSTITUTE(Tabla1[[#This Row],[Dia de clases Inscrito]]," ","")&amp;"-"&amp;SUBSTITUTE(Tabla1[[#This Row],[Horario Inscrito]]," ","")&amp;"-"&amp;Tabla1[[#This Row],[Fecha Inicio grupo]])</f>
        <v/>
      </c>
      <c r="BF313" s="252" t="str">
        <f>IF(F313="","",Tabla1[[#This Row],[Curso]])</f>
        <v/>
      </c>
      <c r="BG313" s="253" t="str">
        <f>+IF(TRIM(F313)="","",$B$1&amp;"-"&amp;TRIM(Tabla1[[#This Row],[Mes Inscrito]])&amp;"-"&amp;TRIM(Tabla1[[#This Row],[Dia de clases Inscrito]])&amp;"-"&amp;TRIM(Tabla1[[#This Row],[Horario Inscrito]])&amp;"-"&amp;TRIM(Tabla1[[#This Row],[Fecha Inicio grupo]])&amp;"-"&amp;TRIM(Tabla1[[#This Row],[Tipo Incrito]]))</f>
        <v/>
      </c>
      <c r="BH313" s="309"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10"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10"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10" t="str">
        <f>IF(Tabla1[[#This Row],[Fecha Inicio grupo]]="","",IFERROR(VLOOKUP(Tabla1[[#This Row],[Mes de Alta como miembro]],Parámetros!$AM$2:$AN$16,2,0),"01/01/1900"))</f>
        <v/>
      </c>
    </row>
    <row r="314" spans="1:63" ht="14.45" hidden="1">
      <c r="A314" s="69">
        <v>311</v>
      </c>
      <c r="B314" s="30"/>
      <c r="C314" s="35"/>
      <c r="D314" s="43"/>
      <c r="E314" s="65"/>
      <c r="F314" s="46"/>
      <c r="G314" s="46"/>
      <c r="H314" s="164"/>
      <c r="I314" s="43"/>
      <c r="J314" s="29"/>
      <c r="K314" s="70"/>
      <c r="L314" s="69"/>
      <c r="M314" s="47"/>
      <c r="N314" s="239" t="str">
        <f ca="1">IF(Tabla1[[#This Row],[Fecha de nac]]="","",IF(Tabla1[[#This Row],[Fecha Finalización]] &gt;=TODAY(), DATEDIF(Tabla1[[#This Row],[Fecha de nac]],TODAY(),"y"), ROUNDDOWN((Tabla1[[#This Row],[Fecha Finalización]] -Tabla1[[#This Row],[Fecha de nac]])/365,0)))</f>
        <v/>
      </c>
      <c r="O314" s="170"/>
      <c r="P314" s="35"/>
      <c r="Q314" s="68"/>
      <c r="R314" s="68"/>
      <c r="S314" s="68"/>
      <c r="T314" s="68"/>
      <c r="U314" s="244" t="str">
        <f>IF(F314="","",Tabla1[[#This Row],[Fecha Inicio grupo]]+3*7-7)</f>
        <v/>
      </c>
      <c r="V314" s="245" t="str">
        <f>IF(F314="","",EDATE(Tabla1[[#This Row],[Fecha Inicio grupo]],3))</f>
        <v/>
      </c>
      <c r="W314" s="30"/>
      <c r="X314" s="30"/>
      <c r="Y314" s="77"/>
      <c r="Z314" s="77"/>
      <c r="AA314" s="77"/>
      <c r="AB314" s="77"/>
      <c r="AC314" s="77"/>
      <c r="AD314" s="77"/>
      <c r="AE314" s="77"/>
      <c r="AF314" s="77"/>
      <c r="AG314" s="77"/>
      <c r="AH314" s="77"/>
      <c r="AI314" s="77"/>
      <c r="AJ314" s="77"/>
      <c r="AK314" s="77"/>
      <c r="AL314" s="77"/>
      <c r="AM314" s="77"/>
      <c r="AN314" s="77"/>
      <c r="AO314" s="145"/>
      <c r="AP314" s="247" t="str">
        <f>IF(F314="","",IFERROR(VLOOKUP(SUBSTITUTE(SUBSTITUTE(Tabla1[[#This Row],[Uso Sistemas]],"T","P"),"N","F"),Parámetros!$M$2:$N$17,2,0),"Completar hasta 3ra sem. para evaluar a Probacionista"))</f>
        <v/>
      </c>
      <c r="AQ314" s="40"/>
      <c r="AR314" s="40"/>
      <c r="AS314" s="40"/>
      <c r="AT314" s="29"/>
      <c r="AU314" s="56"/>
      <c r="AV314" s="56"/>
      <c r="AW314" s="56"/>
      <c r="AX314" s="249" t="str">
        <f>IF(V314="","",EOMONTH(EDATE(Tabla1[[#This Row],[Fecha Finalización]],2),0))</f>
        <v/>
      </c>
      <c r="AY314" s="40"/>
      <c r="AZ314" s="250" t="str">
        <f>IF(V314="","",EOMONTH(EDATE(Tabla1[[#This Row],[Fecha Finalización]],3),0))</f>
        <v/>
      </c>
      <c r="BA314" s="40"/>
      <c r="BB314" s="40"/>
      <c r="BC314" s="236"/>
      <c r="BD314" s="234" t="str">
        <f>IF(F314="","",Tabla1[[#This Row],[sem 01]]&amp;Tabla1[[#This Row],[sem 02]]&amp;Tabla1[[#This Row],[sem 03]])</f>
        <v/>
      </c>
      <c r="BE314" s="235" t="str">
        <f>IF(TRIM(F314)="","",$B$1&amp;"-"&amp;SUBSTITUTE(Tabla1[[#This Row],[Mes Inscrito]]," ","")&amp;"-"&amp;SUBSTITUTE(Tabla1[[#This Row],[Dia de clases Inscrito]]," ","")&amp;"-"&amp;SUBSTITUTE(Tabla1[[#This Row],[Horario Inscrito]]," ","")&amp;"-"&amp;Tabla1[[#This Row],[Fecha Inicio grupo]])</f>
        <v/>
      </c>
      <c r="BF314" s="252" t="str">
        <f>IF(F314="","",Tabla1[[#This Row],[Curso]])</f>
        <v/>
      </c>
      <c r="BG314" s="253" t="str">
        <f>+IF(TRIM(F314)="","",$B$1&amp;"-"&amp;TRIM(Tabla1[[#This Row],[Mes Inscrito]])&amp;"-"&amp;TRIM(Tabla1[[#This Row],[Dia de clases Inscrito]])&amp;"-"&amp;TRIM(Tabla1[[#This Row],[Horario Inscrito]])&amp;"-"&amp;TRIM(Tabla1[[#This Row],[Fecha Inicio grupo]])&amp;"-"&amp;TRIM(Tabla1[[#This Row],[Tipo Incrito]]))</f>
        <v/>
      </c>
      <c r="BH314" s="309"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10"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10"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10" t="str">
        <f>IF(Tabla1[[#This Row],[Fecha Inicio grupo]]="","",IFERROR(VLOOKUP(Tabla1[[#This Row],[Mes de Alta como miembro]],Parámetros!$AM$2:$AN$16,2,0),"01/01/1900"))</f>
        <v/>
      </c>
    </row>
    <row r="315" spans="1:63" ht="14.45" hidden="1">
      <c r="A315" s="69">
        <v>312</v>
      </c>
      <c r="B315" s="30"/>
      <c r="C315" s="35"/>
      <c r="D315" s="43"/>
      <c r="E315" s="65"/>
      <c r="F315" s="46"/>
      <c r="G315" s="46"/>
      <c r="H315" s="164"/>
      <c r="I315" s="43"/>
      <c r="J315" s="29"/>
      <c r="K315" s="70"/>
      <c r="L315" s="69"/>
      <c r="M315" s="47"/>
      <c r="N315" s="239" t="str">
        <f ca="1">IF(Tabla1[[#This Row],[Fecha de nac]]="","",IF(Tabla1[[#This Row],[Fecha Finalización]] &gt;=TODAY(), DATEDIF(Tabla1[[#This Row],[Fecha de nac]],TODAY(),"y"), ROUNDDOWN((Tabla1[[#This Row],[Fecha Finalización]] -Tabla1[[#This Row],[Fecha de nac]])/365,0)))</f>
        <v/>
      </c>
      <c r="O315" s="170"/>
      <c r="P315" s="35"/>
      <c r="Q315" s="68"/>
      <c r="R315" s="68"/>
      <c r="S315" s="68"/>
      <c r="T315" s="68"/>
      <c r="U315" s="244" t="str">
        <f>IF(F315="","",Tabla1[[#This Row],[Fecha Inicio grupo]]+3*7-7)</f>
        <v/>
      </c>
      <c r="V315" s="245" t="str">
        <f>IF(F315="","",EDATE(Tabla1[[#This Row],[Fecha Inicio grupo]],3))</f>
        <v/>
      </c>
      <c r="W315" s="30"/>
      <c r="X315" s="30"/>
      <c r="Y315" s="77"/>
      <c r="Z315" s="77"/>
      <c r="AA315" s="77"/>
      <c r="AB315" s="77"/>
      <c r="AC315" s="77"/>
      <c r="AD315" s="77"/>
      <c r="AE315" s="77"/>
      <c r="AF315" s="77"/>
      <c r="AG315" s="77"/>
      <c r="AH315" s="77"/>
      <c r="AI315" s="77"/>
      <c r="AJ315" s="77"/>
      <c r="AK315" s="77"/>
      <c r="AL315" s="77"/>
      <c r="AM315" s="77"/>
      <c r="AN315" s="77"/>
      <c r="AO315" s="145"/>
      <c r="AP315" s="247" t="str">
        <f>IF(F315="","",IFERROR(VLOOKUP(SUBSTITUTE(SUBSTITUTE(Tabla1[[#This Row],[Uso Sistemas]],"T","P"),"N","F"),Parámetros!$M$2:$N$17,2,0),"Completar hasta 3ra sem. para evaluar a Probacionista"))</f>
        <v/>
      </c>
      <c r="AQ315" s="40"/>
      <c r="AR315" s="40"/>
      <c r="AS315" s="40"/>
      <c r="AT315" s="29"/>
      <c r="AU315" s="56"/>
      <c r="AV315" s="56"/>
      <c r="AW315" s="56"/>
      <c r="AX315" s="249" t="str">
        <f>IF(V315="","",EOMONTH(EDATE(Tabla1[[#This Row],[Fecha Finalización]],2),0))</f>
        <v/>
      </c>
      <c r="AY315" s="40"/>
      <c r="AZ315" s="250" t="str">
        <f>IF(V315="","",EOMONTH(EDATE(Tabla1[[#This Row],[Fecha Finalización]],3),0))</f>
        <v/>
      </c>
      <c r="BA315" s="40"/>
      <c r="BB315" s="40"/>
      <c r="BC315" s="236"/>
      <c r="BD315" s="234" t="str">
        <f>IF(F315="","",Tabla1[[#This Row],[sem 01]]&amp;Tabla1[[#This Row],[sem 02]]&amp;Tabla1[[#This Row],[sem 03]])</f>
        <v/>
      </c>
      <c r="BE315" s="235" t="str">
        <f>IF(TRIM(F315)="","",$B$1&amp;"-"&amp;SUBSTITUTE(Tabla1[[#This Row],[Mes Inscrito]]," ","")&amp;"-"&amp;SUBSTITUTE(Tabla1[[#This Row],[Dia de clases Inscrito]]," ","")&amp;"-"&amp;SUBSTITUTE(Tabla1[[#This Row],[Horario Inscrito]]," ","")&amp;"-"&amp;Tabla1[[#This Row],[Fecha Inicio grupo]])</f>
        <v/>
      </c>
      <c r="BF315" s="252" t="str">
        <f>IF(F315="","",Tabla1[[#This Row],[Curso]])</f>
        <v/>
      </c>
      <c r="BG315" s="253" t="str">
        <f>+IF(TRIM(F315)="","",$B$1&amp;"-"&amp;TRIM(Tabla1[[#This Row],[Mes Inscrito]])&amp;"-"&amp;TRIM(Tabla1[[#This Row],[Dia de clases Inscrito]])&amp;"-"&amp;TRIM(Tabla1[[#This Row],[Horario Inscrito]])&amp;"-"&amp;TRIM(Tabla1[[#This Row],[Fecha Inicio grupo]])&amp;"-"&amp;TRIM(Tabla1[[#This Row],[Tipo Incrito]]))</f>
        <v/>
      </c>
      <c r="BH315" s="309"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10"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10"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10" t="str">
        <f>IF(Tabla1[[#This Row],[Fecha Inicio grupo]]="","",IFERROR(VLOOKUP(Tabla1[[#This Row],[Mes de Alta como miembro]],Parámetros!$AM$2:$AN$16,2,0),"01/01/1900"))</f>
        <v/>
      </c>
    </row>
    <row r="316" spans="1:63" ht="14.45" hidden="1">
      <c r="A316" s="69">
        <v>313</v>
      </c>
      <c r="B316" s="30"/>
      <c r="C316" s="35"/>
      <c r="D316" s="43"/>
      <c r="E316" s="65"/>
      <c r="F316" s="46"/>
      <c r="G316" s="46"/>
      <c r="H316" s="164"/>
      <c r="I316" s="43"/>
      <c r="J316" s="29"/>
      <c r="K316" s="70"/>
      <c r="L316" s="69"/>
      <c r="M316" s="47"/>
      <c r="N316" s="239" t="str">
        <f ca="1">IF(Tabla1[[#This Row],[Fecha de nac]]="","",IF(Tabla1[[#This Row],[Fecha Finalización]] &gt;=TODAY(), DATEDIF(Tabla1[[#This Row],[Fecha de nac]],TODAY(),"y"), ROUNDDOWN((Tabla1[[#This Row],[Fecha Finalización]] -Tabla1[[#This Row],[Fecha de nac]])/365,0)))</f>
        <v/>
      </c>
      <c r="O316" s="170"/>
      <c r="P316" s="35"/>
      <c r="Q316" s="68"/>
      <c r="R316" s="68"/>
      <c r="S316" s="68"/>
      <c r="T316" s="68"/>
      <c r="U316" s="244" t="str">
        <f>IF(F316="","",Tabla1[[#This Row],[Fecha Inicio grupo]]+3*7-7)</f>
        <v/>
      </c>
      <c r="V316" s="245" t="str">
        <f>IF(F316="","",EDATE(Tabla1[[#This Row],[Fecha Inicio grupo]],3))</f>
        <v/>
      </c>
      <c r="W316" s="30"/>
      <c r="X316" s="30"/>
      <c r="Y316" s="77"/>
      <c r="Z316" s="77"/>
      <c r="AA316" s="77"/>
      <c r="AB316" s="77"/>
      <c r="AC316" s="77"/>
      <c r="AD316" s="77"/>
      <c r="AE316" s="77"/>
      <c r="AF316" s="77"/>
      <c r="AG316" s="77"/>
      <c r="AH316" s="77"/>
      <c r="AI316" s="77"/>
      <c r="AJ316" s="77"/>
      <c r="AK316" s="77"/>
      <c r="AL316" s="77"/>
      <c r="AM316" s="77"/>
      <c r="AN316" s="77"/>
      <c r="AO316" s="145"/>
      <c r="AP316" s="247" t="str">
        <f>IF(F316="","",IFERROR(VLOOKUP(SUBSTITUTE(SUBSTITUTE(Tabla1[[#This Row],[Uso Sistemas]],"T","P"),"N","F"),Parámetros!$M$2:$N$17,2,0),"Completar hasta 3ra sem. para evaluar a Probacionista"))</f>
        <v/>
      </c>
      <c r="AQ316" s="40"/>
      <c r="AR316" s="40"/>
      <c r="AS316" s="40"/>
      <c r="AT316" s="29"/>
      <c r="AU316" s="56"/>
      <c r="AV316" s="56"/>
      <c r="AW316" s="56"/>
      <c r="AX316" s="249" t="str">
        <f>IF(V316="","",EOMONTH(EDATE(Tabla1[[#This Row],[Fecha Finalización]],2),0))</f>
        <v/>
      </c>
      <c r="AY316" s="40"/>
      <c r="AZ316" s="250" t="str">
        <f>IF(V316="","",EOMONTH(EDATE(Tabla1[[#This Row],[Fecha Finalización]],3),0))</f>
        <v/>
      </c>
      <c r="BA316" s="40"/>
      <c r="BB316" s="40"/>
      <c r="BC316" s="236"/>
      <c r="BD316" s="234" t="str">
        <f>IF(F316="","",Tabla1[[#This Row],[sem 01]]&amp;Tabla1[[#This Row],[sem 02]]&amp;Tabla1[[#This Row],[sem 03]])</f>
        <v/>
      </c>
      <c r="BE316" s="235" t="str">
        <f>IF(TRIM(F316)="","",$B$1&amp;"-"&amp;SUBSTITUTE(Tabla1[[#This Row],[Mes Inscrito]]," ","")&amp;"-"&amp;SUBSTITUTE(Tabla1[[#This Row],[Dia de clases Inscrito]]," ","")&amp;"-"&amp;SUBSTITUTE(Tabla1[[#This Row],[Horario Inscrito]]," ","")&amp;"-"&amp;Tabla1[[#This Row],[Fecha Inicio grupo]])</f>
        <v/>
      </c>
      <c r="BF316" s="252" t="str">
        <f>IF(F316="","",Tabla1[[#This Row],[Curso]])</f>
        <v/>
      </c>
      <c r="BG316" s="253" t="str">
        <f>+IF(TRIM(F316)="","",$B$1&amp;"-"&amp;TRIM(Tabla1[[#This Row],[Mes Inscrito]])&amp;"-"&amp;TRIM(Tabla1[[#This Row],[Dia de clases Inscrito]])&amp;"-"&amp;TRIM(Tabla1[[#This Row],[Horario Inscrito]])&amp;"-"&amp;TRIM(Tabla1[[#This Row],[Fecha Inicio grupo]])&amp;"-"&amp;TRIM(Tabla1[[#This Row],[Tipo Incrito]]))</f>
        <v/>
      </c>
      <c r="BH316" s="309"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10"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10"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10" t="str">
        <f>IF(Tabla1[[#This Row],[Fecha Inicio grupo]]="","",IFERROR(VLOOKUP(Tabla1[[#This Row],[Mes de Alta como miembro]],Parámetros!$AM$2:$AN$16,2,0),"01/01/1900"))</f>
        <v/>
      </c>
    </row>
    <row r="317" spans="1:63" ht="14.45" hidden="1">
      <c r="A317" s="69">
        <v>314</v>
      </c>
      <c r="B317" s="30"/>
      <c r="C317" s="35"/>
      <c r="D317" s="43"/>
      <c r="E317" s="65"/>
      <c r="F317" s="46"/>
      <c r="G317" s="46"/>
      <c r="H317" s="164"/>
      <c r="I317" s="43"/>
      <c r="J317" s="29"/>
      <c r="K317" s="70"/>
      <c r="L317" s="69"/>
      <c r="M317" s="47"/>
      <c r="N317" s="239" t="str">
        <f ca="1">IF(Tabla1[[#This Row],[Fecha de nac]]="","",IF(Tabla1[[#This Row],[Fecha Finalización]] &gt;=TODAY(), DATEDIF(Tabla1[[#This Row],[Fecha de nac]],TODAY(),"y"), ROUNDDOWN((Tabla1[[#This Row],[Fecha Finalización]] -Tabla1[[#This Row],[Fecha de nac]])/365,0)))</f>
        <v/>
      </c>
      <c r="O317" s="170"/>
      <c r="P317" s="35"/>
      <c r="Q317" s="68"/>
      <c r="R317" s="68"/>
      <c r="S317" s="68"/>
      <c r="T317" s="68"/>
      <c r="U317" s="244" t="str">
        <f>IF(F317="","",Tabla1[[#This Row],[Fecha Inicio grupo]]+3*7-7)</f>
        <v/>
      </c>
      <c r="V317" s="245" t="str">
        <f>IF(F317="","",EDATE(Tabla1[[#This Row],[Fecha Inicio grupo]],3))</f>
        <v/>
      </c>
      <c r="W317" s="30"/>
      <c r="X317" s="30"/>
      <c r="Y317" s="77"/>
      <c r="Z317" s="77"/>
      <c r="AA317" s="77"/>
      <c r="AB317" s="77"/>
      <c r="AC317" s="77"/>
      <c r="AD317" s="77"/>
      <c r="AE317" s="77"/>
      <c r="AF317" s="77"/>
      <c r="AG317" s="77"/>
      <c r="AH317" s="77"/>
      <c r="AI317" s="77"/>
      <c r="AJ317" s="77"/>
      <c r="AK317" s="77"/>
      <c r="AL317" s="77"/>
      <c r="AM317" s="77"/>
      <c r="AN317" s="77"/>
      <c r="AO317" s="145"/>
      <c r="AP317" s="247" t="str">
        <f>IF(F317="","",IFERROR(VLOOKUP(SUBSTITUTE(SUBSTITUTE(Tabla1[[#This Row],[Uso Sistemas]],"T","P"),"N","F"),Parámetros!$M$2:$N$17,2,0),"Completar hasta 3ra sem. para evaluar a Probacionista"))</f>
        <v/>
      </c>
      <c r="AQ317" s="40"/>
      <c r="AR317" s="40"/>
      <c r="AS317" s="40"/>
      <c r="AT317" s="29"/>
      <c r="AU317" s="56"/>
      <c r="AV317" s="56"/>
      <c r="AW317" s="56"/>
      <c r="AX317" s="249" t="str">
        <f>IF(V317="","",EOMONTH(EDATE(Tabla1[[#This Row],[Fecha Finalización]],2),0))</f>
        <v/>
      </c>
      <c r="AY317" s="40"/>
      <c r="AZ317" s="250" t="str">
        <f>IF(V317="","",EOMONTH(EDATE(Tabla1[[#This Row],[Fecha Finalización]],3),0))</f>
        <v/>
      </c>
      <c r="BA317" s="40"/>
      <c r="BB317" s="40"/>
      <c r="BC317" s="236"/>
      <c r="BD317" s="234" t="str">
        <f>IF(F317="","",Tabla1[[#This Row],[sem 01]]&amp;Tabla1[[#This Row],[sem 02]]&amp;Tabla1[[#This Row],[sem 03]])</f>
        <v/>
      </c>
      <c r="BE317" s="235" t="str">
        <f>IF(TRIM(F317)="","",$B$1&amp;"-"&amp;SUBSTITUTE(Tabla1[[#This Row],[Mes Inscrito]]," ","")&amp;"-"&amp;SUBSTITUTE(Tabla1[[#This Row],[Dia de clases Inscrito]]," ","")&amp;"-"&amp;SUBSTITUTE(Tabla1[[#This Row],[Horario Inscrito]]," ","")&amp;"-"&amp;Tabla1[[#This Row],[Fecha Inicio grupo]])</f>
        <v/>
      </c>
      <c r="BF317" s="252" t="str">
        <f>IF(F317="","",Tabla1[[#This Row],[Curso]])</f>
        <v/>
      </c>
      <c r="BG317" s="253" t="str">
        <f>+IF(TRIM(F317)="","",$B$1&amp;"-"&amp;TRIM(Tabla1[[#This Row],[Mes Inscrito]])&amp;"-"&amp;TRIM(Tabla1[[#This Row],[Dia de clases Inscrito]])&amp;"-"&amp;TRIM(Tabla1[[#This Row],[Horario Inscrito]])&amp;"-"&amp;TRIM(Tabla1[[#This Row],[Fecha Inicio grupo]])&amp;"-"&amp;TRIM(Tabla1[[#This Row],[Tipo Incrito]]))</f>
        <v/>
      </c>
      <c r="BH317" s="309"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10"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10"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10" t="str">
        <f>IF(Tabla1[[#This Row],[Fecha Inicio grupo]]="","",IFERROR(VLOOKUP(Tabla1[[#This Row],[Mes de Alta como miembro]],Parámetros!$AM$2:$AN$16,2,0),"01/01/1900"))</f>
        <v/>
      </c>
    </row>
    <row r="318" spans="1:63" ht="14.45" hidden="1">
      <c r="A318" s="69">
        <v>315</v>
      </c>
      <c r="B318" s="30"/>
      <c r="C318" s="35"/>
      <c r="D318" s="43"/>
      <c r="E318" s="65"/>
      <c r="F318" s="46"/>
      <c r="G318" s="46"/>
      <c r="H318" s="164"/>
      <c r="I318" s="43"/>
      <c r="J318" s="29"/>
      <c r="K318" s="70"/>
      <c r="L318" s="69"/>
      <c r="M318" s="47"/>
      <c r="N318" s="239" t="str">
        <f ca="1">IF(Tabla1[[#This Row],[Fecha de nac]]="","",IF(Tabla1[[#This Row],[Fecha Finalización]] &gt;=TODAY(), DATEDIF(Tabla1[[#This Row],[Fecha de nac]],TODAY(),"y"), ROUNDDOWN((Tabla1[[#This Row],[Fecha Finalización]] -Tabla1[[#This Row],[Fecha de nac]])/365,0)))</f>
        <v/>
      </c>
      <c r="O318" s="170"/>
      <c r="P318" s="35"/>
      <c r="Q318" s="68"/>
      <c r="R318" s="68"/>
      <c r="S318" s="68"/>
      <c r="T318" s="68"/>
      <c r="U318" s="244" t="str">
        <f>IF(F318="","",Tabla1[[#This Row],[Fecha Inicio grupo]]+3*7-7)</f>
        <v/>
      </c>
      <c r="V318" s="245" t="str">
        <f>IF(F318="","",EDATE(Tabla1[[#This Row],[Fecha Inicio grupo]],3))</f>
        <v/>
      </c>
      <c r="W318" s="30"/>
      <c r="X318" s="30"/>
      <c r="Y318" s="77"/>
      <c r="Z318" s="77"/>
      <c r="AA318" s="77"/>
      <c r="AB318" s="77"/>
      <c r="AC318" s="77"/>
      <c r="AD318" s="77"/>
      <c r="AE318" s="77"/>
      <c r="AF318" s="77"/>
      <c r="AG318" s="77"/>
      <c r="AH318" s="77"/>
      <c r="AI318" s="77"/>
      <c r="AJ318" s="77"/>
      <c r="AK318" s="77"/>
      <c r="AL318" s="77"/>
      <c r="AM318" s="77"/>
      <c r="AN318" s="77"/>
      <c r="AO318" s="145"/>
      <c r="AP318" s="247" t="str">
        <f>IF(F318="","",IFERROR(VLOOKUP(SUBSTITUTE(SUBSTITUTE(Tabla1[[#This Row],[Uso Sistemas]],"T","P"),"N","F"),Parámetros!$M$2:$N$17,2,0),"Completar hasta 3ra sem. para evaluar a Probacionista"))</f>
        <v/>
      </c>
      <c r="AQ318" s="40"/>
      <c r="AR318" s="40"/>
      <c r="AS318" s="40"/>
      <c r="AT318" s="29"/>
      <c r="AU318" s="56"/>
      <c r="AV318" s="56"/>
      <c r="AW318" s="56"/>
      <c r="AX318" s="249" t="str">
        <f>IF(V318="","",EOMONTH(EDATE(Tabla1[[#This Row],[Fecha Finalización]],2),0))</f>
        <v/>
      </c>
      <c r="AY318" s="40"/>
      <c r="AZ318" s="250" t="str">
        <f>IF(V318="","",EOMONTH(EDATE(Tabla1[[#This Row],[Fecha Finalización]],3),0))</f>
        <v/>
      </c>
      <c r="BA318" s="40"/>
      <c r="BB318" s="40"/>
      <c r="BC318" s="236"/>
      <c r="BD318" s="234" t="str">
        <f>IF(F318="","",Tabla1[[#This Row],[sem 01]]&amp;Tabla1[[#This Row],[sem 02]]&amp;Tabla1[[#This Row],[sem 03]])</f>
        <v/>
      </c>
      <c r="BE318" s="235" t="str">
        <f>IF(TRIM(F318)="","",$B$1&amp;"-"&amp;SUBSTITUTE(Tabla1[[#This Row],[Mes Inscrito]]," ","")&amp;"-"&amp;SUBSTITUTE(Tabla1[[#This Row],[Dia de clases Inscrito]]," ","")&amp;"-"&amp;SUBSTITUTE(Tabla1[[#This Row],[Horario Inscrito]]," ","")&amp;"-"&amp;Tabla1[[#This Row],[Fecha Inicio grupo]])</f>
        <v/>
      </c>
      <c r="BF318" s="252" t="str">
        <f>IF(F318="","",Tabla1[[#This Row],[Curso]])</f>
        <v/>
      </c>
      <c r="BG318" s="253" t="str">
        <f>+IF(TRIM(F318)="","",$B$1&amp;"-"&amp;TRIM(Tabla1[[#This Row],[Mes Inscrito]])&amp;"-"&amp;TRIM(Tabla1[[#This Row],[Dia de clases Inscrito]])&amp;"-"&amp;TRIM(Tabla1[[#This Row],[Horario Inscrito]])&amp;"-"&amp;TRIM(Tabla1[[#This Row],[Fecha Inicio grupo]])&amp;"-"&amp;TRIM(Tabla1[[#This Row],[Tipo Incrito]]))</f>
        <v/>
      </c>
      <c r="BH318" s="309"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10"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10"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10" t="str">
        <f>IF(Tabla1[[#This Row],[Fecha Inicio grupo]]="","",IFERROR(VLOOKUP(Tabla1[[#This Row],[Mes de Alta como miembro]],Parámetros!$AM$2:$AN$16,2,0),"01/01/1900"))</f>
        <v/>
      </c>
    </row>
    <row r="319" spans="1:63" ht="14.45" hidden="1">
      <c r="A319" s="69">
        <v>316</v>
      </c>
      <c r="B319" s="30"/>
      <c r="C319" s="35"/>
      <c r="D319" s="43"/>
      <c r="E319" s="65"/>
      <c r="F319" s="46"/>
      <c r="G319" s="46"/>
      <c r="H319" s="164"/>
      <c r="I319" s="43"/>
      <c r="J319" s="29"/>
      <c r="K319" s="70"/>
      <c r="L319" s="69"/>
      <c r="M319" s="47"/>
      <c r="N319" s="239" t="str">
        <f ca="1">IF(Tabla1[[#This Row],[Fecha de nac]]="","",IF(Tabla1[[#This Row],[Fecha Finalización]] &gt;=TODAY(), DATEDIF(Tabla1[[#This Row],[Fecha de nac]],TODAY(),"y"), ROUNDDOWN((Tabla1[[#This Row],[Fecha Finalización]] -Tabla1[[#This Row],[Fecha de nac]])/365,0)))</f>
        <v/>
      </c>
      <c r="O319" s="170"/>
      <c r="P319" s="35"/>
      <c r="Q319" s="68"/>
      <c r="R319" s="68"/>
      <c r="S319" s="68"/>
      <c r="T319" s="68"/>
      <c r="U319" s="244" t="str">
        <f>IF(F319="","",Tabla1[[#This Row],[Fecha Inicio grupo]]+3*7-7)</f>
        <v/>
      </c>
      <c r="V319" s="245" t="str">
        <f>IF(F319="","",EDATE(Tabla1[[#This Row],[Fecha Inicio grupo]],3))</f>
        <v/>
      </c>
      <c r="W319" s="30"/>
      <c r="X319" s="30"/>
      <c r="Y319" s="77"/>
      <c r="Z319" s="77"/>
      <c r="AA319" s="77"/>
      <c r="AB319" s="77"/>
      <c r="AC319" s="77"/>
      <c r="AD319" s="77"/>
      <c r="AE319" s="77"/>
      <c r="AF319" s="77"/>
      <c r="AG319" s="77"/>
      <c r="AH319" s="77"/>
      <c r="AI319" s="77"/>
      <c r="AJ319" s="77"/>
      <c r="AK319" s="77"/>
      <c r="AL319" s="77"/>
      <c r="AM319" s="77"/>
      <c r="AN319" s="77"/>
      <c r="AO319" s="145"/>
      <c r="AP319" s="247" t="str">
        <f>IF(F319="","",IFERROR(VLOOKUP(SUBSTITUTE(SUBSTITUTE(Tabla1[[#This Row],[Uso Sistemas]],"T","P"),"N","F"),Parámetros!$M$2:$N$17,2,0),"Completar hasta 3ra sem. para evaluar a Probacionista"))</f>
        <v/>
      </c>
      <c r="AQ319" s="40"/>
      <c r="AR319" s="40"/>
      <c r="AS319" s="40"/>
      <c r="AT319" s="29"/>
      <c r="AU319" s="56"/>
      <c r="AV319" s="56"/>
      <c r="AW319" s="56"/>
      <c r="AX319" s="249" t="str">
        <f>IF(V319="","",EOMONTH(EDATE(Tabla1[[#This Row],[Fecha Finalización]],2),0))</f>
        <v/>
      </c>
      <c r="AY319" s="40"/>
      <c r="AZ319" s="250" t="str">
        <f>IF(V319="","",EOMONTH(EDATE(Tabla1[[#This Row],[Fecha Finalización]],3),0))</f>
        <v/>
      </c>
      <c r="BA319" s="40"/>
      <c r="BB319" s="40"/>
      <c r="BC319" s="236"/>
      <c r="BD319" s="234" t="str">
        <f>IF(F319="","",Tabla1[[#This Row],[sem 01]]&amp;Tabla1[[#This Row],[sem 02]]&amp;Tabla1[[#This Row],[sem 03]])</f>
        <v/>
      </c>
      <c r="BE319" s="235" t="str">
        <f>IF(TRIM(F319)="","",$B$1&amp;"-"&amp;SUBSTITUTE(Tabla1[[#This Row],[Mes Inscrito]]," ","")&amp;"-"&amp;SUBSTITUTE(Tabla1[[#This Row],[Dia de clases Inscrito]]," ","")&amp;"-"&amp;SUBSTITUTE(Tabla1[[#This Row],[Horario Inscrito]]," ","")&amp;"-"&amp;Tabla1[[#This Row],[Fecha Inicio grupo]])</f>
        <v/>
      </c>
      <c r="BF319" s="252" t="str">
        <f>IF(F319="","",Tabla1[[#This Row],[Curso]])</f>
        <v/>
      </c>
      <c r="BG319" s="253" t="str">
        <f>+IF(TRIM(F319)="","",$B$1&amp;"-"&amp;TRIM(Tabla1[[#This Row],[Mes Inscrito]])&amp;"-"&amp;TRIM(Tabla1[[#This Row],[Dia de clases Inscrito]])&amp;"-"&amp;TRIM(Tabla1[[#This Row],[Horario Inscrito]])&amp;"-"&amp;TRIM(Tabla1[[#This Row],[Fecha Inicio grupo]])&amp;"-"&amp;TRIM(Tabla1[[#This Row],[Tipo Incrito]]))</f>
        <v/>
      </c>
      <c r="BH319" s="309"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10"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10"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10" t="str">
        <f>IF(Tabla1[[#This Row],[Fecha Inicio grupo]]="","",IFERROR(VLOOKUP(Tabla1[[#This Row],[Mes de Alta como miembro]],Parámetros!$AM$2:$AN$16,2,0),"01/01/1900"))</f>
        <v/>
      </c>
    </row>
    <row r="320" spans="1:63" ht="14.45" hidden="1">
      <c r="A320" s="69">
        <v>317</v>
      </c>
      <c r="B320" s="30"/>
      <c r="C320" s="35"/>
      <c r="D320" s="43"/>
      <c r="E320" s="65"/>
      <c r="F320" s="46"/>
      <c r="G320" s="46"/>
      <c r="H320" s="164"/>
      <c r="I320" s="43"/>
      <c r="J320" s="29"/>
      <c r="K320" s="70"/>
      <c r="L320" s="69"/>
      <c r="M320" s="47"/>
      <c r="N320" s="239" t="str">
        <f ca="1">IF(Tabla1[[#This Row],[Fecha de nac]]="","",IF(Tabla1[[#This Row],[Fecha Finalización]] &gt;=TODAY(), DATEDIF(Tabla1[[#This Row],[Fecha de nac]],TODAY(),"y"), ROUNDDOWN((Tabla1[[#This Row],[Fecha Finalización]] -Tabla1[[#This Row],[Fecha de nac]])/365,0)))</f>
        <v/>
      </c>
      <c r="O320" s="170"/>
      <c r="P320" s="35"/>
      <c r="Q320" s="68"/>
      <c r="R320" s="68"/>
      <c r="S320" s="68"/>
      <c r="T320" s="68"/>
      <c r="U320" s="244" t="str">
        <f>IF(F320="","",Tabla1[[#This Row],[Fecha Inicio grupo]]+3*7-7)</f>
        <v/>
      </c>
      <c r="V320" s="245" t="str">
        <f>IF(F320="","",EDATE(Tabla1[[#This Row],[Fecha Inicio grupo]],3))</f>
        <v/>
      </c>
      <c r="W320" s="30"/>
      <c r="X320" s="30"/>
      <c r="Y320" s="77"/>
      <c r="Z320" s="77"/>
      <c r="AA320" s="77"/>
      <c r="AB320" s="77"/>
      <c r="AC320" s="77"/>
      <c r="AD320" s="77"/>
      <c r="AE320" s="77"/>
      <c r="AF320" s="77"/>
      <c r="AG320" s="77"/>
      <c r="AH320" s="77"/>
      <c r="AI320" s="77"/>
      <c r="AJ320" s="77"/>
      <c r="AK320" s="77"/>
      <c r="AL320" s="77"/>
      <c r="AM320" s="77"/>
      <c r="AN320" s="77"/>
      <c r="AO320" s="145"/>
      <c r="AP320" s="247" t="str">
        <f>IF(F320="","",IFERROR(VLOOKUP(SUBSTITUTE(SUBSTITUTE(Tabla1[[#This Row],[Uso Sistemas]],"T","P"),"N","F"),Parámetros!$M$2:$N$17,2,0),"Completar hasta 3ra sem. para evaluar a Probacionista"))</f>
        <v/>
      </c>
      <c r="AQ320" s="40"/>
      <c r="AR320" s="40"/>
      <c r="AS320" s="40"/>
      <c r="AT320" s="29"/>
      <c r="AU320" s="56"/>
      <c r="AV320" s="56"/>
      <c r="AW320" s="56"/>
      <c r="AX320" s="249" t="str">
        <f>IF(V320="","",EOMONTH(EDATE(Tabla1[[#This Row],[Fecha Finalización]],2),0))</f>
        <v/>
      </c>
      <c r="AY320" s="40"/>
      <c r="AZ320" s="250" t="str">
        <f>IF(V320="","",EOMONTH(EDATE(Tabla1[[#This Row],[Fecha Finalización]],3),0))</f>
        <v/>
      </c>
      <c r="BA320" s="40"/>
      <c r="BB320" s="40"/>
      <c r="BC320" s="236"/>
      <c r="BD320" s="234" t="str">
        <f>IF(F320="","",Tabla1[[#This Row],[sem 01]]&amp;Tabla1[[#This Row],[sem 02]]&amp;Tabla1[[#This Row],[sem 03]])</f>
        <v/>
      </c>
      <c r="BE320" s="235" t="str">
        <f>IF(TRIM(F320)="","",$B$1&amp;"-"&amp;SUBSTITUTE(Tabla1[[#This Row],[Mes Inscrito]]," ","")&amp;"-"&amp;SUBSTITUTE(Tabla1[[#This Row],[Dia de clases Inscrito]]," ","")&amp;"-"&amp;SUBSTITUTE(Tabla1[[#This Row],[Horario Inscrito]]," ","")&amp;"-"&amp;Tabla1[[#This Row],[Fecha Inicio grupo]])</f>
        <v/>
      </c>
      <c r="BF320" s="252" t="str">
        <f>IF(F320="","",Tabla1[[#This Row],[Curso]])</f>
        <v/>
      </c>
      <c r="BG320" s="253" t="str">
        <f>+IF(TRIM(F320)="","",$B$1&amp;"-"&amp;TRIM(Tabla1[[#This Row],[Mes Inscrito]])&amp;"-"&amp;TRIM(Tabla1[[#This Row],[Dia de clases Inscrito]])&amp;"-"&amp;TRIM(Tabla1[[#This Row],[Horario Inscrito]])&amp;"-"&amp;TRIM(Tabla1[[#This Row],[Fecha Inicio grupo]])&amp;"-"&amp;TRIM(Tabla1[[#This Row],[Tipo Incrito]]))</f>
        <v/>
      </c>
      <c r="BH320" s="309"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10"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10"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10" t="str">
        <f>IF(Tabla1[[#This Row],[Fecha Inicio grupo]]="","",IFERROR(VLOOKUP(Tabla1[[#This Row],[Mes de Alta como miembro]],Parámetros!$AM$2:$AN$16,2,0),"01/01/1900"))</f>
        <v/>
      </c>
    </row>
    <row r="321" spans="1:63" ht="14.45" hidden="1">
      <c r="A321" s="69">
        <v>318</v>
      </c>
      <c r="B321" s="30"/>
      <c r="C321" s="35"/>
      <c r="D321" s="43"/>
      <c r="E321" s="65"/>
      <c r="F321" s="46"/>
      <c r="G321" s="46"/>
      <c r="H321" s="164"/>
      <c r="I321" s="43"/>
      <c r="J321" s="29"/>
      <c r="K321" s="70"/>
      <c r="L321" s="69"/>
      <c r="M321" s="47"/>
      <c r="N321" s="239" t="str">
        <f ca="1">IF(Tabla1[[#This Row],[Fecha de nac]]="","",IF(Tabla1[[#This Row],[Fecha Finalización]] &gt;=TODAY(), DATEDIF(Tabla1[[#This Row],[Fecha de nac]],TODAY(),"y"), ROUNDDOWN((Tabla1[[#This Row],[Fecha Finalización]] -Tabla1[[#This Row],[Fecha de nac]])/365,0)))</f>
        <v/>
      </c>
      <c r="O321" s="170"/>
      <c r="P321" s="35"/>
      <c r="Q321" s="68"/>
      <c r="R321" s="68"/>
      <c r="S321" s="68"/>
      <c r="T321" s="68"/>
      <c r="U321" s="244" t="str">
        <f>IF(F321="","",Tabla1[[#This Row],[Fecha Inicio grupo]]+3*7-7)</f>
        <v/>
      </c>
      <c r="V321" s="245" t="str">
        <f>IF(F321="","",EDATE(Tabla1[[#This Row],[Fecha Inicio grupo]],3))</f>
        <v/>
      </c>
      <c r="W321" s="30"/>
      <c r="X321" s="30"/>
      <c r="Y321" s="77"/>
      <c r="Z321" s="77"/>
      <c r="AA321" s="77"/>
      <c r="AB321" s="77"/>
      <c r="AC321" s="77"/>
      <c r="AD321" s="77"/>
      <c r="AE321" s="77"/>
      <c r="AF321" s="77"/>
      <c r="AG321" s="77"/>
      <c r="AH321" s="77"/>
      <c r="AI321" s="77"/>
      <c r="AJ321" s="77"/>
      <c r="AK321" s="77"/>
      <c r="AL321" s="77"/>
      <c r="AM321" s="77"/>
      <c r="AN321" s="77"/>
      <c r="AO321" s="145"/>
      <c r="AP321" s="247" t="str">
        <f>IF(F321="","",IFERROR(VLOOKUP(SUBSTITUTE(SUBSTITUTE(Tabla1[[#This Row],[Uso Sistemas]],"T","P"),"N","F"),Parámetros!$M$2:$N$17,2,0),"Completar hasta 3ra sem. para evaluar a Probacionista"))</f>
        <v/>
      </c>
      <c r="AQ321" s="40"/>
      <c r="AR321" s="40"/>
      <c r="AS321" s="40"/>
      <c r="AT321" s="29"/>
      <c r="AU321" s="56"/>
      <c r="AV321" s="56"/>
      <c r="AW321" s="56"/>
      <c r="AX321" s="249" t="str">
        <f>IF(V321="","",EOMONTH(EDATE(Tabla1[[#This Row],[Fecha Finalización]],2),0))</f>
        <v/>
      </c>
      <c r="AY321" s="40"/>
      <c r="AZ321" s="250" t="str">
        <f>IF(V321="","",EOMONTH(EDATE(Tabla1[[#This Row],[Fecha Finalización]],3),0))</f>
        <v/>
      </c>
      <c r="BA321" s="40"/>
      <c r="BB321" s="40"/>
      <c r="BC321" s="236"/>
      <c r="BD321" s="234" t="str">
        <f>IF(F321="","",Tabla1[[#This Row],[sem 01]]&amp;Tabla1[[#This Row],[sem 02]]&amp;Tabla1[[#This Row],[sem 03]])</f>
        <v/>
      </c>
      <c r="BE321" s="235" t="str">
        <f>IF(TRIM(F321)="","",$B$1&amp;"-"&amp;SUBSTITUTE(Tabla1[[#This Row],[Mes Inscrito]]," ","")&amp;"-"&amp;SUBSTITUTE(Tabla1[[#This Row],[Dia de clases Inscrito]]," ","")&amp;"-"&amp;SUBSTITUTE(Tabla1[[#This Row],[Horario Inscrito]]," ","")&amp;"-"&amp;Tabla1[[#This Row],[Fecha Inicio grupo]])</f>
        <v/>
      </c>
      <c r="BF321" s="252" t="str">
        <f>IF(F321="","",Tabla1[[#This Row],[Curso]])</f>
        <v/>
      </c>
      <c r="BG321" s="253" t="str">
        <f>+IF(TRIM(F321)="","",$B$1&amp;"-"&amp;TRIM(Tabla1[[#This Row],[Mes Inscrito]])&amp;"-"&amp;TRIM(Tabla1[[#This Row],[Dia de clases Inscrito]])&amp;"-"&amp;TRIM(Tabla1[[#This Row],[Horario Inscrito]])&amp;"-"&amp;TRIM(Tabla1[[#This Row],[Fecha Inicio grupo]])&amp;"-"&amp;TRIM(Tabla1[[#This Row],[Tipo Incrito]]))</f>
        <v/>
      </c>
      <c r="BH321" s="309"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10"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10"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10" t="str">
        <f>IF(Tabla1[[#This Row],[Fecha Inicio grupo]]="","",IFERROR(VLOOKUP(Tabla1[[#This Row],[Mes de Alta como miembro]],Parámetros!$AM$2:$AN$16,2,0),"01/01/1900"))</f>
        <v/>
      </c>
    </row>
    <row r="322" spans="1:63" ht="14.45" hidden="1">
      <c r="A322" s="69">
        <v>319</v>
      </c>
      <c r="B322" s="30"/>
      <c r="C322" s="35"/>
      <c r="D322" s="43"/>
      <c r="E322" s="65"/>
      <c r="F322" s="46"/>
      <c r="G322" s="46"/>
      <c r="H322" s="164"/>
      <c r="I322" s="43"/>
      <c r="J322" s="29"/>
      <c r="K322" s="70"/>
      <c r="L322" s="69"/>
      <c r="M322" s="47"/>
      <c r="N322" s="239" t="str">
        <f ca="1">IF(Tabla1[[#This Row],[Fecha de nac]]="","",IF(Tabla1[[#This Row],[Fecha Finalización]] &gt;=TODAY(), DATEDIF(Tabla1[[#This Row],[Fecha de nac]],TODAY(),"y"), ROUNDDOWN((Tabla1[[#This Row],[Fecha Finalización]] -Tabla1[[#This Row],[Fecha de nac]])/365,0)))</f>
        <v/>
      </c>
      <c r="O322" s="170"/>
      <c r="P322" s="35"/>
      <c r="Q322" s="68"/>
      <c r="R322" s="68"/>
      <c r="S322" s="68"/>
      <c r="T322" s="68"/>
      <c r="U322" s="244" t="str">
        <f>IF(F322="","",Tabla1[[#This Row],[Fecha Inicio grupo]]+3*7-7)</f>
        <v/>
      </c>
      <c r="V322" s="245" t="str">
        <f>IF(F322="","",EDATE(Tabla1[[#This Row],[Fecha Inicio grupo]],3))</f>
        <v/>
      </c>
      <c r="W322" s="30"/>
      <c r="X322" s="30"/>
      <c r="Y322" s="77"/>
      <c r="Z322" s="77"/>
      <c r="AA322" s="77"/>
      <c r="AB322" s="77"/>
      <c r="AC322" s="77"/>
      <c r="AD322" s="77"/>
      <c r="AE322" s="77"/>
      <c r="AF322" s="77"/>
      <c r="AG322" s="77"/>
      <c r="AH322" s="77"/>
      <c r="AI322" s="77"/>
      <c r="AJ322" s="77"/>
      <c r="AK322" s="77"/>
      <c r="AL322" s="77"/>
      <c r="AM322" s="77"/>
      <c r="AN322" s="77"/>
      <c r="AO322" s="145"/>
      <c r="AP322" s="247" t="str">
        <f>IF(F322="","",IFERROR(VLOOKUP(SUBSTITUTE(SUBSTITUTE(Tabla1[[#This Row],[Uso Sistemas]],"T","P"),"N","F"),Parámetros!$M$2:$N$17,2,0),"Completar hasta 3ra sem. para evaluar a Probacionista"))</f>
        <v/>
      </c>
      <c r="AQ322" s="40"/>
      <c r="AR322" s="40"/>
      <c r="AS322" s="40"/>
      <c r="AT322" s="29"/>
      <c r="AU322" s="56"/>
      <c r="AV322" s="56"/>
      <c r="AW322" s="56"/>
      <c r="AX322" s="249" t="str">
        <f>IF(V322="","",EOMONTH(EDATE(Tabla1[[#This Row],[Fecha Finalización]],2),0))</f>
        <v/>
      </c>
      <c r="AY322" s="40"/>
      <c r="AZ322" s="250" t="str">
        <f>IF(V322="","",EOMONTH(EDATE(Tabla1[[#This Row],[Fecha Finalización]],3),0))</f>
        <v/>
      </c>
      <c r="BA322" s="40"/>
      <c r="BB322" s="40"/>
      <c r="BC322" s="236"/>
      <c r="BD322" s="234" t="str">
        <f>IF(F322="","",Tabla1[[#This Row],[sem 01]]&amp;Tabla1[[#This Row],[sem 02]]&amp;Tabla1[[#This Row],[sem 03]])</f>
        <v/>
      </c>
      <c r="BE322" s="235" t="str">
        <f>IF(TRIM(F322)="","",$B$1&amp;"-"&amp;SUBSTITUTE(Tabla1[[#This Row],[Mes Inscrito]]," ","")&amp;"-"&amp;SUBSTITUTE(Tabla1[[#This Row],[Dia de clases Inscrito]]," ","")&amp;"-"&amp;SUBSTITUTE(Tabla1[[#This Row],[Horario Inscrito]]," ","")&amp;"-"&amp;Tabla1[[#This Row],[Fecha Inicio grupo]])</f>
        <v/>
      </c>
      <c r="BF322" s="252" t="str">
        <f>IF(F322="","",Tabla1[[#This Row],[Curso]])</f>
        <v/>
      </c>
      <c r="BG322" s="253" t="str">
        <f>+IF(TRIM(F322)="","",$B$1&amp;"-"&amp;TRIM(Tabla1[[#This Row],[Mes Inscrito]])&amp;"-"&amp;TRIM(Tabla1[[#This Row],[Dia de clases Inscrito]])&amp;"-"&amp;TRIM(Tabla1[[#This Row],[Horario Inscrito]])&amp;"-"&amp;TRIM(Tabla1[[#This Row],[Fecha Inicio grupo]])&amp;"-"&amp;TRIM(Tabla1[[#This Row],[Tipo Incrito]]))</f>
        <v/>
      </c>
      <c r="BH322" s="309"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10"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10"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10" t="str">
        <f>IF(Tabla1[[#This Row],[Fecha Inicio grupo]]="","",IFERROR(VLOOKUP(Tabla1[[#This Row],[Mes de Alta como miembro]],Parámetros!$AM$2:$AN$16,2,0),"01/01/1900"))</f>
        <v/>
      </c>
    </row>
    <row r="323" spans="1:63" ht="14.45" hidden="1">
      <c r="A323" s="69">
        <v>320</v>
      </c>
      <c r="B323" s="30"/>
      <c r="C323" s="35"/>
      <c r="D323" s="43"/>
      <c r="E323" s="65"/>
      <c r="F323" s="46"/>
      <c r="G323" s="46"/>
      <c r="H323" s="164"/>
      <c r="I323" s="43"/>
      <c r="J323" s="29"/>
      <c r="K323" s="70"/>
      <c r="L323" s="69"/>
      <c r="M323" s="47"/>
      <c r="N323" s="239" t="str">
        <f ca="1">IF(Tabla1[[#This Row],[Fecha de nac]]="","",IF(Tabla1[[#This Row],[Fecha Finalización]] &gt;=TODAY(), DATEDIF(Tabla1[[#This Row],[Fecha de nac]],TODAY(),"y"), ROUNDDOWN((Tabla1[[#This Row],[Fecha Finalización]] -Tabla1[[#This Row],[Fecha de nac]])/365,0)))</f>
        <v/>
      </c>
      <c r="O323" s="170"/>
      <c r="P323" s="35"/>
      <c r="Q323" s="68"/>
      <c r="R323" s="68"/>
      <c r="S323" s="68"/>
      <c r="T323" s="68"/>
      <c r="U323" s="244" t="str">
        <f>IF(F323="","",Tabla1[[#This Row],[Fecha Inicio grupo]]+3*7-7)</f>
        <v/>
      </c>
      <c r="V323" s="245" t="str">
        <f>IF(F323="","",EDATE(Tabla1[[#This Row],[Fecha Inicio grupo]],3))</f>
        <v/>
      </c>
      <c r="W323" s="30"/>
      <c r="X323" s="30"/>
      <c r="Y323" s="77"/>
      <c r="Z323" s="77"/>
      <c r="AA323" s="77"/>
      <c r="AB323" s="77"/>
      <c r="AC323" s="77"/>
      <c r="AD323" s="77"/>
      <c r="AE323" s="77"/>
      <c r="AF323" s="77"/>
      <c r="AG323" s="77"/>
      <c r="AH323" s="77"/>
      <c r="AI323" s="77"/>
      <c r="AJ323" s="77"/>
      <c r="AK323" s="77"/>
      <c r="AL323" s="77"/>
      <c r="AM323" s="77"/>
      <c r="AN323" s="77"/>
      <c r="AO323" s="145"/>
      <c r="AP323" s="247" t="str">
        <f>IF(F323="","",IFERROR(VLOOKUP(SUBSTITUTE(SUBSTITUTE(Tabla1[[#This Row],[Uso Sistemas]],"T","P"),"N","F"),Parámetros!$M$2:$N$17,2,0),"Completar hasta 3ra sem. para evaluar a Probacionista"))</f>
        <v/>
      </c>
      <c r="AQ323" s="40"/>
      <c r="AR323" s="40"/>
      <c r="AS323" s="40"/>
      <c r="AT323" s="29"/>
      <c r="AU323" s="56"/>
      <c r="AV323" s="56"/>
      <c r="AW323" s="56"/>
      <c r="AX323" s="249" t="str">
        <f>IF(V323="","",EOMONTH(EDATE(Tabla1[[#This Row],[Fecha Finalización]],2),0))</f>
        <v/>
      </c>
      <c r="AY323" s="40"/>
      <c r="AZ323" s="250" t="str">
        <f>IF(V323="","",EOMONTH(EDATE(Tabla1[[#This Row],[Fecha Finalización]],3),0))</f>
        <v/>
      </c>
      <c r="BA323" s="40"/>
      <c r="BB323" s="40"/>
      <c r="BC323" s="236"/>
      <c r="BD323" s="234" t="str">
        <f>IF(F323="","",Tabla1[[#This Row],[sem 01]]&amp;Tabla1[[#This Row],[sem 02]]&amp;Tabla1[[#This Row],[sem 03]])</f>
        <v/>
      </c>
      <c r="BE323" s="235" t="str">
        <f>IF(TRIM(F323)="","",$B$1&amp;"-"&amp;SUBSTITUTE(Tabla1[[#This Row],[Mes Inscrito]]," ","")&amp;"-"&amp;SUBSTITUTE(Tabla1[[#This Row],[Dia de clases Inscrito]]," ","")&amp;"-"&amp;SUBSTITUTE(Tabla1[[#This Row],[Horario Inscrito]]," ","")&amp;"-"&amp;Tabla1[[#This Row],[Fecha Inicio grupo]])</f>
        <v/>
      </c>
      <c r="BF323" s="252" t="str">
        <f>IF(F323="","",Tabla1[[#This Row],[Curso]])</f>
        <v/>
      </c>
      <c r="BG323" s="253" t="str">
        <f>+IF(TRIM(F323)="","",$B$1&amp;"-"&amp;TRIM(Tabla1[[#This Row],[Mes Inscrito]])&amp;"-"&amp;TRIM(Tabla1[[#This Row],[Dia de clases Inscrito]])&amp;"-"&amp;TRIM(Tabla1[[#This Row],[Horario Inscrito]])&amp;"-"&amp;TRIM(Tabla1[[#This Row],[Fecha Inicio grupo]])&amp;"-"&amp;TRIM(Tabla1[[#This Row],[Tipo Incrito]]))</f>
        <v/>
      </c>
      <c r="BH323" s="309"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10"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10"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10" t="str">
        <f>IF(Tabla1[[#This Row],[Fecha Inicio grupo]]="","",IFERROR(VLOOKUP(Tabla1[[#This Row],[Mes de Alta como miembro]],Parámetros!$AM$2:$AN$16,2,0),"01/01/1900"))</f>
        <v/>
      </c>
    </row>
    <row r="324" spans="1:63" ht="14.45" hidden="1">
      <c r="A324" s="69">
        <v>321</v>
      </c>
      <c r="B324" s="30"/>
      <c r="C324" s="35"/>
      <c r="D324" s="43"/>
      <c r="E324" s="65"/>
      <c r="F324" s="46"/>
      <c r="G324" s="46"/>
      <c r="H324" s="164"/>
      <c r="I324" s="43"/>
      <c r="J324" s="29"/>
      <c r="K324" s="70"/>
      <c r="L324" s="69"/>
      <c r="M324" s="47"/>
      <c r="N324" s="239" t="str">
        <f ca="1">IF(Tabla1[[#This Row],[Fecha de nac]]="","",IF(Tabla1[[#This Row],[Fecha Finalización]] &gt;=TODAY(), DATEDIF(Tabla1[[#This Row],[Fecha de nac]],TODAY(),"y"), ROUNDDOWN((Tabla1[[#This Row],[Fecha Finalización]] -Tabla1[[#This Row],[Fecha de nac]])/365,0)))</f>
        <v/>
      </c>
      <c r="O324" s="170"/>
      <c r="P324" s="35"/>
      <c r="Q324" s="68"/>
      <c r="R324" s="68"/>
      <c r="S324" s="68"/>
      <c r="T324" s="68"/>
      <c r="U324" s="244" t="str">
        <f>IF(F324="","",Tabla1[[#This Row],[Fecha Inicio grupo]]+3*7-7)</f>
        <v/>
      </c>
      <c r="V324" s="245" t="str">
        <f>IF(F324="","",EDATE(Tabla1[[#This Row],[Fecha Inicio grupo]],3))</f>
        <v/>
      </c>
      <c r="W324" s="30"/>
      <c r="X324" s="30"/>
      <c r="Y324" s="77"/>
      <c r="Z324" s="77"/>
      <c r="AA324" s="77"/>
      <c r="AB324" s="77"/>
      <c r="AC324" s="77"/>
      <c r="AD324" s="77"/>
      <c r="AE324" s="77"/>
      <c r="AF324" s="77"/>
      <c r="AG324" s="77"/>
      <c r="AH324" s="77"/>
      <c r="AI324" s="77"/>
      <c r="AJ324" s="77"/>
      <c r="AK324" s="77"/>
      <c r="AL324" s="77"/>
      <c r="AM324" s="77"/>
      <c r="AN324" s="77"/>
      <c r="AO324" s="145"/>
      <c r="AP324" s="247" t="str">
        <f>IF(F324="","",IFERROR(VLOOKUP(SUBSTITUTE(SUBSTITUTE(Tabla1[[#This Row],[Uso Sistemas]],"T","P"),"N","F"),Parámetros!$M$2:$N$17,2,0),"Completar hasta 3ra sem. para evaluar a Probacionista"))</f>
        <v/>
      </c>
      <c r="AQ324" s="40"/>
      <c r="AR324" s="40"/>
      <c r="AS324" s="40"/>
      <c r="AT324" s="29"/>
      <c r="AU324" s="56"/>
      <c r="AV324" s="56"/>
      <c r="AW324" s="56"/>
      <c r="AX324" s="249" t="str">
        <f>IF(V324="","",EOMONTH(EDATE(Tabla1[[#This Row],[Fecha Finalización]],2),0))</f>
        <v/>
      </c>
      <c r="AY324" s="40"/>
      <c r="AZ324" s="250" t="str">
        <f>IF(V324="","",EOMONTH(EDATE(Tabla1[[#This Row],[Fecha Finalización]],3),0))</f>
        <v/>
      </c>
      <c r="BA324" s="40"/>
      <c r="BB324" s="40"/>
      <c r="BC324" s="236"/>
      <c r="BD324" s="234" t="str">
        <f>IF(F324="","",Tabla1[[#This Row],[sem 01]]&amp;Tabla1[[#This Row],[sem 02]]&amp;Tabla1[[#This Row],[sem 03]])</f>
        <v/>
      </c>
      <c r="BE324" s="235" t="str">
        <f>IF(TRIM(F324)="","",$B$1&amp;"-"&amp;SUBSTITUTE(Tabla1[[#This Row],[Mes Inscrito]]," ","")&amp;"-"&amp;SUBSTITUTE(Tabla1[[#This Row],[Dia de clases Inscrito]]," ","")&amp;"-"&amp;SUBSTITUTE(Tabla1[[#This Row],[Horario Inscrito]]," ","")&amp;"-"&amp;Tabla1[[#This Row],[Fecha Inicio grupo]])</f>
        <v/>
      </c>
      <c r="BF324" s="252" t="str">
        <f>IF(F324="","",Tabla1[[#This Row],[Curso]])</f>
        <v/>
      </c>
      <c r="BG324" s="253" t="str">
        <f>+IF(TRIM(F324)="","",$B$1&amp;"-"&amp;TRIM(Tabla1[[#This Row],[Mes Inscrito]])&amp;"-"&amp;TRIM(Tabla1[[#This Row],[Dia de clases Inscrito]])&amp;"-"&amp;TRIM(Tabla1[[#This Row],[Horario Inscrito]])&amp;"-"&amp;TRIM(Tabla1[[#This Row],[Fecha Inicio grupo]])&amp;"-"&amp;TRIM(Tabla1[[#This Row],[Tipo Incrito]]))</f>
        <v/>
      </c>
      <c r="BH324" s="309"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10"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10"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10" t="str">
        <f>IF(Tabla1[[#This Row],[Fecha Inicio grupo]]="","",IFERROR(VLOOKUP(Tabla1[[#This Row],[Mes de Alta como miembro]],Parámetros!$AM$2:$AN$16,2,0),"01/01/1900"))</f>
        <v/>
      </c>
    </row>
    <row r="325" spans="1:63" ht="14.45" hidden="1">
      <c r="A325" s="69">
        <v>322</v>
      </c>
      <c r="B325" s="30"/>
      <c r="C325" s="35"/>
      <c r="D325" s="43"/>
      <c r="E325" s="65"/>
      <c r="F325" s="46"/>
      <c r="G325" s="46"/>
      <c r="H325" s="164"/>
      <c r="I325" s="43"/>
      <c r="J325" s="29"/>
      <c r="K325" s="70"/>
      <c r="L325" s="69"/>
      <c r="M325" s="47"/>
      <c r="N325" s="239" t="str">
        <f ca="1">IF(Tabla1[[#This Row],[Fecha de nac]]="","",IF(Tabla1[[#This Row],[Fecha Finalización]] &gt;=TODAY(), DATEDIF(Tabla1[[#This Row],[Fecha de nac]],TODAY(),"y"), ROUNDDOWN((Tabla1[[#This Row],[Fecha Finalización]] -Tabla1[[#This Row],[Fecha de nac]])/365,0)))</f>
        <v/>
      </c>
      <c r="O325" s="170"/>
      <c r="P325" s="35"/>
      <c r="Q325" s="68"/>
      <c r="R325" s="68"/>
      <c r="S325" s="68"/>
      <c r="T325" s="68"/>
      <c r="U325" s="244" t="str">
        <f>IF(F325="","",Tabla1[[#This Row],[Fecha Inicio grupo]]+3*7-7)</f>
        <v/>
      </c>
      <c r="V325" s="245" t="str">
        <f>IF(F325="","",EDATE(Tabla1[[#This Row],[Fecha Inicio grupo]],3))</f>
        <v/>
      </c>
      <c r="W325" s="30"/>
      <c r="X325" s="30"/>
      <c r="Y325" s="77"/>
      <c r="Z325" s="77"/>
      <c r="AA325" s="77"/>
      <c r="AB325" s="77"/>
      <c r="AC325" s="77"/>
      <c r="AD325" s="77"/>
      <c r="AE325" s="77"/>
      <c r="AF325" s="77"/>
      <c r="AG325" s="77"/>
      <c r="AH325" s="77"/>
      <c r="AI325" s="77"/>
      <c r="AJ325" s="77"/>
      <c r="AK325" s="77"/>
      <c r="AL325" s="77"/>
      <c r="AM325" s="77"/>
      <c r="AN325" s="77"/>
      <c r="AO325" s="145"/>
      <c r="AP325" s="247" t="str">
        <f>IF(F325="","",IFERROR(VLOOKUP(SUBSTITUTE(SUBSTITUTE(Tabla1[[#This Row],[Uso Sistemas]],"T","P"),"N","F"),Parámetros!$M$2:$N$17,2,0),"Completar hasta 3ra sem. para evaluar a Probacionista"))</f>
        <v/>
      </c>
      <c r="AQ325" s="40"/>
      <c r="AR325" s="40"/>
      <c r="AS325" s="40"/>
      <c r="AT325" s="29"/>
      <c r="AU325" s="56"/>
      <c r="AV325" s="56"/>
      <c r="AW325" s="56"/>
      <c r="AX325" s="249" t="str">
        <f>IF(V325="","",EOMONTH(EDATE(Tabla1[[#This Row],[Fecha Finalización]],2),0))</f>
        <v/>
      </c>
      <c r="AY325" s="40"/>
      <c r="AZ325" s="250" t="str">
        <f>IF(V325="","",EOMONTH(EDATE(Tabla1[[#This Row],[Fecha Finalización]],3),0))</f>
        <v/>
      </c>
      <c r="BA325" s="40"/>
      <c r="BB325" s="40"/>
      <c r="BC325" s="236"/>
      <c r="BD325" s="234" t="str">
        <f>IF(F325="","",Tabla1[[#This Row],[sem 01]]&amp;Tabla1[[#This Row],[sem 02]]&amp;Tabla1[[#This Row],[sem 03]])</f>
        <v/>
      </c>
      <c r="BE325" s="235" t="str">
        <f>IF(TRIM(F325)="","",$B$1&amp;"-"&amp;SUBSTITUTE(Tabla1[[#This Row],[Mes Inscrito]]," ","")&amp;"-"&amp;SUBSTITUTE(Tabla1[[#This Row],[Dia de clases Inscrito]]," ","")&amp;"-"&amp;SUBSTITUTE(Tabla1[[#This Row],[Horario Inscrito]]," ","")&amp;"-"&amp;Tabla1[[#This Row],[Fecha Inicio grupo]])</f>
        <v/>
      </c>
      <c r="BF325" s="252" t="str">
        <f>IF(F325="","",Tabla1[[#This Row],[Curso]])</f>
        <v/>
      </c>
      <c r="BG325" s="253" t="str">
        <f>+IF(TRIM(F325)="","",$B$1&amp;"-"&amp;TRIM(Tabla1[[#This Row],[Mes Inscrito]])&amp;"-"&amp;TRIM(Tabla1[[#This Row],[Dia de clases Inscrito]])&amp;"-"&amp;TRIM(Tabla1[[#This Row],[Horario Inscrito]])&amp;"-"&amp;TRIM(Tabla1[[#This Row],[Fecha Inicio grupo]])&amp;"-"&amp;TRIM(Tabla1[[#This Row],[Tipo Incrito]]))</f>
        <v/>
      </c>
      <c r="BH325" s="309"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10"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10"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10" t="str">
        <f>IF(Tabla1[[#This Row],[Fecha Inicio grupo]]="","",IFERROR(VLOOKUP(Tabla1[[#This Row],[Mes de Alta como miembro]],Parámetros!$AM$2:$AN$16,2,0),"01/01/1900"))</f>
        <v/>
      </c>
    </row>
    <row r="326" spans="1:63" ht="14.45" hidden="1">
      <c r="A326" s="69">
        <v>323</v>
      </c>
      <c r="B326" s="30"/>
      <c r="C326" s="35"/>
      <c r="D326" s="43"/>
      <c r="E326" s="65"/>
      <c r="F326" s="46"/>
      <c r="G326" s="46"/>
      <c r="H326" s="164"/>
      <c r="I326" s="43"/>
      <c r="J326" s="29"/>
      <c r="K326" s="70"/>
      <c r="L326" s="69"/>
      <c r="M326" s="47"/>
      <c r="N326" s="239" t="str">
        <f ca="1">IF(Tabla1[[#This Row],[Fecha de nac]]="","",IF(Tabla1[[#This Row],[Fecha Finalización]] &gt;=TODAY(), DATEDIF(Tabla1[[#This Row],[Fecha de nac]],TODAY(),"y"), ROUNDDOWN((Tabla1[[#This Row],[Fecha Finalización]] -Tabla1[[#This Row],[Fecha de nac]])/365,0)))</f>
        <v/>
      </c>
      <c r="O326" s="170"/>
      <c r="P326" s="35"/>
      <c r="Q326" s="68"/>
      <c r="R326" s="68"/>
      <c r="S326" s="68"/>
      <c r="T326" s="68"/>
      <c r="U326" s="244" t="str">
        <f>IF(F326="","",Tabla1[[#This Row],[Fecha Inicio grupo]]+3*7-7)</f>
        <v/>
      </c>
      <c r="V326" s="245" t="str">
        <f>IF(F326="","",EDATE(Tabla1[[#This Row],[Fecha Inicio grupo]],3))</f>
        <v/>
      </c>
      <c r="W326" s="30"/>
      <c r="X326" s="30"/>
      <c r="Y326" s="77"/>
      <c r="Z326" s="77"/>
      <c r="AA326" s="77"/>
      <c r="AB326" s="77"/>
      <c r="AC326" s="77"/>
      <c r="AD326" s="77"/>
      <c r="AE326" s="77"/>
      <c r="AF326" s="77"/>
      <c r="AG326" s="77"/>
      <c r="AH326" s="77"/>
      <c r="AI326" s="77"/>
      <c r="AJ326" s="77"/>
      <c r="AK326" s="77"/>
      <c r="AL326" s="77"/>
      <c r="AM326" s="77"/>
      <c r="AN326" s="77"/>
      <c r="AO326" s="145"/>
      <c r="AP326" s="247" t="str">
        <f>IF(F326="","",IFERROR(VLOOKUP(SUBSTITUTE(SUBSTITUTE(Tabla1[[#This Row],[Uso Sistemas]],"T","P"),"N","F"),Parámetros!$M$2:$N$17,2,0),"Completar hasta 3ra sem. para evaluar a Probacionista"))</f>
        <v/>
      </c>
      <c r="AQ326" s="40"/>
      <c r="AR326" s="40"/>
      <c r="AS326" s="40"/>
      <c r="AT326" s="29"/>
      <c r="AU326" s="56"/>
      <c r="AV326" s="56"/>
      <c r="AW326" s="56"/>
      <c r="AX326" s="249" t="str">
        <f>IF(V326="","",EOMONTH(EDATE(Tabla1[[#This Row],[Fecha Finalización]],2),0))</f>
        <v/>
      </c>
      <c r="AY326" s="40"/>
      <c r="AZ326" s="250" t="str">
        <f>IF(V326="","",EOMONTH(EDATE(Tabla1[[#This Row],[Fecha Finalización]],3),0))</f>
        <v/>
      </c>
      <c r="BA326" s="40"/>
      <c r="BB326" s="40"/>
      <c r="BC326" s="236"/>
      <c r="BD326" s="234" t="str">
        <f>IF(F326="","",Tabla1[[#This Row],[sem 01]]&amp;Tabla1[[#This Row],[sem 02]]&amp;Tabla1[[#This Row],[sem 03]])</f>
        <v/>
      </c>
      <c r="BE326" s="235" t="str">
        <f>IF(TRIM(F326)="","",$B$1&amp;"-"&amp;SUBSTITUTE(Tabla1[[#This Row],[Mes Inscrito]]," ","")&amp;"-"&amp;SUBSTITUTE(Tabla1[[#This Row],[Dia de clases Inscrito]]," ","")&amp;"-"&amp;SUBSTITUTE(Tabla1[[#This Row],[Horario Inscrito]]," ","")&amp;"-"&amp;Tabla1[[#This Row],[Fecha Inicio grupo]])</f>
        <v/>
      </c>
      <c r="BF326" s="252" t="str">
        <f>IF(F326="","",Tabla1[[#This Row],[Curso]])</f>
        <v/>
      </c>
      <c r="BG326" s="253" t="str">
        <f>+IF(TRIM(F326)="","",$B$1&amp;"-"&amp;TRIM(Tabla1[[#This Row],[Mes Inscrito]])&amp;"-"&amp;TRIM(Tabla1[[#This Row],[Dia de clases Inscrito]])&amp;"-"&amp;TRIM(Tabla1[[#This Row],[Horario Inscrito]])&amp;"-"&amp;TRIM(Tabla1[[#This Row],[Fecha Inicio grupo]])&amp;"-"&amp;TRIM(Tabla1[[#This Row],[Tipo Incrito]]))</f>
        <v/>
      </c>
      <c r="BH326" s="309"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10"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10"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10" t="str">
        <f>IF(Tabla1[[#This Row],[Fecha Inicio grupo]]="","",IFERROR(VLOOKUP(Tabla1[[#This Row],[Mes de Alta como miembro]],Parámetros!$AM$2:$AN$16,2,0),"01/01/1900"))</f>
        <v/>
      </c>
    </row>
    <row r="327" spans="1:63" ht="14.45" hidden="1">
      <c r="A327" s="69">
        <v>324</v>
      </c>
      <c r="B327" s="30"/>
      <c r="C327" s="35"/>
      <c r="D327" s="43"/>
      <c r="E327" s="65"/>
      <c r="F327" s="46"/>
      <c r="G327" s="46"/>
      <c r="H327" s="164"/>
      <c r="I327" s="43"/>
      <c r="J327" s="29"/>
      <c r="K327" s="70"/>
      <c r="L327" s="69"/>
      <c r="M327" s="47"/>
      <c r="N327" s="239" t="str">
        <f ca="1">IF(Tabla1[[#This Row],[Fecha de nac]]="","",IF(Tabla1[[#This Row],[Fecha Finalización]] &gt;=TODAY(), DATEDIF(Tabla1[[#This Row],[Fecha de nac]],TODAY(),"y"), ROUNDDOWN((Tabla1[[#This Row],[Fecha Finalización]] -Tabla1[[#This Row],[Fecha de nac]])/365,0)))</f>
        <v/>
      </c>
      <c r="O327" s="170"/>
      <c r="P327" s="35"/>
      <c r="Q327" s="68"/>
      <c r="R327" s="68"/>
      <c r="S327" s="68"/>
      <c r="T327" s="68"/>
      <c r="U327" s="244" t="str">
        <f>IF(F327="","",Tabla1[[#This Row],[Fecha Inicio grupo]]+3*7-7)</f>
        <v/>
      </c>
      <c r="V327" s="245" t="str">
        <f>IF(F327="","",EDATE(Tabla1[[#This Row],[Fecha Inicio grupo]],3))</f>
        <v/>
      </c>
      <c r="W327" s="30"/>
      <c r="X327" s="30"/>
      <c r="Y327" s="77"/>
      <c r="Z327" s="77"/>
      <c r="AA327" s="77"/>
      <c r="AB327" s="77"/>
      <c r="AC327" s="77"/>
      <c r="AD327" s="77"/>
      <c r="AE327" s="77"/>
      <c r="AF327" s="77"/>
      <c r="AG327" s="77"/>
      <c r="AH327" s="77"/>
      <c r="AI327" s="77"/>
      <c r="AJ327" s="77"/>
      <c r="AK327" s="77"/>
      <c r="AL327" s="77"/>
      <c r="AM327" s="77"/>
      <c r="AN327" s="77"/>
      <c r="AO327" s="145"/>
      <c r="AP327" s="247" t="str">
        <f>IF(F327="","",IFERROR(VLOOKUP(SUBSTITUTE(SUBSTITUTE(Tabla1[[#This Row],[Uso Sistemas]],"T","P"),"N","F"),Parámetros!$M$2:$N$17,2,0),"Completar hasta 3ra sem. para evaluar a Probacionista"))</f>
        <v/>
      </c>
      <c r="AQ327" s="40"/>
      <c r="AR327" s="40"/>
      <c r="AS327" s="40"/>
      <c r="AT327" s="29"/>
      <c r="AU327" s="56"/>
      <c r="AV327" s="56"/>
      <c r="AW327" s="56"/>
      <c r="AX327" s="249" t="str">
        <f>IF(V327="","",EOMONTH(EDATE(Tabla1[[#This Row],[Fecha Finalización]],2),0))</f>
        <v/>
      </c>
      <c r="AY327" s="40"/>
      <c r="AZ327" s="250" t="str">
        <f>IF(V327="","",EOMONTH(EDATE(Tabla1[[#This Row],[Fecha Finalización]],3),0))</f>
        <v/>
      </c>
      <c r="BA327" s="40"/>
      <c r="BB327" s="40"/>
      <c r="BC327" s="236"/>
      <c r="BD327" s="234" t="str">
        <f>IF(F327="","",Tabla1[[#This Row],[sem 01]]&amp;Tabla1[[#This Row],[sem 02]]&amp;Tabla1[[#This Row],[sem 03]])</f>
        <v/>
      </c>
      <c r="BE327" s="235" t="str">
        <f>IF(TRIM(F327)="","",$B$1&amp;"-"&amp;SUBSTITUTE(Tabla1[[#This Row],[Mes Inscrito]]," ","")&amp;"-"&amp;SUBSTITUTE(Tabla1[[#This Row],[Dia de clases Inscrito]]," ","")&amp;"-"&amp;SUBSTITUTE(Tabla1[[#This Row],[Horario Inscrito]]," ","")&amp;"-"&amp;Tabla1[[#This Row],[Fecha Inicio grupo]])</f>
        <v/>
      </c>
      <c r="BF327" s="252" t="str">
        <f>IF(F327="","",Tabla1[[#This Row],[Curso]])</f>
        <v/>
      </c>
      <c r="BG327" s="253" t="str">
        <f>+IF(TRIM(F327)="","",$B$1&amp;"-"&amp;TRIM(Tabla1[[#This Row],[Mes Inscrito]])&amp;"-"&amp;TRIM(Tabla1[[#This Row],[Dia de clases Inscrito]])&amp;"-"&amp;TRIM(Tabla1[[#This Row],[Horario Inscrito]])&amp;"-"&amp;TRIM(Tabla1[[#This Row],[Fecha Inicio grupo]])&amp;"-"&amp;TRIM(Tabla1[[#This Row],[Tipo Incrito]]))</f>
        <v/>
      </c>
      <c r="BH327" s="309"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10"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10"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10" t="str">
        <f>IF(Tabla1[[#This Row],[Fecha Inicio grupo]]="","",IFERROR(VLOOKUP(Tabla1[[#This Row],[Mes de Alta como miembro]],Parámetros!$AM$2:$AN$16,2,0),"01/01/1900"))</f>
        <v/>
      </c>
    </row>
    <row r="328" spans="1:63" ht="14.45" hidden="1">
      <c r="A328" s="69">
        <v>325</v>
      </c>
      <c r="B328" s="30"/>
      <c r="C328" s="35"/>
      <c r="D328" s="43"/>
      <c r="E328" s="65"/>
      <c r="F328" s="46"/>
      <c r="G328" s="46"/>
      <c r="H328" s="164"/>
      <c r="I328" s="43"/>
      <c r="J328" s="29"/>
      <c r="K328" s="70"/>
      <c r="L328" s="69"/>
      <c r="M328" s="47"/>
      <c r="N328" s="239" t="str">
        <f ca="1">IF(Tabla1[[#This Row],[Fecha de nac]]="","",IF(Tabla1[[#This Row],[Fecha Finalización]] &gt;=TODAY(), DATEDIF(Tabla1[[#This Row],[Fecha de nac]],TODAY(),"y"), ROUNDDOWN((Tabla1[[#This Row],[Fecha Finalización]] -Tabla1[[#This Row],[Fecha de nac]])/365,0)))</f>
        <v/>
      </c>
      <c r="O328" s="170"/>
      <c r="P328" s="35"/>
      <c r="Q328" s="68"/>
      <c r="R328" s="68"/>
      <c r="S328" s="68"/>
      <c r="T328" s="68"/>
      <c r="U328" s="244" t="str">
        <f>IF(F328="","",Tabla1[[#This Row],[Fecha Inicio grupo]]+3*7-7)</f>
        <v/>
      </c>
      <c r="V328" s="245" t="str">
        <f>IF(F328="","",EDATE(Tabla1[[#This Row],[Fecha Inicio grupo]],3))</f>
        <v/>
      </c>
      <c r="W328" s="30"/>
      <c r="X328" s="30"/>
      <c r="Y328" s="77"/>
      <c r="Z328" s="77"/>
      <c r="AA328" s="77"/>
      <c r="AB328" s="77"/>
      <c r="AC328" s="77"/>
      <c r="AD328" s="77"/>
      <c r="AE328" s="77"/>
      <c r="AF328" s="77"/>
      <c r="AG328" s="77"/>
      <c r="AH328" s="77"/>
      <c r="AI328" s="77"/>
      <c r="AJ328" s="77"/>
      <c r="AK328" s="77"/>
      <c r="AL328" s="77"/>
      <c r="AM328" s="77"/>
      <c r="AN328" s="77"/>
      <c r="AO328" s="145"/>
      <c r="AP328" s="247" t="str">
        <f>IF(F328="","",IFERROR(VLOOKUP(SUBSTITUTE(SUBSTITUTE(Tabla1[[#This Row],[Uso Sistemas]],"T","P"),"N","F"),Parámetros!$M$2:$N$17,2,0),"Completar hasta 3ra sem. para evaluar a Probacionista"))</f>
        <v/>
      </c>
      <c r="AQ328" s="40"/>
      <c r="AR328" s="40"/>
      <c r="AS328" s="40"/>
      <c r="AT328" s="29"/>
      <c r="AU328" s="56"/>
      <c r="AV328" s="56"/>
      <c r="AW328" s="56"/>
      <c r="AX328" s="249" t="str">
        <f>IF(V328="","",EOMONTH(EDATE(Tabla1[[#This Row],[Fecha Finalización]],2),0))</f>
        <v/>
      </c>
      <c r="AY328" s="40"/>
      <c r="AZ328" s="250" t="str">
        <f>IF(V328="","",EOMONTH(EDATE(Tabla1[[#This Row],[Fecha Finalización]],3),0))</f>
        <v/>
      </c>
      <c r="BA328" s="40"/>
      <c r="BB328" s="40"/>
      <c r="BC328" s="236"/>
      <c r="BD328" s="234" t="str">
        <f>IF(F328="","",Tabla1[[#This Row],[sem 01]]&amp;Tabla1[[#This Row],[sem 02]]&amp;Tabla1[[#This Row],[sem 03]])</f>
        <v/>
      </c>
      <c r="BE328" s="235" t="str">
        <f>IF(TRIM(F328)="","",$B$1&amp;"-"&amp;SUBSTITUTE(Tabla1[[#This Row],[Mes Inscrito]]," ","")&amp;"-"&amp;SUBSTITUTE(Tabla1[[#This Row],[Dia de clases Inscrito]]," ","")&amp;"-"&amp;SUBSTITUTE(Tabla1[[#This Row],[Horario Inscrito]]," ","")&amp;"-"&amp;Tabla1[[#This Row],[Fecha Inicio grupo]])</f>
        <v/>
      </c>
      <c r="BF328" s="252" t="str">
        <f>IF(F328="","",Tabla1[[#This Row],[Curso]])</f>
        <v/>
      </c>
      <c r="BG328" s="253" t="str">
        <f>+IF(TRIM(F328)="","",$B$1&amp;"-"&amp;TRIM(Tabla1[[#This Row],[Mes Inscrito]])&amp;"-"&amp;TRIM(Tabla1[[#This Row],[Dia de clases Inscrito]])&amp;"-"&amp;TRIM(Tabla1[[#This Row],[Horario Inscrito]])&amp;"-"&amp;TRIM(Tabla1[[#This Row],[Fecha Inicio grupo]])&amp;"-"&amp;TRIM(Tabla1[[#This Row],[Tipo Incrito]]))</f>
        <v/>
      </c>
      <c r="BH328" s="309"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10"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10"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10" t="str">
        <f>IF(Tabla1[[#This Row],[Fecha Inicio grupo]]="","",IFERROR(VLOOKUP(Tabla1[[#This Row],[Mes de Alta como miembro]],Parámetros!$AM$2:$AN$16,2,0),"01/01/1900"))</f>
        <v/>
      </c>
    </row>
    <row r="329" spans="1:63" ht="14.45" hidden="1">
      <c r="A329" s="69">
        <v>326</v>
      </c>
      <c r="B329" s="30"/>
      <c r="C329" s="35"/>
      <c r="D329" s="43"/>
      <c r="E329" s="65"/>
      <c r="F329" s="46"/>
      <c r="G329" s="46"/>
      <c r="H329" s="164"/>
      <c r="I329" s="43"/>
      <c r="J329" s="29"/>
      <c r="K329" s="70"/>
      <c r="L329" s="69"/>
      <c r="M329" s="47"/>
      <c r="N329" s="239" t="str">
        <f ca="1">IF(Tabla1[[#This Row],[Fecha de nac]]="","",IF(Tabla1[[#This Row],[Fecha Finalización]] &gt;=TODAY(), DATEDIF(Tabla1[[#This Row],[Fecha de nac]],TODAY(),"y"), ROUNDDOWN((Tabla1[[#This Row],[Fecha Finalización]] -Tabla1[[#This Row],[Fecha de nac]])/365,0)))</f>
        <v/>
      </c>
      <c r="O329" s="170"/>
      <c r="P329" s="35"/>
      <c r="Q329" s="68"/>
      <c r="R329" s="68"/>
      <c r="S329" s="68"/>
      <c r="T329" s="68"/>
      <c r="U329" s="244" t="str">
        <f>IF(F329="","",Tabla1[[#This Row],[Fecha Inicio grupo]]+3*7-7)</f>
        <v/>
      </c>
      <c r="V329" s="245" t="str">
        <f>IF(F329="","",EDATE(Tabla1[[#This Row],[Fecha Inicio grupo]],3))</f>
        <v/>
      </c>
      <c r="W329" s="30"/>
      <c r="X329" s="30"/>
      <c r="Y329" s="77"/>
      <c r="Z329" s="77"/>
      <c r="AA329" s="77"/>
      <c r="AB329" s="77"/>
      <c r="AC329" s="77"/>
      <c r="AD329" s="77"/>
      <c r="AE329" s="77"/>
      <c r="AF329" s="77"/>
      <c r="AG329" s="77"/>
      <c r="AH329" s="77"/>
      <c r="AI329" s="77"/>
      <c r="AJ329" s="77"/>
      <c r="AK329" s="77"/>
      <c r="AL329" s="77"/>
      <c r="AM329" s="77"/>
      <c r="AN329" s="77"/>
      <c r="AO329" s="145"/>
      <c r="AP329" s="247" t="str">
        <f>IF(F329="","",IFERROR(VLOOKUP(SUBSTITUTE(SUBSTITUTE(Tabla1[[#This Row],[Uso Sistemas]],"T","P"),"N","F"),Parámetros!$M$2:$N$17,2,0),"Completar hasta 3ra sem. para evaluar a Probacionista"))</f>
        <v/>
      </c>
      <c r="AQ329" s="40"/>
      <c r="AR329" s="40"/>
      <c r="AS329" s="40"/>
      <c r="AT329" s="29"/>
      <c r="AU329" s="56"/>
      <c r="AV329" s="56"/>
      <c r="AW329" s="56"/>
      <c r="AX329" s="249" t="str">
        <f>IF(V329="","",EOMONTH(EDATE(Tabla1[[#This Row],[Fecha Finalización]],2),0))</f>
        <v/>
      </c>
      <c r="AY329" s="40"/>
      <c r="AZ329" s="250" t="str">
        <f>IF(V329="","",EOMONTH(EDATE(Tabla1[[#This Row],[Fecha Finalización]],3),0))</f>
        <v/>
      </c>
      <c r="BA329" s="40"/>
      <c r="BB329" s="40"/>
      <c r="BC329" s="236"/>
      <c r="BD329" s="234" t="str">
        <f>IF(F329="","",Tabla1[[#This Row],[sem 01]]&amp;Tabla1[[#This Row],[sem 02]]&amp;Tabla1[[#This Row],[sem 03]])</f>
        <v/>
      </c>
      <c r="BE329" s="235" t="str">
        <f>IF(TRIM(F329)="","",$B$1&amp;"-"&amp;SUBSTITUTE(Tabla1[[#This Row],[Mes Inscrito]]," ","")&amp;"-"&amp;SUBSTITUTE(Tabla1[[#This Row],[Dia de clases Inscrito]]," ","")&amp;"-"&amp;SUBSTITUTE(Tabla1[[#This Row],[Horario Inscrito]]," ","")&amp;"-"&amp;Tabla1[[#This Row],[Fecha Inicio grupo]])</f>
        <v/>
      </c>
      <c r="BF329" s="252" t="str">
        <f>IF(F329="","",Tabla1[[#This Row],[Curso]])</f>
        <v/>
      </c>
      <c r="BG329" s="253" t="str">
        <f>+IF(TRIM(F329)="","",$B$1&amp;"-"&amp;TRIM(Tabla1[[#This Row],[Mes Inscrito]])&amp;"-"&amp;TRIM(Tabla1[[#This Row],[Dia de clases Inscrito]])&amp;"-"&amp;TRIM(Tabla1[[#This Row],[Horario Inscrito]])&amp;"-"&amp;TRIM(Tabla1[[#This Row],[Fecha Inicio grupo]])&amp;"-"&amp;TRIM(Tabla1[[#This Row],[Tipo Incrito]]))</f>
        <v/>
      </c>
      <c r="BH329" s="309"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10"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10"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10" t="str">
        <f>IF(Tabla1[[#This Row],[Fecha Inicio grupo]]="","",IFERROR(VLOOKUP(Tabla1[[#This Row],[Mes de Alta como miembro]],Parámetros!$AM$2:$AN$16,2,0),"01/01/1900"))</f>
        <v/>
      </c>
    </row>
    <row r="330" spans="1:63" ht="14.45" hidden="1">
      <c r="A330" s="69">
        <v>327</v>
      </c>
      <c r="B330" s="30"/>
      <c r="C330" s="35"/>
      <c r="D330" s="43"/>
      <c r="E330" s="65"/>
      <c r="F330" s="46"/>
      <c r="G330" s="46"/>
      <c r="H330" s="164"/>
      <c r="I330" s="43"/>
      <c r="J330" s="29"/>
      <c r="K330" s="70"/>
      <c r="L330" s="69"/>
      <c r="M330" s="47"/>
      <c r="N330" s="239" t="str">
        <f ca="1">IF(Tabla1[[#This Row],[Fecha de nac]]="","",IF(Tabla1[[#This Row],[Fecha Finalización]] &gt;=TODAY(), DATEDIF(Tabla1[[#This Row],[Fecha de nac]],TODAY(),"y"), ROUNDDOWN((Tabla1[[#This Row],[Fecha Finalización]] -Tabla1[[#This Row],[Fecha de nac]])/365,0)))</f>
        <v/>
      </c>
      <c r="O330" s="170"/>
      <c r="P330" s="35"/>
      <c r="Q330" s="68"/>
      <c r="R330" s="68"/>
      <c r="S330" s="68"/>
      <c r="T330" s="68"/>
      <c r="U330" s="244" t="str">
        <f>IF(F330="","",Tabla1[[#This Row],[Fecha Inicio grupo]]+3*7-7)</f>
        <v/>
      </c>
      <c r="V330" s="245" t="str">
        <f>IF(F330="","",EDATE(Tabla1[[#This Row],[Fecha Inicio grupo]],3))</f>
        <v/>
      </c>
      <c r="W330" s="30"/>
      <c r="X330" s="30"/>
      <c r="Y330" s="77"/>
      <c r="Z330" s="77"/>
      <c r="AA330" s="77"/>
      <c r="AB330" s="77"/>
      <c r="AC330" s="77"/>
      <c r="AD330" s="77"/>
      <c r="AE330" s="77"/>
      <c r="AF330" s="77"/>
      <c r="AG330" s="77"/>
      <c r="AH330" s="77"/>
      <c r="AI330" s="77"/>
      <c r="AJ330" s="77"/>
      <c r="AK330" s="77"/>
      <c r="AL330" s="77"/>
      <c r="AM330" s="77"/>
      <c r="AN330" s="77"/>
      <c r="AO330" s="145"/>
      <c r="AP330" s="247" t="str">
        <f>IF(F330="","",IFERROR(VLOOKUP(SUBSTITUTE(SUBSTITUTE(Tabla1[[#This Row],[Uso Sistemas]],"T","P"),"N","F"),Parámetros!$M$2:$N$17,2,0),"Completar hasta 3ra sem. para evaluar a Probacionista"))</f>
        <v/>
      </c>
      <c r="AQ330" s="40"/>
      <c r="AR330" s="40"/>
      <c r="AS330" s="40"/>
      <c r="AT330" s="29"/>
      <c r="AU330" s="56"/>
      <c r="AV330" s="56"/>
      <c r="AW330" s="56"/>
      <c r="AX330" s="249" t="str">
        <f>IF(V330="","",EOMONTH(EDATE(Tabla1[[#This Row],[Fecha Finalización]],2),0))</f>
        <v/>
      </c>
      <c r="AY330" s="40"/>
      <c r="AZ330" s="250" t="str">
        <f>IF(V330="","",EOMONTH(EDATE(Tabla1[[#This Row],[Fecha Finalización]],3),0))</f>
        <v/>
      </c>
      <c r="BA330" s="40"/>
      <c r="BB330" s="40"/>
      <c r="BC330" s="236"/>
      <c r="BD330" s="234" t="str">
        <f>IF(F330="","",Tabla1[[#This Row],[sem 01]]&amp;Tabla1[[#This Row],[sem 02]]&amp;Tabla1[[#This Row],[sem 03]])</f>
        <v/>
      </c>
      <c r="BE330" s="235" t="str">
        <f>IF(TRIM(F330)="","",$B$1&amp;"-"&amp;SUBSTITUTE(Tabla1[[#This Row],[Mes Inscrito]]," ","")&amp;"-"&amp;SUBSTITUTE(Tabla1[[#This Row],[Dia de clases Inscrito]]," ","")&amp;"-"&amp;SUBSTITUTE(Tabla1[[#This Row],[Horario Inscrito]]," ","")&amp;"-"&amp;Tabla1[[#This Row],[Fecha Inicio grupo]])</f>
        <v/>
      </c>
      <c r="BF330" s="252" t="str">
        <f>IF(F330="","",Tabla1[[#This Row],[Curso]])</f>
        <v/>
      </c>
      <c r="BG330" s="253" t="str">
        <f>+IF(TRIM(F330)="","",$B$1&amp;"-"&amp;TRIM(Tabla1[[#This Row],[Mes Inscrito]])&amp;"-"&amp;TRIM(Tabla1[[#This Row],[Dia de clases Inscrito]])&amp;"-"&amp;TRIM(Tabla1[[#This Row],[Horario Inscrito]])&amp;"-"&amp;TRIM(Tabla1[[#This Row],[Fecha Inicio grupo]])&amp;"-"&amp;TRIM(Tabla1[[#This Row],[Tipo Incrito]]))</f>
        <v/>
      </c>
      <c r="BH330" s="309"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10"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10"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10" t="str">
        <f>IF(Tabla1[[#This Row],[Fecha Inicio grupo]]="","",IFERROR(VLOOKUP(Tabla1[[#This Row],[Mes de Alta como miembro]],Parámetros!$AM$2:$AN$16,2,0),"01/01/1900"))</f>
        <v/>
      </c>
    </row>
    <row r="331" spans="1:63" ht="14.45" hidden="1">
      <c r="A331" s="69">
        <v>328</v>
      </c>
      <c r="B331" s="30"/>
      <c r="C331" s="35"/>
      <c r="D331" s="43"/>
      <c r="E331" s="65"/>
      <c r="F331" s="46"/>
      <c r="G331" s="46"/>
      <c r="H331" s="164"/>
      <c r="I331" s="43"/>
      <c r="J331" s="29"/>
      <c r="K331" s="70"/>
      <c r="L331" s="69"/>
      <c r="M331" s="47"/>
      <c r="N331" s="239" t="str">
        <f ca="1">IF(Tabla1[[#This Row],[Fecha de nac]]="","",IF(Tabla1[[#This Row],[Fecha Finalización]] &gt;=TODAY(), DATEDIF(Tabla1[[#This Row],[Fecha de nac]],TODAY(),"y"), ROUNDDOWN((Tabla1[[#This Row],[Fecha Finalización]] -Tabla1[[#This Row],[Fecha de nac]])/365,0)))</f>
        <v/>
      </c>
      <c r="O331" s="170"/>
      <c r="P331" s="35"/>
      <c r="Q331" s="68"/>
      <c r="R331" s="68"/>
      <c r="S331" s="68"/>
      <c r="T331" s="68"/>
      <c r="U331" s="244" t="str">
        <f>IF(F331="","",Tabla1[[#This Row],[Fecha Inicio grupo]]+3*7-7)</f>
        <v/>
      </c>
      <c r="V331" s="245" t="str">
        <f>IF(F331="","",EDATE(Tabla1[[#This Row],[Fecha Inicio grupo]],3))</f>
        <v/>
      </c>
      <c r="W331" s="30"/>
      <c r="X331" s="30"/>
      <c r="Y331" s="77"/>
      <c r="Z331" s="77"/>
      <c r="AA331" s="77"/>
      <c r="AB331" s="77"/>
      <c r="AC331" s="77"/>
      <c r="AD331" s="77"/>
      <c r="AE331" s="77"/>
      <c r="AF331" s="77"/>
      <c r="AG331" s="77"/>
      <c r="AH331" s="77"/>
      <c r="AI331" s="77"/>
      <c r="AJ331" s="77"/>
      <c r="AK331" s="77"/>
      <c r="AL331" s="77"/>
      <c r="AM331" s="77"/>
      <c r="AN331" s="77"/>
      <c r="AO331" s="145"/>
      <c r="AP331" s="247" t="str">
        <f>IF(F331="","",IFERROR(VLOOKUP(SUBSTITUTE(SUBSTITUTE(Tabla1[[#This Row],[Uso Sistemas]],"T","P"),"N","F"),Parámetros!$M$2:$N$17,2,0),"Completar hasta 3ra sem. para evaluar a Probacionista"))</f>
        <v/>
      </c>
      <c r="AQ331" s="40"/>
      <c r="AR331" s="40"/>
      <c r="AS331" s="40"/>
      <c r="AT331" s="29"/>
      <c r="AU331" s="56"/>
      <c r="AV331" s="56"/>
      <c r="AW331" s="56"/>
      <c r="AX331" s="249" t="str">
        <f>IF(V331="","",EOMONTH(EDATE(Tabla1[[#This Row],[Fecha Finalización]],2),0))</f>
        <v/>
      </c>
      <c r="AY331" s="40"/>
      <c r="AZ331" s="250" t="str">
        <f>IF(V331="","",EOMONTH(EDATE(Tabla1[[#This Row],[Fecha Finalización]],3),0))</f>
        <v/>
      </c>
      <c r="BA331" s="40"/>
      <c r="BB331" s="40"/>
      <c r="BC331" s="236"/>
      <c r="BD331" s="234" t="str">
        <f>IF(F331="","",Tabla1[[#This Row],[sem 01]]&amp;Tabla1[[#This Row],[sem 02]]&amp;Tabla1[[#This Row],[sem 03]])</f>
        <v/>
      </c>
      <c r="BE331" s="235" t="str">
        <f>IF(TRIM(F331)="","",$B$1&amp;"-"&amp;SUBSTITUTE(Tabla1[[#This Row],[Mes Inscrito]]," ","")&amp;"-"&amp;SUBSTITUTE(Tabla1[[#This Row],[Dia de clases Inscrito]]," ","")&amp;"-"&amp;SUBSTITUTE(Tabla1[[#This Row],[Horario Inscrito]]," ","")&amp;"-"&amp;Tabla1[[#This Row],[Fecha Inicio grupo]])</f>
        <v/>
      </c>
      <c r="BF331" s="252" t="str">
        <f>IF(F331="","",Tabla1[[#This Row],[Curso]])</f>
        <v/>
      </c>
      <c r="BG331" s="253" t="str">
        <f>+IF(TRIM(F331)="","",$B$1&amp;"-"&amp;TRIM(Tabla1[[#This Row],[Mes Inscrito]])&amp;"-"&amp;TRIM(Tabla1[[#This Row],[Dia de clases Inscrito]])&amp;"-"&amp;TRIM(Tabla1[[#This Row],[Horario Inscrito]])&amp;"-"&amp;TRIM(Tabla1[[#This Row],[Fecha Inicio grupo]])&amp;"-"&amp;TRIM(Tabla1[[#This Row],[Tipo Incrito]]))</f>
        <v/>
      </c>
      <c r="BH331" s="309"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10"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10"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10" t="str">
        <f>IF(Tabla1[[#This Row],[Fecha Inicio grupo]]="","",IFERROR(VLOOKUP(Tabla1[[#This Row],[Mes de Alta como miembro]],Parámetros!$AM$2:$AN$16,2,0),"01/01/1900"))</f>
        <v/>
      </c>
    </row>
    <row r="332" spans="1:63" ht="14.45" hidden="1">
      <c r="A332" s="69">
        <v>329</v>
      </c>
      <c r="B332" s="30"/>
      <c r="C332" s="35"/>
      <c r="D332" s="43"/>
      <c r="E332" s="65"/>
      <c r="F332" s="46"/>
      <c r="G332" s="46"/>
      <c r="H332" s="164"/>
      <c r="I332" s="43"/>
      <c r="J332" s="29"/>
      <c r="K332" s="70"/>
      <c r="L332" s="69"/>
      <c r="M332" s="47"/>
      <c r="N332" s="239" t="str">
        <f ca="1">IF(Tabla1[[#This Row],[Fecha de nac]]="","",IF(Tabla1[[#This Row],[Fecha Finalización]] &gt;=TODAY(), DATEDIF(Tabla1[[#This Row],[Fecha de nac]],TODAY(),"y"), ROUNDDOWN((Tabla1[[#This Row],[Fecha Finalización]] -Tabla1[[#This Row],[Fecha de nac]])/365,0)))</f>
        <v/>
      </c>
      <c r="O332" s="170"/>
      <c r="P332" s="35"/>
      <c r="Q332" s="68"/>
      <c r="R332" s="68"/>
      <c r="S332" s="68"/>
      <c r="T332" s="68"/>
      <c r="U332" s="244" t="str">
        <f>IF(F332="","",Tabla1[[#This Row],[Fecha Inicio grupo]]+3*7-7)</f>
        <v/>
      </c>
      <c r="V332" s="245" t="str">
        <f>IF(F332="","",EDATE(Tabla1[[#This Row],[Fecha Inicio grupo]],3))</f>
        <v/>
      </c>
      <c r="W332" s="30"/>
      <c r="X332" s="30"/>
      <c r="Y332" s="77"/>
      <c r="Z332" s="77"/>
      <c r="AA332" s="77"/>
      <c r="AB332" s="77"/>
      <c r="AC332" s="77"/>
      <c r="AD332" s="77"/>
      <c r="AE332" s="77"/>
      <c r="AF332" s="77"/>
      <c r="AG332" s="77"/>
      <c r="AH332" s="77"/>
      <c r="AI332" s="77"/>
      <c r="AJ332" s="77"/>
      <c r="AK332" s="77"/>
      <c r="AL332" s="77"/>
      <c r="AM332" s="77"/>
      <c r="AN332" s="77"/>
      <c r="AO332" s="145"/>
      <c r="AP332" s="247" t="str">
        <f>IF(F332="","",IFERROR(VLOOKUP(SUBSTITUTE(SUBSTITUTE(Tabla1[[#This Row],[Uso Sistemas]],"T","P"),"N","F"),Parámetros!$M$2:$N$17,2,0),"Completar hasta 3ra sem. para evaluar a Probacionista"))</f>
        <v/>
      </c>
      <c r="AQ332" s="40"/>
      <c r="AR332" s="40"/>
      <c r="AS332" s="40"/>
      <c r="AT332" s="29"/>
      <c r="AU332" s="56"/>
      <c r="AV332" s="56"/>
      <c r="AW332" s="56"/>
      <c r="AX332" s="249" t="str">
        <f>IF(V332="","",EOMONTH(EDATE(Tabla1[[#This Row],[Fecha Finalización]],2),0))</f>
        <v/>
      </c>
      <c r="AY332" s="40"/>
      <c r="AZ332" s="250" t="str">
        <f>IF(V332="","",EOMONTH(EDATE(Tabla1[[#This Row],[Fecha Finalización]],3),0))</f>
        <v/>
      </c>
      <c r="BA332" s="40"/>
      <c r="BB332" s="40"/>
      <c r="BC332" s="236"/>
      <c r="BD332" s="234" t="str">
        <f>IF(F332="","",Tabla1[[#This Row],[sem 01]]&amp;Tabla1[[#This Row],[sem 02]]&amp;Tabla1[[#This Row],[sem 03]])</f>
        <v/>
      </c>
      <c r="BE332" s="235" t="str">
        <f>IF(TRIM(F332)="","",$B$1&amp;"-"&amp;SUBSTITUTE(Tabla1[[#This Row],[Mes Inscrito]]," ","")&amp;"-"&amp;SUBSTITUTE(Tabla1[[#This Row],[Dia de clases Inscrito]]," ","")&amp;"-"&amp;SUBSTITUTE(Tabla1[[#This Row],[Horario Inscrito]]," ","")&amp;"-"&amp;Tabla1[[#This Row],[Fecha Inicio grupo]])</f>
        <v/>
      </c>
      <c r="BF332" s="252" t="str">
        <f>IF(F332="","",Tabla1[[#This Row],[Curso]])</f>
        <v/>
      </c>
      <c r="BG332" s="253" t="str">
        <f>+IF(TRIM(F332)="","",$B$1&amp;"-"&amp;TRIM(Tabla1[[#This Row],[Mes Inscrito]])&amp;"-"&amp;TRIM(Tabla1[[#This Row],[Dia de clases Inscrito]])&amp;"-"&amp;TRIM(Tabla1[[#This Row],[Horario Inscrito]])&amp;"-"&amp;TRIM(Tabla1[[#This Row],[Fecha Inicio grupo]])&amp;"-"&amp;TRIM(Tabla1[[#This Row],[Tipo Incrito]]))</f>
        <v/>
      </c>
      <c r="BH332" s="309"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10"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10"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10" t="str">
        <f>IF(Tabla1[[#This Row],[Fecha Inicio grupo]]="","",IFERROR(VLOOKUP(Tabla1[[#This Row],[Mes de Alta como miembro]],Parámetros!$AM$2:$AN$16,2,0),"01/01/1900"))</f>
        <v/>
      </c>
    </row>
    <row r="333" spans="1:63" ht="14.45" hidden="1">
      <c r="A333" s="69">
        <v>330</v>
      </c>
      <c r="B333" s="30"/>
      <c r="C333" s="35"/>
      <c r="D333" s="43"/>
      <c r="E333" s="65"/>
      <c r="F333" s="46"/>
      <c r="G333" s="46"/>
      <c r="H333" s="164"/>
      <c r="I333" s="43"/>
      <c r="J333" s="29"/>
      <c r="K333" s="70"/>
      <c r="L333" s="69"/>
      <c r="M333" s="47"/>
      <c r="N333" s="239" t="str">
        <f ca="1">IF(Tabla1[[#This Row],[Fecha de nac]]="","",IF(Tabla1[[#This Row],[Fecha Finalización]] &gt;=TODAY(), DATEDIF(Tabla1[[#This Row],[Fecha de nac]],TODAY(),"y"), ROUNDDOWN((Tabla1[[#This Row],[Fecha Finalización]] -Tabla1[[#This Row],[Fecha de nac]])/365,0)))</f>
        <v/>
      </c>
      <c r="O333" s="170"/>
      <c r="P333" s="35"/>
      <c r="Q333" s="68"/>
      <c r="R333" s="68"/>
      <c r="S333" s="68"/>
      <c r="T333" s="68"/>
      <c r="U333" s="244" t="str">
        <f>IF(F333="","",Tabla1[[#This Row],[Fecha Inicio grupo]]+3*7-7)</f>
        <v/>
      </c>
      <c r="V333" s="245" t="str">
        <f>IF(F333="","",EDATE(Tabla1[[#This Row],[Fecha Inicio grupo]],3))</f>
        <v/>
      </c>
      <c r="W333" s="30"/>
      <c r="X333" s="30"/>
      <c r="Y333" s="77"/>
      <c r="Z333" s="77"/>
      <c r="AA333" s="77"/>
      <c r="AB333" s="77"/>
      <c r="AC333" s="77"/>
      <c r="AD333" s="77"/>
      <c r="AE333" s="77"/>
      <c r="AF333" s="77"/>
      <c r="AG333" s="77"/>
      <c r="AH333" s="77"/>
      <c r="AI333" s="77"/>
      <c r="AJ333" s="77"/>
      <c r="AK333" s="77"/>
      <c r="AL333" s="77"/>
      <c r="AM333" s="77"/>
      <c r="AN333" s="77"/>
      <c r="AO333" s="145"/>
      <c r="AP333" s="247" t="str">
        <f>IF(F333="","",IFERROR(VLOOKUP(SUBSTITUTE(SUBSTITUTE(Tabla1[[#This Row],[Uso Sistemas]],"T","P"),"N","F"),Parámetros!$M$2:$N$17,2,0),"Completar hasta 3ra sem. para evaluar a Probacionista"))</f>
        <v/>
      </c>
      <c r="AQ333" s="40"/>
      <c r="AR333" s="40"/>
      <c r="AS333" s="40"/>
      <c r="AT333" s="29"/>
      <c r="AU333" s="56"/>
      <c r="AV333" s="56"/>
      <c r="AW333" s="56"/>
      <c r="AX333" s="249" t="str">
        <f>IF(V333="","",EOMONTH(EDATE(Tabla1[[#This Row],[Fecha Finalización]],2),0))</f>
        <v/>
      </c>
      <c r="AY333" s="40"/>
      <c r="AZ333" s="250" t="str">
        <f>IF(V333="","",EOMONTH(EDATE(Tabla1[[#This Row],[Fecha Finalización]],3),0))</f>
        <v/>
      </c>
      <c r="BA333" s="40"/>
      <c r="BB333" s="40"/>
      <c r="BC333" s="236"/>
      <c r="BD333" s="234" t="str">
        <f>IF(F333="","",Tabla1[[#This Row],[sem 01]]&amp;Tabla1[[#This Row],[sem 02]]&amp;Tabla1[[#This Row],[sem 03]])</f>
        <v/>
      </c>
      <c r="BE333" s="235" t="str">
        <f>IF(TRIM(F333)="","",$B$1&amp;"-"&amp;SUBSTITUTE(Tabla1[[#This Row],[Mes Inscrito]]," ","")&amp;"-"&amp;SUBSTITUTE(Tabla1[[#This Row],[Dia de clases Inscrito]]," ","")&amp;"-"&amp;SUBSTITUTE(Tabla1[[#This Row],[Horario Inscrito]]," ","")&amp;"-"&amp;Tabla1[[#This Row],[Fecha Inicio grupo]])</f>
        <v/>
      </c>
      <c r="BF333" s="252" t="str">
        <f>IF(F333="","",Tabla1[[#This Row],[Curso]])</f>
        <v/>
      </c>
      <c r="BG333" s="253" t="str">
        <f>+IF(TRIM(F333)="","",$B$1&amp;"-"&amp;TRIM(Tabla1[[#This Row],[Mes Inscrito]])&amp;"-"&amp;TRIM(Tabla1[[#This Row],[Dia de clases Inscrito]])&amp;"-"&amp;TRIM(Tabla1[[#This Row],[Horario Inscrito]])&amp;"-"&amp;TRIM(Tabla1[[#This Row],[Fecha Inicio grupo]])&amp;"-"&amp;TRIM(Tabla1[[#This Row],[Tipo Incrito]]))</f>
        <v/>
      </c>
      <c r="BH333" s="309"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10"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10"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10" t="str">
        <f>IF(Tabla1[[#This Row],[Fecha Inicio grupo]]="","",IFERROR(VLOOKUP(Tabla1[[#This Row],[Mes de Alta como miembro]],Parámetros!$AM$2:$AN$16,2,0),"01/01/1900"))</f>
        <v/>
      </c>
    </row>
    <row r="334" spans="1:63" ht="14.45" hidden="1">
      <c r="A334" s="69">
        <v>331</v>
      </c>
      <c r="B334" s="30"/>
      <c r="C334" s="35"/>
      <c r="D334" s="43"/>
      <c r="E334" s="65"/>
      <c r="F334" s="46"/>
      <c r="G334" s="46"/>
      <c r="H334" s="164"/>
      <c r="I334" s="43"/>
      <c r="J334" s="29"/>
      <c r="K334" s="70"/>
      <c r="L334" s="69"/>
      <c r="M334" s="47"/>
      <c r="N334" s="239" t="str">
        <f ca="1">IF(Tabla1[[#This Row],[Fecha de nac]]="","",IF(Tabla1[[#This Row],[Fecha Finalización]] &gt;=TODAY(), DATEDIF(Tabla1[[#This Row],[Fecha de nac]],TODAY(),"y"), ROUNDDOWN((Tabla1[[#This Row],[Fecha Finalización]] -Tabla1[[#This Row],[Fecha de nac]])/365,0)))</f>
        <v/>
      </c>
      <c r="O334" s="170"/>
      <c r="P334" s="35"/>
      <c r="Q334" s="68"/>
      <c r="R334" s="68"/>
      <c r="S334" s="68"/>
      <c r="T334" s="68"/>
      <c r="U334" s="244" t="str">
        <f>IF(F334="","",Tabla1[[#This Row],[Fecha Inicio grupo]]+3*7-7)</f>
        <v/>
      </c>
      <c r="V334" s="245" t="str">
        <f>IF(F334="","",EDATE(Tabla1[[#This Row],[Fecha Inicio grupo]],3))</f>
        <v/>
      </c>
      <c r="W334" s="30"/>
      <c r="X334" s="30"/>
      <c r="Y334" s="77"/>
      <c r="Z334" s="77"/>
      <c r="AA334" s="77"/>
      <c r="AB334" s="77"/>
      <c r="AC334" s="77"/>
      <c r="AD334" s="77"/>
      <c r="AE334" s="77"/>
      <c r="AF334" s="77"/>
      <c r="AG334" s="77"/>
      <c r="AH334" s="77"/>
      <c r="AI334" s="77"/>
      <c r="AJ334" s="77"/>
      <c r="AK334" s="77"/>
      <c r="AL334" s="77"/>
      <c r="AM334" s="77"/>
      <c r="AN334" s="77"/>
      <c r="AO334" s="145"/>
      <c r="AP334" s="247" t="str">
        <f>IF(F334="","",IFERROR(VLOOKUP(SUBSTITUTE(SUBSTITUTE(Tabla1[[#This Row],[Uso Sistemas]],"T","P"),"N","F"),Parámetros!$M$2:$N$17,2,0),"Completar hasta 3ra sem. para evaluar a Probacionista"))</f>
        <v/>
      </c>
      <c r="AQ334" s="40"/>
      <c r="AR334" s="40"/>
      <c r="AS334" s="40"/>
      <c r="AT334" s="29"/>
      <c r="AU334" s="56"/>
      <c r="AV334" s="56"/>
      <c r="AW334" s="56"/>
      <c r="AX334" s="249" t="str">
        <f>IF(V334="","",EOMONTH(EDATE(Tabla1[[#This Row],[Fecha Finalización]],2),0))</f>
        <v/>
      </c>
      <c r="AY334" s="40"/>
      <c r="AZ334" s="250" t="str">
        <f>IF(V334="","",EOMONTH(EDATE(Tabla1[[#This Row],[Fecha Finalización]],3),0))</f>
        <v/>
      </c>
      <c r="BA334" s="40"/>
      <c r="BB334" s="40"/>
      <c r="BC334" s="236"/>
      <c r="BD334" s="234" t="str">
        <f>IF(F334="","",Tabla1[[#This Row],[sem 01]]&amp;Tabla1[[#This Row],[sem 02]]&amp;Tabla1[[#This Row],[sem 03]])</f>
        <v/>
      </c>
      <c r="BE334" s="235" t="str">
        <f>IF(TRIM(F334)="","",$B$1&amp;"-"&amp;SUBSTITUTE(Tabla1[[#This Row],[Mes Inscrito]]," ","")&amp;"-"&amp;SUBSTITUTE(Tabla1[[#This Row],[Dia de clases Inscrito]]," ","")&amp;"-"&amp;SUBSTITUTE(Tabla1[[#This Row],[Horario Inscrito]]," ","")&amp;"-"&amp;Tabla1[[#This Row],[Fecha Inicio grupo]])</f>
        <v/>
      </c>
      <c r="BF334" s="252" t="str">
        <f>IF(F334="","",Tabla1[[#This Row],[Curso]])</f>
        <v/>
      </c>
      <c r="BG334" s="253" t="str">
        <f>+IF(TRIM(F334)="","",$B$1&amp;"-"&amp;TRIM(Tabla1[[#This Row],[Mes Inscrito]])&amp;"-"&amp;TRIM(Tabla1[[#This Row],[Dia de clases Inscrito]])&amp;"-"&amp;TRIM(Tabla1[[#This Row],[Horario Inscrito]])&amp;"-"&amp;TRIM(Tabla1[[#This Row],[Fecha Inicio grupo]])&amp;"-"&amp;TRIM(Tabla1[[#This Row],[Tipo Incrito]]))</f>
        <v/>
      </c>
      <c r="BH334" s="309"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10"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10"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10" t="str">
        <f>IF(Tabla1[[#This Row],[Fecha Inicio grupo]]="","",IFERROR(VLOOKUP(Tabla1[[#This Row],[Mes de Alta como miembro]],Parámetros!$AM$2:$AN$16,2,0),"01/01/1900"))</f>
        <v/>
      </c>
    </row>
    <row r="335" spans="1:63" ht="14.45" hidden="1">
      <c r="A335" s="69">
        <v>332</v>
      </c>
      <c r="B335" s="30"/>
      <c r="C335" s="35"/>
      <c r="D335" s="43"/>
      <c r="E335" s="65"/>
      <c r="F335" s="46"/>
      <c r="G335" s="46"/>
      <c r="H335" s="164"/>
      <c r="I335" s="43"/>
      <c r="J335" s="29"/>
      <c r="K335" s="70"/>
      <c r="L335" s="69"/>
      <c r="M335" s="47"/>
      <c r="N335" s="239" t="str">
        <f ca="1">IF(Tabla1[[#This Row],[Fecha de nac]]="","",IF(Tabla1[[#This Row],[Fecha Finalización]] &gt;=TODAY(), DATEDIF(Tabla1[[#This Row],[Fecha de nac]],TODAY(),"y"), ROUNDDOWN((Tabla1[[#This Row],[Fecha Finalización]] -Tabla1[[#This Row],[Fecha de nac]])/365,0)))</f>
        <v/>
      </c>
      <c r="O335" s="170"/>
      <c r="P335" s="35"/>
      <c r="Q335" s="68"/>
      <c r="R335" s="68"/>
      <c r="S335" s="68"/>
      <c r="T335" s="68"/>
      <c r="U335" s="244" t="str">
        <f>IF(F335="","",Tabla1[[#This Row],[Fecha Inicio grupo]]+3*7-7)</f>
        <v/>
      </c>
      <c r="V335" s="245" t="str">
        <f>IF(F335="","",EDATE(Tabla1[[#This Row],[Fecha Inicio grupo]],3))</f>
        <v/>
      </c>
      <c r="W335" s="30"/>
      <c r="X335" s="30"/>
      <c r="Y335" s="77"/>
      <c r="Z335" s="77"/>
      <c r="AA335" s="77"/>
      <c r="AB335" s="77"/>
      <c r="AC335" s="77"/>
      <c r="AD335" s="77"/>
      <c r="AE335" s="77"/>
      <c r="AF335" s="77"/>
      <c r="AG335" s="77"/>
      <c r="AH335" s="77"/>
      <c r="AI335" s="77"/>
      <c r="AJ335" s="77"/>
      <c r="AK335" s="77"/>
      <c r="AL335" s="77"/>
      <c r="AM335" s="77"/>
      <c r="AN335" s="77"/>
      <c r="AO335" s="145"/>
      <c r="AP335" s="247" t="str">
        <f>IF(F335="","",IFERROR(VLOOKUP(SUBSTITUTE(SUBSTITUTE(Tabla1[[#This Row],[Uso Sistemas]],"T","P"),"N","F"),Parámetros!$M$2:$N$17,2,0),"Completar hasta 3ra sem. para evaluar a Probacionista"))</f>
        <v/>
      </c>
      <c r="AQ335" s="40"/>
      <c r="AR335" s="40"/>
      <c r="AS335" s="40"/>
      <c r="AT335" s="29"/>
      <c r="AU335" s="56"/>
      <c r="AV335" s="56"/>
      <c r="AW335" s="56"/>
      <c r="AX335" s="249" t="str">
        <f>IF(V335="","",EOMONTH(EDATE(Tabla1[[#This Row],[Fecha Finalización]],2),0))</f>
        <v/>
      </c>
      <c r="AY335" s="40"/>
      <c r="AZ335" s="250" t="str">
        <f>IF(V335="","",EOMONTH(EDATE(Tabla1[[#This Row],[Fecha Finalización]],3),0))</f>
        <v/>
      </c>
      <c r="BA335" s="40"/>
      <c r="BB335" s="40"/>
      <c r="BC335" s="236"/>
      <c r="BD335" s="234" t="str">
        <f>IF(F335="","",Tabla1[[#This Row],[sem 01]]&amp;Tabla1[[#This Row],[sem 02]]&amp;Tabla1[[#This Row],[sem 03]])</f>
        <v/>
      </c>
      <c r="BE335" s="235" t="str">
        <f>IF(TRIM(F335)="","",$B$1&amp;"-"&amp;SUBSTITUTE(Tabla1[[#This Row],[Mes Inscrito]]," ","")&amp;"-"&amp;SUBSTITUTE(Tabla1[[#This Row],[Dia de clases Inscrito]]," ","")&amp;"-"&amp;SUBSTITUTE(Tabla1[[#This Row],[Horario Inscrito]]," ","")&amp;"-"&amp;Tabla1[[#This Row],[Fecha Inicio grupo]])</f>
        <v/>
      </c>
      <c r="BF335" s="252" t="str">
        <f>IF(F335="","",Tabla1[[#This Row],[Curso]])</f>
        <v/>
      </c>
      <c r="BG335" s="253" t="str">
        <f>+IF(TRIM(F335)="","",$B$1&amp;"-"&amp;TRIM(Tabla1[[#This Row],[Mes Inscrito]])&amp;"-"&amp;TRIM(Tabla1[[#This Row],[Dia de clases Inscrito]])&amp;"-"&amp;TRIM(Tabla1[[#This Row],[Horario Inscrito]])&amp;"-"&amp;TRIM(Tabla1[[#This Row],[Fecha Inicio grupo]])&amp;"-"&amp;TRIM(Tabla1[[#This Row],[Tipo Incrito]]))</f>
        <v/>
      </c>
      <c r="BH335" s="309"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10"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10"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10" t="str">
        <f>IF(Tabla1[[#This Row],[Fecha Inicio grupo]]="","",IFERROR(VLOOKUP(Tabla1[[#This Row],[Mes de Alta como miembro]],Parámetros!$AM$2:$AN$16,2,0),"01/01/1900"))</f>
        <v/>
      </c>
    </row>
    <row r="336" spans="1:63" ht="14.45" hidden="1">
      <c r="A336" s="69">
        <v>333</v>
      </c>
      <c r="B336" s="30"/>
      <c r="C336" s="35"/>
      <c r="D336" s="43"/>
      <c r="E336" s="65"/>
      <c r="F336" s="46"/>
      <c r="G336" s="46"/>
      <c r="H336" s="164"/>
      <c r="I336" s="43"/>
      <c r="J336" s="29"/>
      <c r="K336" s="70"/>
      <c r="L336" s="69"/>
      <c r="M336" s="47"/>
      <c r="N336" s="239" t="str">
        <f ca="1">IF(Tabla1[[#This Row],[Fecha de nac]]="","",IF(Tabla1[[#This Row],[Fecha Finalización]] &gt;=TODAY(), DATEDIF(Tabla1[[#This Row],[Fecha de nac]],TODAY(),"y"), ROUNDDOWN((Tabla1[[#This Row],[Fecha Finalización]] -Tabla1[[#This Row],[Fecha de nac]])/365,0)))</f>
        <v/>
      </c>
      <c r="O336" s="170"/>
      <c r="P336" s="35"/>
      <c r="Q336" s="68"/>
      <c r="R336" s="68"/>
      <c r="S336" s="68"/>
      <c r="T336" s="68"/>
      <c r="U336" s="244" t="str">
        <f>IF(F336="","",Tabla1[[#This Row],[Fecha Inicio grupo]]+3*7-7)</f>
        <v/>
      </c>
      <c r="V336" s="245" t="str">
        <f>IF(F336="","",EDATE(Tabla1[[#This Row],[Fecha Inicio grupo]],3))</f>
        <v/>
      </c>
      <c r="W336" s="30"/>
      <c r="X336" s="30"/>
      <c r="Y336" s="77"/>
      <c r="Z336" s="77"/>
      <c r="AA336" s="77"/>
      <c r="AB336" s="77"/>
      <c r="AC336" s="77"/>
      <c r="AD336" s="77"/>
      <c r="AE336" s="77"/>
      <c r="AF336" s="77"/>
      <c r="AG336" s="77"/>
      <c r="AH336" s="77"/>
      <c r="AI336" s="77"/>
      <c r="AJ336" s="77"/>
      <c r="AK336" s="77"/>
      <c r="AL336" s="77"/>
      <c r="AM336" s="77"/>
      <c r="AN336" s="77"/>
      <c r="AO336" s="145"/>
      <c r="AP336" s="247" t="str">
        <f>IF(F336="","",IFERROR(VLOOKUP(SUBSTITUTE(SUBSTITUTE(Tabla1[[#This Row],[Uso Sistemas]],"T","P"),"N","F"),Parámetros!$M$2:$N$17,2,0),"Completar hasta 3ra sem. para evaluar a Probacionista"))</f>
        <v/>
      </c>
      <c r="AQ336" s="40"/>
      <c r="AR336" s="40"/>
      <c r="AS336" s="40"/>
      <c r="AT336" s="29"/>
      <c r="AU336" s="56"/>
      <c r="AV336" s="56"/>
      <c r="AW336" s="56"/>
      <c r="AX336" s="249" t="str">
        <f>IF(V336="","",EOMONTH(EDATE(Tabla1[[#This Row],[Fecha Finalización]],2),0))</f>
        <v/>
      </c>
      <c r="AY336" s="40"/>
      <c r="AZ336" s="250" t="str">
        <f>IF(V336="","",EOMONTH(EDATE(Tabla1[[#This Row],[Fecha Finalización]],3),0))</f>
        <v/>
      </c>
      <c r="BA336" s="40"/>
      <c r="BB336" s="40"/>
      <c r="BC336" s="236"/>
      <c r="BD336" s="234" t="str">
        <f>IF(F336="","",Tabla1[[#This Row],[sem 01]]&amp;Tabla1[[#This Row],[sem 02]]&amp;Tabla1[[#This Row],[sem 03]])</f>
        <v/>
      </c>
      <c r="BE336" s="235" t="str">
        <f>IF(TRIM(F336)="","",$B$1&amp;"-"&amp;SUBSTITUTE(Tabla1[[#This Row],[Mes Inscrito]]," ","")&amp;"-"&amp;SUBSTITUTE(Tabla1[[#This Row],[Dia de clases Inscrito]]," ","")&amp;"-"&amp;SUBSTITUTE(Tabla1[[#This Row],[Horario Inscrito]]," ","")&amp;"-"&amp;Tabla1[[#This Row],[Fecha Inicio grupo]])</f>
        <v/>
      </c>
      <c r="BF336" s="252" t="str">
        <f>IF(F336="","",Tabla1[[#This Row],[Curso]])</f>
        <v/>
      </c>
      <c r="BG336" s="253" t="str">
        <f>+IF(TRIM(F336)="","",$B$1&amp;"-"&amp;TRIM(Tabla1[[#This Row],[Mes Inscrito]])&amp;"-"&amp;TRIM(Tabla1[[#This Row],[Dia de clases Inscrito]])&amp;"-"&amp;TRIM(Tabla1[[#This Row],[Horario Inscrito]])&amp;"-"&amp;TRIM(Tabla1[[#This Row],[Fecha Inicio grupo]])&amp;"-"&amp;TRIM(Tabla1[[#This Row],[Tipo Incrito]]))</f>
        <v/>
      </c>
      <c r="BH336" s="309"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10"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10"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10" t="str">
        <f>IF(Tabla1[[#This Row],[Fecha Inicio grupo]]="","",IFERROR(VLOOKUP(Tabla1[[#This Row],[Mes de Alta como miembro]],Parámetros!$AM$2:$AN$16,2,0),"01/01/1900"))</f>
        <v/>
      </c>
    </row>
    <row r="337" spans="1:63" ht="14.45" hidden="1">
      <c r="A337" s="69">
        <v>334</v>
      </c>
      <c r="B337" s="30"/>
      <c r="C337" s="35"/>
      <c r="D337" s="43"/>
      <c r="E337" s="65"/>
      <c r="F337" s="46"/>
      <c r="G337" s="46"/>
      <c r="H337" s="164"/>
      <c r="I337" s="43"/>
      <c r="J337" s="29"/>
      <c r="K337" s="70"/>
      <c r="L337" s="69"/>
      <c r="M337" s="47"/>
      <c r="N337" s="239" t="str">
        <f ca="1">IF(Tabla1[[#This Row],[Fecha de nac]]="","",IF(Tabla1[[#This Row],[Fecha Finalización]] &gt;=TODAY(), DATEDIF(Tabla1[[#This Row],[Fecha de nac]],TODAY(),"y"), ROUNDDOWN((Tabla1[[#This Row],[Fecha Finalización]] -Tabla1[[#This Row],[Fecha de nac]])/365,0)))</f>
        <v/>
      </c>
      <c r="O337" s="170"/>
      <c r="P337" s="35"/>
      <c r="Q337" s="68"/>
      <c r="R337" s="68"/>
      <c r="S337" s="68"/>
      <c r="T337" s="68"/>
      <c r="U337" s="244" t="str">
        <f>IF(F337="","",Tabla1[[#This Row],[Fecha Inicio grupo]]+3*7-7)</f>
        <v/>
      </c>
      <c r="V337" s="245" t="str">
        <f>IF(F337="","",EDATE(Tabla1[[#This Row],[Fecha Inicio grupo]],3))</f>
        <v/>
      </c>
      <c r="W337" s="30"/>
      <c r="X337" s="30"/>
      <c r="Y337" s="77"/>
      <c r="Z337" s="77"/>
      <c r="AA337" s="77"/>
      <c r="AB337" s="77"/>
      <c r="AC337" s="77"/>
      <c r="AD337" s="77"/>
      <c r="AE337" s="77"/>
      <c r="AF337" s="77"/>
      <c r="AG337" s="77"/>
      <c r="AH337" s="77"/>
      <c r="AI337" s="77"/>
      <c r="AJ337" s="77"/>
      <c r="AK337" s="77"/>
      <c r="AL337" s="77"/>
      <c r="AM337" s="77"/>
      <c r="AN337" s="77"/>
      <c r="AO337" s="145"/>
      <c r="AP337" s="247" t="str">
        <f>IF(F337="","",IFERROR(VLOOKUP(SUBSTITUTE(SUBSTITUTE(Tabla1[[#This Row],[Uso Sistemas]],"T","P"),"N","F"),Parámetros!$M$2:$N$17,2,0),"Completar hasta 3ra sem. para evaluar a Probacionista"))</f>
        <v/>
      </c>
      <c r="AQ337" s="40"/>
      <c r="AR337" s="40"/>
      <c r="AS337" s="40"/>
      <c r="AT337" s="29"/>
      <c r="AU337" s="56"/>
      <c r="AV337" s="56"/>
      <c r="AW337" s="56"/>
      <c r="AX337" s="249" t="str">
        <f>IF(V337="","",EOMONTH(EDATE(Tabla1[[#This Row],[Fecha Finalización]],2),0))</f>
        <v/>
      </c>
      <c r="AY337" s="40"/>
      <c r="AZ337" s="250" t="str">
        <f>IF(V337="","",EOMONTH(EDATE(Tabla1[[#This Row],[Fecha Finalización]],3),0))</f>
        <v/>
      </c>
      <c r="BA337" s="40"/>
      <c r="BB337" s="40"/>
      <c r="BC337" s="236"/>
      <c r="BD337" s="234" t="str">
        <f>IF(F337="","",Tabla1[[#This Row],[sem 01]]&amp;Tabla1[[#This Row],[sem 02]]&amp;Tabla1[[#This Row],[sem 03]])</f>
        <v/>
      </c>
      <c r="BE337" s="235" t="str">
        <f>IF(TRIM(F337)="","",$B$1&amp;"-"&amp;SUBSTITUTE(Tabla1[[#This Row],[Mes Inscrito]]," ","")&amp;"-"&amp;SUBSTITUTE(Tabla1[[#This Row],[Dia de clases Inscrito]]," ","")&amp;"-"&amp;SUBSTITUTE(Tabla1[[#This Row],[Horario Inscrito]]," ","")&amp;"-"&amp;Tabla1[[#This Row],[Fecha Inicio grupo]])</f>
        <v/>
      </c>
      <c r="BF337" s="252" t="str">
        <f>IF(F337="","",Tabla1[[#This Row],[Curso]])</f>
        <v/>
      </c>
      <c r="BG337" s="253" t="str">
        <f>+IF(TRIM(F337)="","",$B$1&amp;"-"&amp;TRIM(Tabla1[[#This Row],[Mes Inscrito]])&amp;"-"&amp;TRIM(Tabla1[[#This Row],[Dia de clases Inscrito]])&amp;"-"&amp;TRIM(Tabla1[[#This Row],[Horario Inscrito]])&amp;"-"&amp;TRIM(Tabla1[[#This Row],[Fecha Inicio grupo]])&amp;"-"&amp;TRIM(Tabla1[[#This Row],[Tipo Incrito]]))</f>
        <v/>
      </c>
      <c r="BH337" s="309"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10"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10"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10" t="str">
        <f>IF(Tabla1[[#This Row],[Fecha Inicio grupo]]="","",IFERROR(VLOOKUP(Tabla1[[#This Row],[Mes de Alta como miembro]],Parámetros!$AM$2:$AN$16,2,0),"01/01/1900"))</f>
        <v/>
      </c>
    </row>
    <row r="338" spans="1:63" ht="14.45" hidden="1">
      <c r="A338" s="69">
        <v>335</v>
      </c>
      <c r="B338" s="30"/>
      <c r="C338" s="35"/>
      <c r="D338" s="43"/>
      <c r="E338" s="65"/>
      <c r="F338" s="46"/>
      <c r="G338" s="46"/>
      <c r="H338" s="164"/>
      <c r="I338" s="43"/>
      <c r="J338" s="29"/>
      <c r="K338" s="70"/>
      <c r="L338" s="69"/>
      <c r="M338" s="47"/>
      <c r="N338" s="239" t="str">
        <f ca="1">IF(Tabla1[[#This Row],[Fecha de nac]]="","",IF(Tabla1[[#This Row],[Fecha Finalización]] &gt;=TODAY(), DATEDIF(Tabla1[[#This Row],[Fecha de nac]],TODAY(),"y"), ROUNDDOWN((Tabla1[[#This Row],[Fecha Finalización]] -Tabla1[[#This Row],[Fecha de nac]])/365,0)))</f>
        <v/>
      </c>
      <c r="O338" s="170"/>
      <c r="P338" s="35"/>
      <c r="Q338" s="68"/>
      <c r="R338" s="68"/>
      <c r="S338" s="68"/>
      <c r="T338" s="68"/>
      <c r="U338" s="244" t="str">
        <f>IF(F338="","",Tabla1[[#This Row],[Fecha Inicio grupo]]+3*7-7)</f>
        <v/>
      </c>
      <c r="V338" s="245" t="str">
        <f>IF(F338="","",EDATE(Tabla1[[#This Row],[Fecha Inicio grupo]],3))</f>
        <v/>
      </c>
      <c r="W338" s="30"/>
      <c r="X338" s="30"/>
      <c r="Y338" s="77"/>
      <c r="Z338" s="77"/>
      <c r="AA338" s="77"/>
      <c r="AB338" s="77"/>
      <c r="AC338" s="77"/>
      <c r="AD338" s="77"/>
      <c r="AE338" s="77"/>
      <c r="AF338" s="77"/>
      <c r="AG338" s="77"/>
      <c r="AH338" s="77"/>
      <c r="AI338" s="77"/>
      <c r="AJ338" s="77"/>
      <c r="AK338" s="77"/>
      <c r="AL338" s="77"/>
      <c r="AM338" s="77"/>
      <c r="AN338" s="77"/>
      <c r="AO338" s="145"/>
      <c r="AP338" s="247" t="str">
        <f>IF(F338="","",IFERROR(VLOOKUP(SUBSTITUTE(SUBSTITUTE(Tabla1[[#This Row],[Uso Sistemas]],"T","P"),"N","F"),Parámetros!$M$2:$N$17,2,0),"Completar hasta 3ra sem. para evaluar a Probacionista"))</f>
        <v/>
      </c>
      <c r="AQ338" s="40"/>
      <c r="AR338" s="40"/>
      <c r="AS338" s="40"/>
      <c r="AT338" s="29"/>
      <c r="AU338" s="56"/>
      <c r="AV338" s="56"/>
      <c r="AW338" s="56"/>
      <c r="AX338" s="249" t="str">
        <f>IF(V338="","",EOMONTH(EDATE(Tabla1[[#This Row],[Fecha Finalización]],2),0))</f>
        <v/>
      </c>
      <c r="AY338" s="40"/>
      <c r="AZ338" s="250" t="str">
        <f>IF(V338="","",EOMONTH(EDATE(Tabla1[[#This Row],[Fecha Finalización]],3),0))</f>
        <v/>
      </c>
      <c r="BA338" s="40"/>
      <c r="BB338" s="40"/>
      <c r="BC338" s="236"/>
      <c r="BD338" s="234" t="str">
        <f>IF(F338="","",Tabla1[[#This Row],[sem 01]]&amp;Tabla1[[#This Row],[sem 02]]&amp;Tabla1[[#This Row],[sem 03]])</f>
        <v/>
      </c>
      <c r="BE338" s="235" t="str">
        <f>IF(TRIM(F338)="","",$B$1&amp;"-"&amp;SUBSTITUTE(Tabla1[[#This Row],[Mes Inscrito]]," ","")&amp;"-"&amp;SUBSTITUTE(Tabla1[[#This Row],[Dia de clases Inscrito]]," ","")&amp;"-"&amp;SUBSTITUTE(Tabla1[[#This Row],[Horario Inscrito]]," ","")&amp;"-"&amp;Tabla1[[#This Row],[Fecha Inicio grupo]])</f>
        <v/>
      </c>
      <c r="BF338" s="252" t="str">
        <f>IF(F338="","",Tabla1[[#This Row],[Curso]])</f>
        <v/>
      </c>
      <c r="BG338" s="253" t="str">
        <f>+IF(TRIM(F338)="","",$B$1&amp;"-"&amp;TRIM(Tabla1[[#This Row],[Mes Inscrito]])&amp;"-"&amp;TRIM(Tabla1[[#This Row],[Dia de clases Inscrito]])&amp;"-"&amp;TRIM(Tabla1[[#This Row],[Horario Inscrito]])&amp;"-"&amp;TRIM(Tabla1[[#This Row],[Fecha Inicio grupo]])&amp;"-"&amp;TRIM(Tabla1[[#This Row],[Tipo Incrito]]))</f>
        <v/>
      </c>
      <c r="BH338" s="309"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10"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10"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10" t="str">
        <f>IF(Tabla1[[#This Row],[Fecha Inicio grupo]]="","",IFERROR(VLOOKUP(Tabla1[[#This Row],[Mes de Alta como miembro]],Parámetros!$AM$2:$AN$16,2,0),"01/01/1900"))</f>
        <v/>
      </c>
    </row>
    <row r="339" spans="1:63" ht="14.45" hidden="1">
      <c r="A339" s="69">
        <v>336</v>
      </c>
      <c r="B339" s="30"/>
      <c r="C339" s="35"/>
      <c r="D339" s="43"/>
      <c r="E339" s="65"/>
      <c r="F339" s="46"/>
      <c r="G339" s="46"/>
      <c r="H339" s="164"/>
      <c r="I339" s="43"/>
      <c r="J339" s="29"/>
      <c r="K339" s="70"/>
      <c r="L339" s="69"/>
      <c r="M339" s="47"/>
      <c r="N339" s="239" t="str">
        <f ca="1">IF(Tabla1[[#This Row],[Fecha de nac]]="","",IF(Tabla1[[#This Row],[Fecha Finalización]] &gt;=TODAY(), DATEDIF(Tabla1[[#This Row],[Fecha de nac]],TODAY(),"y"), ROUNDDOWN((Tabla1[[#This Row],[Fecha Finalización]] -Tabla1[[#This Row],[Fecha de nac]])/365,0)))</f>
        <v/>
      </c>
      <c r="O339" s="170"/>
      <c r="P339" s="35"/>
      <c r="Q339" s="68"/>
      <c r="R339" s="68"/>
      <c r="S339" s="68"/>
      <c r="T339" s="68"/>
      <c r="U339" s="244" t="str">
        <f>IF(F339="","",Tabla1[[#This Row],[Fecha Inicio grupo]]+3*7-7)</f>
        <v/>
      </c>
      <c r="V339" s="245" t="str">
        <f>IF(F339="","",EDATE(Tabla1[[#This Row],[Fecha Inicio grupo]],3))</f>
        <v/>
      </c>
      <c r="W339" s="30"/>
      <c r="X339" s="30"/>
      <c r="Y339" s="77"/>
      <c r="Z339" s="77"/>
      <c r="AA339" s="77"/>
      <c r="AB339" s="77"/>
      <c r="AC339" s="77"/>
      <c r="AD339" s="77"/>
      <c r="AE339" s="77"/>
      <c r="AF339" s="77"/>
      <c r="AG339" s="77"/>
      <c r="AH339" s="77"/>
      <c r="AI339" s="77"/>
      <c r="AJ339" s="77"/>
      <c r="AK339" s="77"/>
      <c r="AL339" s="77"/>
      <c r="AM339" s="77"/>
      <c r="AN339" s="77"/>
      <c r="AO339" s="145"/>
      <c r="AP339" s="247" t="str">
        <f>IF(F339="","",IFERROR(VLOOKUP(SUBSTITUTE(SUBSTITUTE(Tabla1[[#This Row],[Uso Sistemas]],"T","P"),"N","F"),Parámetros!$M$2:$N$17,2,0),"Completar hasta 3ra sem. para evaluar a Probacionista"))</f>
        <v/>
      </c>
      <c r="AQ339" s="40"/>
      <c r="AR339" s="40"/>
      <c r="AS339" s="40"/>
      <c r="AT339" s="29"/>
      <c r="AU339" s="56"/>
      <c r="AV339" s="56"/>
      <c r="AW339" s="56"/>
      <c r="AX339" s="249" t="str">
        <f>IF(V339="","",EOMONTH(EDATE(Tabla1[[#This Row],[Fecha Finalización]],2),0))</f>
        <v/>
      </c>
      <c r="AY339" s="40"/>
      <c r="AZ339" s="250" t="str">
        <f>IF(V339="","",EOMONTH(EDATE(Tabla1[[#This Row],[Fecha Finalización]],3),0))</f>
        <v/>
      </c>
      <c r="BA339" s="40"/>
      <c r="BB339" s="40"/>
      <c r="BC339" s="236"/>
      <c r="BD339" s="234" t="str">
        <f>IF(F339="","",Tabla1[[#This Row],[sem 01]]&amp;Tabla1[[#This Row],[sem 02]]&amp;Tabla1[[#This Row],[sem 03]])</f>
        <v/>
      </c>
      <c r="BE339" s="235" t="str">
        <f>IF(TRIM(F339)="","",$B$1&amp;"-"&amp;SUBSTITUTE(Tabla1[[#This Row],[Mes Inscrito]]," ","")&amp;"-"&amp;SUBSTITUTE(Tabla1[[#This Row],[Dia de clases Inscrito]]," ","")&amp;"-"&amp;SUBSTITUTE(Tabla1[[#This Row],[Horario Inscrito]]," ","")&amp;"-"&amp;Tabla1[[#This Row],[Fecha Inicio grupo]])</f>
        <v/>
      </c>
      <c r="BF339" s="252" t="str">
        <f>IF(F339="","",Tabla1[[#This Row],[Curso]])</f>
        <v/>
      </c>
      <c r="BG339" s="253" t="str">
        <f>+IF(TRIM(F339)="","",$B$1&amp;"-"&amp;TRIM(Tabla1[[#This Row],[Mes Inscrito]])&amp;"-"&amp;TRIM(Tabla1[[#This Row],[Dia de clases Inscrito]])&amp;"-"&amp;TRIM(Tabla1[[#This Row],[Horario Inscrito]])&amp;"-"&amp;TRIM(Tabla1[[#This Row],[Fecha Inicio grupo]])&amp;"-"&amp;TRIM(Tabla1[[#This Row],[Tipo Incrito]]))</f>
        <v/>
      </c>
      <c r="BH339" s="309"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10"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10"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10" t="str">
        <f>IF(Tabla1[[#This Row],[Fecha Inicio grupo]]="","",IFERROR(VLOOKUP(Tabla1[[#This Row],[Mes de Alta como miembro]],Parámetros!$AM$2:$AN$16,2,0),"01/01/1900"))</f>
        <v/>
      </c>
    </row>
    <row r="340" spans="1:63" ht="14.45" hidden="1">
      <c r="A340" s="69">
        <v>337</v>
      </c>
      <c r="B340" s="30"/>
      <c r="C340" s="35"/>
      <c r="D340" s="43"/>
      <c r="E340" s="65"/>
      <c r="F340" s="46"/>
      <c r="G340" s="46"/>
      <c r="H340" s="164"/>
      <c r="I340" s="43"/>
      <c r="J340" s="29"/>
      <c r="K340" s="70"/>
      <c r="L340" s="69"/>
      <c r="M340" s="47"/>
      <c r="N340" s="239" t="str">
        <f ca="1">IF(Tabla1[[#This Row],[Fecha de nac]]="","",IF(Tabla1[[#This Row],[Fecha Finalización]] &gt;=TODAY(), DATEDIF(Tabla1[[#This Row],[Fecha de nac]],TODAY(),"y"), ROUNDDOWN((Tabla1[[#This Row],[Fecha Finalización]] -Tabla1[[#This Row],[Fecha de nac]])/365,0)))</f>
        <v/>
      </c>
      <c r="O340" s="170"/>
      <c r="P340" s="35"/>
      <c r="Q340" s="68"/>
      <c r="R340" s="68"/>
      <c r="S340" s="68"/>
      <c r="T340" s="68"/>
      <c r="U340" s="244" t="str">
        <f>IF(F340="","",Tabla1[[#This Row],[Fecha Inicio grupo]]+3*7-7)</f>
        <v/>
      </c>
      <c r="V340" s="245" t="str">
        <f>IF(F340="","",EDATE(Tabla1[[#This Row],[Fecha Inicio grupo]],3))</f>
        <v/>
      </c>
      <c r="W340" s="30"/>
      <c r="X340" s="30"/>
      <c r="Y340" s="77"/>
      <c r="Z340" s="77"/>
      <c r="AA340" s="77"/>
      <c r="AB340" s="77"/>
      <c r="AC340" s="77"/>
      <c r="AD340" s="77"/>
      <c r="AE340" s="77"/>
      <c r="AF340" s="77"/>
      <c r="AG340" s="77"/>
      <c r="AH340" s="77"/>
      <c r="AI340" s="77"/>
      <c r="AJ340" s="77"/>
      <c r="AK340" s="77"/>
      <c r="AL340" s="77"/>
      <c r="AM340" s="77"/>
      <c r="AN340" s="77"/>
      <c r="AO340" s="145"/>
      <c r="AP340" s="247" t="str">
        <f>IF(F340="","",IFERROR(VLOOKUP(SUBSTITUTE(SUBSTITUTE(Tabla1[[#This Row],[Uso Sistemas]],"T","P"),"N","F"),Parámetros!$M$2:$N$17,2,0),"Completar hasta 3ra sem. para evaluar a Probacionista"))</f>
        <v/>
      </c>
      <c r="AQ340" s="40"/>
      <c r="AR340" s="40"/>
      <c r="AS340" s="40"/>
      <c r="AT340" s="29"/>
      <c r="AU340" s="56"/>
      <c r="AV340" s="56"/>
      <c r="AW340" s="56"/>
      <c r="AX340" s="249" t="str">
        <f>IF(V340="","",EOMONTH(EDATE(Tabla1[[#This Row],[Fecha Finalización]],2),0))</f>
        <v/>
      </c>
      <c r="AY340" s="40"/>
      <c r="AZ340" s="250" t="str">
        <f>IF(V340="","",EOMONTH(EDATE(Tabla1[[#This Row],[Fecha Finalización]],3),0))</f>
        <v/>
      </c>
      <c r="BA340" s="40"/>
      <c r="BB340" s="40"/>
      <c r="BC340" s="236"/>
      <c r="BD340" s="234" t="str">
        <f>IF(F340="","",Tabla1[[#This Row],[sem 01]]&amp;Tabla1[[#This Row],[sem 02]]&amp;Tabla1[[#This Row],[sem 03]])</f>
        <v/>
      </c>
      <c r="BE340" s="235" t="str">
        <f>IF(TRIM(F340)="","",$B$1&amp;"-"&amp;SUBSTITUTE(Tabla1[[#This Row],[Mes Inscrito]]," ","")&amp;"-"&amp;SUBSTITUTE(Tabla1[[#This Row],[Dia de clases Inscrito]]," ","")&amp;"-"&amp;SUBSTITUTE(Tabla1[[#This Row],[Horario Inscrito]]," ","")&amp;"-"&amp;Tabla1[[#This Row],[Fecha Inicio grupo]])</f>
        <v/>
      </c>
      <c r="BF340" s="252" t="str">
        <f>IF(F340="","",Tabla1[[#This Row],[Curso]])</f>
        <v/>
      </c>
      <c r="BG340" s="253" t="str">
        <f>+IF(TRIM(F340)="","",$B$1&amp;"-"&amp;TRIM(Tabla1[[#This Row],[Mes Inscrito]])&amp;"-"&amp;TRIM(Tabla1[[#This Row],[Dia de clases Inscrito]])&amp;"-"&amp;TRIM(Tabla1[[#This Row],[Horario Inscrito]])&amp;"-"&amp;TRIM(Tabla1[[#This Row],[Fecha Inicio grupo]])&amp;"-"&amp;TRIM(Tabla1[[#This Row],[Tipo Incrito]]))</f>
        <v/>
      </c>
      <c r="BH340" s="309"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10"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10"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10" t="str">
        <f>IF(Tabla1[[#This Row],[Fecha Inicio grupo]]="","",IFERROR(VLOOKUP(Tabla1[[#This Row],[Mes de Alta como miembro]],Parámetros!$AM$2:$AN$16,2,0),"01/01/1900"))</f>
        <v/>
      </c>
    </row>
    <row r="341" spans="1:63" ht="14.45" hidden="1">
      <c r="A341" s="69">
        <v>338</v>
      </c>
      <c r="B341" s="30"/>
      <c r="C341" s="35"/>
      <c r="D341" s="43"/>
      <c r="E341" s="65"/>
      <c r="F341" s="46"/>
      <c r="G341" s="46"/>
      <c r="H341" s="164"/>
      <c r="I341" s="43"/>
      <c r="J341" s="29"/>
      <c r="K341" s="70"/>
      <c r="L341" s="69"/>
      <c r="M341" s="47"/>
      <c r="N341" s="239" t="str">
        <f ca="1">IF(Tabla1[[#This Row],[Fecha de nac]]="","",IF(Tabla1[[#This Row],[Fecha Finalización]] &gt;=TODAY(), DATEDIF(Tabla1[[#This Row],[Fecha de nac]],TODAY(),"y"), ROUNDDOWN((Tabla1[[#This Row],[Fecha Finalización]] -Tabla1[[#This Row],[Fecha de nac]])/365,0)))</f>
        <v/>
      </c>
      <c r="O341" s="170"/>
      <c r="P341" s="35"/>
      <c r="Q341" s="68"/>
      <c r="R341" s="68"/>
      <c r="S341" s="68"/>
      <c r="T341" s="68"/>
      <c r="U341" s="244" t="str">
        <f>IF(F341="","",Tabla1[[#This Row],[Fecha Inicio grupo]]+3*7-7)</f>
        <v/>
      </c>
      <c r="V341" s="245" t="str">
        <f>IF(F341="","",EDATE(Tabla1[[#This Row],[Fecha Inicio grupo]],3))</f>
        <v/>
      </c>
      <c r="W341" s="30"/>
      <c r="X341" s="30"/>
      <c r="Y341" s="77"/>
      <c r="Z341" s="77"/>
      <c r="AA341" s="77"/>
      <c r="AB341" s="77"/>
      <c r="AC341" s="77"/>
      <c r="AD341" s="77"/>
      <c r="AE341" s="77"/>
      <c r="AF341" s="77"/>
      <c r="AG341" s="77"/>
      <c r="AH341" s="77"/>
      <c r="AI341" s="77"/>
      <c r="AJ341" s="77"/>
      <c r="AK341" s="77"/>
      <c r="AL341" s="77"/>
      <c r="AM341" s="77"/>
      <c r="AN341" s="77"/>
      <c r="AO341" s="145"/>
      <c r="AP341" s="247" t="str">
        <f>IF(F341="","",IFERROR(VLOOKUP(SUBSTITUTE(SUBSTITUTE(Tabla1[[#This Row],[Uso Sistemas]],"T","P"),"N","F"),Parámetros!$M$2:$N$17,2,0),"Completar hasta 3ra sem. para evaluar a Probacionista"))</f>
        <v/>
      </c>
      <c r="AQ341" s="40"/>
      <c r="AR341" s="40"/>
      <c r="AS341" s="40"/>
      <c r="AT341" s="29"/>
      <c r="AU341" s="56"/>
      <c r="AV341" s="56"/>
      <c r="AW341" s="56"/>
      <c r="AX341" s="249" t="str">
        <f>IF(V341="","",EOMONTH(EDATE(Tabla1[[#This Row],[Fecha Finalización]],2),0))</f>
        <v/>
      </c>
      <c r="AY341" s="40"/>
      <c r="AZ341" s="250" t="str">
        <f>IF(V341="","",EOMONTH(EDATE(Tabla1[[#This Row],[Fecha Finalización]],3),0))</f>
        <v/>
      </c>
      <c r="BA341" s="40"/>
      <c r="BB341" s="40"/>
      <c r="BC341" s="236"/>
      <c r="BD341" s="234" t="str">
        <f>IF(F341="","",Tabla1[[#This Row],[sem 01]]&amp;Tabla1[[#This Row],[sem 02]]&amp;Tabla1[[#This Row],[sem 03]])</f>
        <v/>
      </c>
      <c r="BE341" s="235" t="str">
        <f>IF(TRIM(F341)="","",$B$1&amp;"-"&amp;SUBSTITUTE(Tabla1[[#This Row],[Mes Inscrito]]," ","")&amp;"-"&amp;SUBSTITUTE(Tabla1[[#This Row],[Dia de clases Inscrito]]," ","")&amp;"-"&amp;SUBSTITUTE(Tabla1[[#This Row],[Horario Inscrito]]," ","")&amp;"-"&amp;Tabla1[[#This Row],[Fecha Inicio grupo]])</f>
        <v/>
      </c>
      <c r="BF341" s="252" t="str">
        <f>IF(F341="","",Tabla1[[#This Row],[Curso]])</f>
        <v/>
      </c>
      <c r="BG341" s="253" t="str">
        <f>+IF(TRIM(F341)="","",$B$1&amp;"-"&amp;TRIM(Tabla1[[#This Row],[Mes Inscrito]])&amp;"-"&amp;TRIM(Tabla1[[#This Row],[Dia de clases Inscrito]])&amp;"-"&amp;TRIM(Tabla1[[#This Row],[Horario Inscrito]])&amp;"-"&amp;TRIM(Tabla1[[#This Row],[Fecha Inicio grupo]])&amp;"-"&amp;TRIM(Tabla1[[#This Row],[Tipo Incrito]]))</f>
        <v/>
      </c>
      <c r="BH341" s="309"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10"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10"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10" t="str">
        <f>IF(Tabla1[[#This Row],[Fecha Inicio grupo]]="","",IFERROR(VLOOKUP(Tabla1[[#This Row],[Mes de Alta como miembro]],Parámetros!$AM$2:$AN$16,2,0),"01/01/1900"))</f>
        <v/>
      </c>
    </row>
    <row r="342" spans="1:63" ht="14.45" hidden="1">
      <c r="A342" s="69">
        <v>339</v>
      </c>
      <c r="B342" s="30"/>
      <c r="C342" s="35"/>
      <c r="D342" s="43"/>
      <c r="E342" s="65"/>
      <c r="F342" s="46"/>
      <c r="G342" s="46"/>
      <c r="H342" s="164"/>
      <c r="I342" s="43"/>
      <c r="J342" s="29"/>
      <c r="K342" s="70"/>
      <c r="L342" s="69"/>
      <c r="M342" s="47"/>
      <c r="N342" s="239" t="str">
        <f ca="1">IF(Tabla1[[#This Row],[Fecha de nac]]="","",IF(Tabla1[[#This Row],[Fecha Finalización]] &gt;=TODAY(), DATEDIF(Tabla1[[#This Row],[Fecha de nac]],TODAY(),"y"), ROUNDDOWN((Tabla1[[#This Row],[Fecha Finalización]] -Tabla1[[#This Row],[Fecha de nac]])/365,0)))</f>
        <v/>
      </c>
      <c r="O342" s="170"/>
      <c r="P342" s="35"/>
      <c r="Q342" s="68"/>
      <c r="R342" s="68"/>
      <c r="S342" s="68"/>
      <c r="T342" s="68"/>
      <c r="U342" s="244" t="str">
        <f>IF(F342="","",Tabla1[[#This Row],[Fecha Inicio grupo]]+3*7-7)</f>
        <v/>
      </c>
      <c r="V342" s="245" t="str">
        <f>IF(F342="","",EDATE(Tabla1[[#This Row],[Fecha Inicio grupo]],3))</f>
        <v/>
      </c>
      <c r="W342" s="30"/>
      <c r="X342" s="30"/>
      <c r="Y342" s="77"/>
      <c r="Z342" s="77"/>
      <c r="AA342" s="77"/>
      <c r="AB342" s="77"/>
      <c r="AC342" s="77"/>
      <c r="AD342" s="77"/>
      <c r="AE342" s="77"/>
      <c r="AF342" s="77"/>
      <c r="AG342" s="77"/>
      <c r="AH342" s="77"/>
      <c r="AI342" s="77"/>
      <c r="AJ342" s="77"/>
      <c r="AK342" s="77"/>
      <c r="AL342" s="77"/>
      <c r="AM342" s="77"/>
      <c r="AN342" s="77"/>
      <c r="AO342" s="145"/>
      <c r="AP342" s="247" t="str">
        <f>IF(F342="","",IFERROR(VLOOKUP(SUBSTITUTE(SUBSTITUTE(Tabla1[[#This Row],[Uso Sistemas]],"T","P"),"N","F"),Parámetros!$M$2:$N$17,2,0),"Completar hasta 3ra sem. para evaluar a Probacionista"))</f>
        <v/>
      </c>
      <c r="AQ342" s="40"/>
      <c r="AR342" s="40"/>
      <c r="AS342" s="40"/>
      <c r="AT342" s="29"/>
      <c r="AU342" s="56"/>
      <c r="AV342" s="56"/>
      <c r="AW342" s="56"/>
      <c r="AX342" s="249" t="str">
        <f>IF(V342="","",EOMONTH(EDATE(Tabla1[[#This Row],[Fecha Finalización]],2),0))</f>
        <v/>
      </c>
      <c r="AY342" s="40"/>
      <c r="AZ342" s="250" t="str">
        <f>IF(V342="","",EOMONTH(EDATE(Tabla1[[#This Row],[Fecha Finalización]],3),0))</f>
        <v/>
      </c>
      <c r="BA342" s="40"/>
      <c r="BB342" s="40"/>
      <c r="BC342" s="236"/>
      <c r="BD342" s="234" t="str">
        <f>IF(F342="","",Tabla1[[#This Row],[sem 01]]&amp;Tabla1[[#This Row],[sem 02]]&amp;Tabla1[[#This Row],[sem 03]])</f>
        <v/>
      </c>
      <c r="BE342" s="235" t="str">
        <f>IF(TRIM(F342)="","",$B$1&amp;"-"&amp;SUBSTITUTE(Tabla1[[#This Row],[Mes Inscrito]]," ","")&amp;"-"&amp;SUBSTITUTE(Tabla1[[#This Row],[Dia de clases Inscrito]]," ","")&amp;"-"&amp;SUBSTITUTE(Tabla1[[#This Row],[Horario Inscrito]]," ","")&amp;"-"&amp;Tabla1[[#This Row],[Fecha Inicio grupo]])</f>
        <v/>
      </c>
      <c r="BF342" s="252" t="str">
        <f>IF(F342="","",Tabla1[[#This Row],[Curso]])</f>
        <v/>
      </c>
      <c r="BG342" s="253" t="str">
        <f>+IF(TRIM(F342)="","",$B$1&amp;"-"&amp;TRIM(Tabla1[[#This Row],[Mes Inscrito]])&amp;"-"&amp;TRIM(Tabla1[[#This Row],[Dia de clases Inscrito]])&amp;"-"&amp;TRIM(Tabla1[[#This Row],[Horario Inscrito]])&amp;"-"&amp;TRIM(Tabla1[[#This Row],[Fecha Inicio grupo]])&amp;"-"&amp;TRIM(Tabla1[[#This Row],[Tipo Incrito]]))</f>
        <v/>
      </c>
      <c r="BH342" s="309"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10"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10"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10" t="str">
        <f>IF(Tabla1[[#This Row],[Fecha Inicio grupo]]="","",IFERROR(VLOOKUP(Tabla1[[#This Row],[Mes de Alta como miembro]],Parámetros!$AM$2:$AN$16,2,0),"01/01/1900"))</f>
        <v/>
      </c>
    </row>
    <row r="343" spans="1:63" ht="14.45" hidden="1">
      <c r="A343" s="69">
        <v>340</v>
      </c>
      <c r="B343" s="30"/>
      <c r="C343" s="35"/>
      <c r="D343" s="43"/>
      <c r="E343" s="65"/>
      <c r="F343" s="46"/>
      <c r="G343" s="46"/>
      <c r="H343" s="164"/>
      <c r="I343" s="43"/>
      <c r="J343" s="29"/>
      <c r="K343" s="70"/>
      <c r="L343" s="69"/>
      <c r="M343" s="47"/>
      <c r="N343" s="239" t="str">
        <f ca="1">IF(Tabla1[[#This Row],[Fecha de nac]]="","",IF(Tabla1[[#This Row],[Fecha Finalización]] &gt;=TODAY(), DATEDIF(Tabla1[[#This Row],[Fecha de nac]],TODAY(),"y"), ROUNDDOWN((Tabla1[[#This Row],[Fecha Finalización]] -Tabla1[[#This Row],[Fecha de nac]])/365,0)))</f>
        <v/>
      </c>
      <c r="O343" s="170"/>
      <c r="P343" s="35"/>
      <c r="Q343" s="68"/>
      <c r="R343" s="68"/>
      <c r="S343" s="68"/>
      <c r="T343" s="68"/>
      <c r="U343" s="244" t="str">
        <f>IF(F343="","",Tabla1[[#This Row],[Fecha Inicio grupo]]+3*7-7)</f>
        <v/>
      </c>
      <c r="V343" s="245" t="str">
        <f>IF(F343="","",EDATE(Tabla1[[#This Row],[Fecha Inicio grupo]],3))</f>
        <v/>
      </c>
      <c r="W343" s="30"/>
      <c r="X343" s="30"/>
      <c r="Y343" s="77"/>
      <c r="Z343" s="77"/>
      <c r="AA343" s="77"/>
      <c r="AB343" s="77"/>
      <c r="AC343" s="77"/>
      <c r="AD343" s="77"/>
      <c r="AE343" s="77"/>
      <c r="AF343" s="77"/>
      <c r="AG343" s="77"/>
      <c r="AH343" s="77"/>
      <c r="AI343" s="77"/>
      <c r="AJ343" s="77"/>
      <c r="AK343" s="77"/>
      <c r="AL343" s="77"/>
      <c r="AM343" s="77"/>
      <c r="AN343" s="77"/>
      <c r="AO343" s="145"/>
      <c r="AP343" s="247" t="str">
        <f>IF(F343="","",IFERROR(VLOOKUP(SUBSTITUTE(SUBSTITUTE(Tabla1[[#This Row],[Uso Sistemas]],"T","P"),"N","F"),Parámetros!$M$2:$N$17,2,0),"Completar hasta 3ra sem. para evaluar a Probacionista"))</f>
        <v/>
      </c>
      <c r="AQ343" s="40"/>
      <c r="AR343" s="40"/>
      <c r="AS343" s="40"/>
      <c r="AT343" s="29"/>
      <c r="AU343" s="56"/>
      <c r="AV343" s="56"/>
      <c r="AW343" s="56"/>
      <c r="AX343" s="249" t="str">
        <f>IF(V343="","",EOMONTH(EDATE(Tabla1[[#This Row],[Fecha Finalización]],2),0))</f>
        <v/>
      </c>
      <c r="AY343" s="40"/>
      <c r="AZ343" s="250" t="str">
        <f>IF(V343="","",EOMONTH(EDATE(Tabla1[[#This Row],[Fecha Finalización]],3),0))</f>
        <v/>
      </c>
      <c r="BA343" s="40"/>
      <c r="BB343" s="40"/>
      <c r="BC343" s="236"/>
      <c r="BD343" s="234" t="str">
        <f>IF(F343="","",Tabla1[[#This Row],[sem 01]]&amp;Tabla1[[#This Row],[sem 02]]&amp;Tabla1[[#This Row],[sem 03]])</f>
        <v/>
      </c>
      <c r="BE343" s="235" t="str">
        <f>IF(TRIM(F343)="","",$B$1&amp;"-"&amp;SUBSTITUTE(Tabla1[[#This Row],[Mes Inscrito]]," ","")&amp;"-"&amp;SUBSTITUTE(Tabla1[[#This Row],[Dia de clases Inscrito]]," ","")&amp;"-"&amp;SUBSTITUTE(Tabla1[[#This Row],[Horario Inscrito]]," ","")&amp;"-"&amp;Tabla1[[#This Row],[Fecha Inicio grupo]])</f>
        <v/>
      </c>
      <c r="BF343" s="252" t="str">
        <f>IF(F343="","",Tabla1[[#This Row],[Curso]])</f>
        <v/>
      </c>
      <c r="BG343" s="253" t="str">
        <f>+IF(TRIM(F343)="","",$B$1&amp;"-"&amp;TRIM(Tabla1[[#This Row],[Mes Inscrito]])&amp;"-"&amp;TRIM(Tabla1[[#This Row],[Dia de clases Inscrito]])&amp;"-"&amp;TRIM(Tabla1[[#This Row],[Horario Inscrito]])&amp;"-"&amp;TRIM(Tabla1[[#This Row],[Fecha Inicio grupo]])&amp;"-"&amp;TRIM(Tabla1[[#This Row],[Tipo Incrito]]))</f>
        <v/>
      </c>
      <c r="BH343" s="309"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10"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10"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10" t="str">
        <f>IF(Tabla1[[#This Row],[Fecha Inicio grupo]]="","",IFERROR(VLOOKUP(Tabla1[[#This Row],[Mes de Alta como miembro]],Parámetros!$AM$2:$AN$16,2,0),"01/01/1900"))</f>
        <v/>
      </c>
    </row>
    <row r="344" spans="1:63" ht="14.45" hidden="1">
      <c r="A344" s="69">
        <v>341</v>
      </c>
      <c r="B344" s="30"/>
      <c r="C344" s="35"/>
      <c r="D344" s="43"/>
      <c r="E344" s="65"/>
      <c r="F344" s="46"/>
      <c r="G344" s="46"/>
      <c r="H344" s="164"/>
      <c r="I344" s="43"/>
      <c r="J344" s="29"/>
      <c r="K344" s="70"/>
      <c r="L344" s="69"/>
      <c r="M344" s="47"/>
      <c r="N344" s="239" t="str">
        <f ca="1">IF(Tabla1[[#This Row],[Fecha de nac]]="","",IF(Tabla1[[#This Row],[Fecha Finalización]] &gt;=TODAY(), DATEDIF(Tabla1[[#This Row],[Fecha de nac]],TODAY(),"y"), ROUNDDOWN((Tabla1[[#This Row],[Fecha Finalización]] -Tabla1[[#This Row],[Fecha de nac]])/365,0)))</f>
        <v/>
      </c>
      <c r="O344" s="170"/>
      <c r="P344" s="35"/>
      <c r="Q344" s="68"/>
      <c r="R344" s="68"/>
      <c r="S344" s="68"/>
      <c r="T344" s="68"/>
      <c r="U344" s="244" t="str">
        <f>IF(F344="","",Tabla1[[#This Row],[Fecha Inicio grupo]]+3*7-7)</f>
        <v/>
      </c>
      <c r="V344" s="245" t="str">
        <f>IF(F344="","",EDATE(Tabla1[[#This Row],[Fecha Inicio grupo]],3))</f>
        <v/>
      </c>
      <c r="W344" s="30"/>
      <c r="X344" s="30"/>
      <c r="Y344" s="77"/>
      <c r="Z344" s="77"/>
      <c r="AA344" s="77"/>
      <c r="AB344" s="77"/>
      <c r="AC344" s="77"/>
      <c r="AD344" s="77"/>
      <c r="AE344" s="77"/>
      <c r="AF344" s="77"/>
      <c r="AG344" s="77"/>
      <c r="AH344" s="77"/>
      <c r="AI344" s="77"/>
      <c r="AJ344" s="77"/>
      <c r="AK344" s="77"/>
      <c r="AL344" s="77"/>
      <c r="AM344" s="77"/>
      <c r="AN344" s="77"/>
      <c r="AO344" s="145"/>
      <c r="AP344" s="247" t="str">
        <f>IF(F344="","",IFERROR(VLOOKUP(SUBSTITUTE(SUBSTITUTE(Tabla1[[#This Row],[Uso Sistemas]],"T","P"),"N","F"),Parámetros!$M$2:$N$17,2,0),"Completar hasta 3ra sem. para evaluar a Probacionista"))</f>
        <v/>
      </c>
      <c r="AQ344" s="40"/>
      <c r="AR344" s="40"/>
      <c r="AS344" s="40"/>
      <c r="AT344" s="29"/>
      <c r="AU344" s="56"/>
      <c r="AV344" s="56"/>
      <c r="AW344" s="56"/>
      <c r="AX344" s="249" t="str">
        <f>IF(V344="","",EOMONTH(EDATE(Tabla1[[#This Row],[Fecha Finalización]],2),0))</f>
        <v/>
      </c>
      <c r="AY344" s="40"/>
      <c r="AZ344" s="250" t="str">
        <f>IF(V344="","",EOMONTH(EDATE(Tabla1[[#This Row],[Fecha Finalización]],3),0))</f>
        <v/>
      </c>
      <c r="BA344" s="40"/>
      <c r="BB344" s="40"/>
      <c r="BC344" s="236"/>
      <c r="BD344" s="234" t="str">
        <f>IF(F344="","",Tabla1[[#This Row],[sem 01]]&amp;Tabla1[[#This Row],[sem 02]]&amp;Tabla1[[#This Row],[sem 03]])</f>
        <v/>
      </c>
      <c r="BE344" s="235" t="str">
        <f>IF(TRIM(F344)="","",$B$1&amp;"-"&amp;SUBSTITUTE(Tabla1[[#This Row],[Mes Inscrito]]," ","")&amp;"-"&amp;SUBSTITUTE(Tabla1[[#This Row],[Dia de clases Inscrito]]," ","")&amp;"-"&amp;SUBSTITUTE(Tabla1[[#This Row],[Horario Inscrito]]," ","")&amp;"-"&amp;Tabla1[[#This Row],[Fecha Inicio grupo]])</f>
        <v/>
      </c>
      <c r="BF344" s="252" t="str">
        <f>IF(F344="","",Tabla1[[#This Row],[Curso]])</f>
        <v/>
      </c>
      <c r="BG344" s="253" t="str">
        <f>+IF(TRIM(F344)="","",$B$1&amp;"-"&amp;TRIM(Tabla1[[#This Row],[Mes Inscrito]])&amp;"-"&amp;TRIM(Tabla1[[#This Row],[Dia de clases Inscrito]])&amp;"-"&amp;TRIM(Tabla1[[#This Row],[Horario Inscrito]])&amp;"-"&amp;TRIM(Tabla1[[#This Row],[Fecha Inicio grupo]])&amp;"-"&amp;TRIM(Tabla1[[#This Row],[Tipo Incrito]]))</f>
        <v/>
      </c>
      <c r="BH344" s="309"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10"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10"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10" t="str">
        <f>IF(Tabla1[[#This Row],[Fecha Inicio grupo]]="","",IFERROR(VLOOKUP(Tabla1[[#This Row],[Mes de Alta como miembro]],Parámetros!$AM$2:$AN$16,2,0),"01/01/1900"))</f>
        <v/>
      </c>
    </row>
    <row r="345" spans="1:63" ht="14.45" hidden="1">
      <c r="A345" s="69">
        <v>342</v>
      </c>
      <c r="B345" s="30"/>
      <c r="C345" s="35"/>
      <c r="D345" s="43"/>
      <c r="E345" s="65"/>
      <c r="F345" s="46"/>
      <c r="G345" s="46"/>
      <c r="H345" s="164"/>
      <c r="I345" s="43"/>
      <c r="J345" s="29"/>
      <c r="K345" s="70"/>
      <c r="L345" s="69"/>
      <c r="M345" s="47"/>
      <c r="N345" s="239" t="str">
        <f ca="1">IF(Tabla1[[#This Row],[Fecha de nac]]="","",IF(Tabla1[[#This Row],[Fecha Finalización]] &gt;=TODAY(), DATEDIF(Tabla1[[#This Row],[Fecha de nac]],TODAY(),"y"), ROUNDDOWN((Tabla1[[#This Row],[Fecha Finalización]] -Tabla1[[#This Row],[Fecha de nac]])/365,0)))</f>
        <v/>
      </c>
      <c r="O345" s="170"/>
      <c r="P345" s="35"/>
      <c r="Q345" s="68"/>
      <c r="R345" s="68"/>
      <c r="S345" s="68"/>
      <c r="T345" s="68"/>
      <c r="U345" s="244" t="str">
        <f>IF(F345="","",Tabla1[[#This Row],[Fecha Inicio grupo]]+3*7-7)</f>
        <v/>
      </c>
      <c r="V345" s="245" t="str">
        <f>IF(F345="","",EDATE(Tabla1[[#This Row],[Fecha Inicio grupo]],3))</f>
        <v/>
      </c>
      <c r="W345" s="30"/>
      <c r="X345" s="30"/>
      <c r="Y345" s="77"/>
      <c r="Z345" s="77"/>
      <c r="AA345" s="77"/>
      <c r="AB345" s="77"/>
      <c r="AC345" s="77"/>
      <c r="AD345" s="77"/>
      <c r="AE345" s="77"/>
      <c r="AF345" s="77"/>
      <c r="AG345" s="77"/>
      <c r="AH345" s="77"/>
      <c r="AI345" s="77"/>
      <c r="AJ345" s="77"/>
      <c r="AK345" s="77"/>
      <c r="AL345" s="77"/>
      <c r="AM345" s="77"/>
      <c r="AN345" s="77"/>
      <c r="AO345" s="145"/>
      <c r="AP345" s="247" t="str">
        <f>IF(F345="","",IFERROR(VLOOKUP(SUBSTITUTE(SUBSTITUTE(Tabla1[[#This Row],[Uso Sistemas]],"T","P"),"N","F"),Parámetros!$M$2:$N$17,2,0),"Completar hasta 3ra sem. para evaluar a Probacionista"))</f>
        <v/>
      </c>
      <c r="AQ345" s="40"/>
      <c r="AR345" s="40"/>
      <c r="AS345" s="40"/>
      <c r="AT345" s="29"/>
      <c r="AU345" s="56"/>
      <c r="AV345" s="56"/>
      <c r="AW345" s="56"/>
      <c r="AX345" s="249" t="str">
        <f>IF(V345="","",EOMONTH(EDATE(Tabla1[[#This Row],[Fecha Finalización]],2),0))</f>
        <v/>
      </c>
      <c r="AY345" s="40"/>
      <c r="AZ345" s="250" t="str">
        <f>IF(V345="","",EOMONTH(EDATE(Tabla1[[#This Row],[Fecha Finalización]],3),0))</f>
        <v/>
      </c>
      <c r="BA345" s="40"/>
      <c r="BB345" s="40"/>
      <c r="BC345" s="236"/>
      <c r="BD345" s="234" t="str">
        <f>IF(F345="","",Tabla1[[#This Row],[sem 01]]&amp;Tabla1[[#This Row],[sem 02]]&amp;Tabla1[[#This Row],[sem 03]])</f>
        <v/>
      </c>
      <c r="BE345" s="235" t="str">
        <f>IF(TRIM(F345)="","",$B$1&amp;"-"&amp;SUBSTITUTE(Tabla1[[#This Row],[Mes Inscrito]]," ","")&amp;"-"&amp;SUBSTITUTE(Tabla1[[#This Row],[Dia de clases Inscrito]]," ","")&amp;"-"&amp;SUBSTITUTE(Tabla1[[#This Row],[Horario Inscrito]]," ","")&amp;"-"&amp;Tabla1[[#This Row],[Fecha Inicio grupo]])</f>
        <v/>
      </c>
      <c r="BF345" s="252" t="str">
        <f>IF(F345="","",Tabla1[[#This Row],[Curso]])</f>
        <v/>
      </c>
      <c r="BG345" s="253" t="str">
        <f>+IF(TRIM(F345)="","",$B$1&amp;"-"&amp;TRIM(Tabla1[[#This Row],[Mes Inscrito]])&amp;"-"&amp;TRIM(Tabla1[[#This Row],[Dia de clases Inscrito]])&amp;"-"&amp;TRIM(Tabla1[[#This Row],[Horario Inscrito]])&amp;"-"&amp;TRIM(Tabla1[[#This Row],[Fecha Inicio grupo]])&amp;"-"&amp;TRIM(Tabla1[[#This Row],[Tipo Incrito]]))</f>
        <v/>
      </c>
      <c r="BH345" s="309"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10"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10"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10" t="str">
        <f>IF(Tabla1[[#This Row],[Fecha Inicio grupo]]="","",IFERROR(VLOOKUP(Tabla1[[#This Row],[Mes de Alta como miembro]],Parámetros!$AM$2:$AN$16,2,0),"01/01/1900"))</f>
        <v/>
      </c>
    </row>
    <row r="346" spans="1:63" ht="14.45" hidden="1">
      <c r="A346" s="69">
        <v>343</v>
      </c>
      <c r="B346" s="30"/>
      <c r="C346" s="35"/>
      <c r="D346" s="43"/>
      <c r="E346" s="65"/>
      <c r="F346" s="46"/>
      <c r="G346" s="46"/>
      <c r="H346" s="164"/>
      <c r="I346" s="43"/>
      <c r="J346" s="29"/>
      <c r="K346" s="70"/>
      <c r="L346" s="69"/>
      <c r="M346" s="47"/>
      <c r="N346" s="239" t="str">
        <f ca="1">IF(Tabla1[[#This Row],[Fecha de nac]]="","",IF(Tabla1[[#This Row],[Fecha Finalización]] &gt;=TODAY(), DATEDIF(Tabla1[[#This Row],[Fecha de nac]],TODAY(),"y"), ROUNDDOWN((Tabla1[[#This Row],[Fecha Finalización]] -Tabla1[[#This Row],[Fecha de nac]])/365,0)))</f>
        <v/>
      </c>
      <c r="O346" s="170"/>
      <c r="P346" s="35"/>
      <c r="Q346" s="68"/>
      <c r="R346" s="68"/>
      <c r="S346" s="68"/>
      <c r="T346" s="68"/>
      <c r="U346" s="244" t="str">
        <f>IF(F346="","",Tabla1[[#This Row],[Fecha Inicio grupo]]+3*7-7)</f>
        <v/>
      </c>
      <c r="V346" s="245" t="str">
        <f>IF(F346="","",EDATE(Tabla1[[#This Row],[Fecha Inicio grupo]],3))</f>
        <v/>
      </c>
      <c r="W346" s="30"/>
      <c r="X346" s="30"/>
      <c r="Y346" s="77"/>
      <c r="Z346" s="77"/>
      <c r="AA346" s="77"/>
      <c r="AB346" s="77"/>
      <c r="AC346" s="77"/>
      <c r="AD346" s="77"/>
      <c r="AE346" s="77"/>
      <c r="AF346" s="77"/>
      <c r="AG346" s="77"/>
      <c r="AH346" s="77"/>
      <c r="AI346" s="77"/>
      <c r="AJ346" s="77"/>
      <c r="AK346" s="77"/>
      <c r="AL346" s="77"/>
      <c r="AM346" s="77"/>
      <c r="AN346" s="77"/>
      <c r="AO346" s="145"/>
      <c r="AP346" s="247" t="str">
        <f>IF(F346="","",IFERROR(VLOOKUP(SUBSTITUTE(SUBSTITUTE(Tabla1[[#This Row],[Uso Sistemas]],"T","P"),"N","F"),Parámetros!$M$2:$N$17,2,0),"Completar hasta 3ra sem. para evaluar a Probacionista"))</f>
        <v/>
      </c>
      <c r="AQ346" s="40"/>
      <c r="AR346" s="40"/>
      <c r="AS346" s="40"/>
      <c r="AT346" s="29"/>
      <c r="AU346" s="56"/>
      <c r="AV346" s="56"/>
      <c r="AW346" s="56"/>
      <c r="AX346" s="249" t="str">
        <f>IF(V346="","",EOMONTH(EDATE(Tabla1[[#This Row],[Fecha Finalización]],2),0))</f>
        <v/>
      </c>
      <c r="AY346" s="40"/>
      <c r="AZ346" s="250" t="str">
        <f>IF(V346="","",EOMONTH(EDATE(Tabla1[[#This Row],[Fecha Finalización]],3),0))</f>
        <v/>
      </c>
      <c r="BA346" s="40"/>
      <c r="BB346" s="40"/>
      <c r="BC346" s="236"/>
      <c r="BD346" s="234" t="str">
        <f>IF(F346="","",Tabla1[[#This Row],[sem 01]]&amp;Tabla1[[#This Row],[sem 02]]&amp;Tabla1[[#This Row],[sem 03]])</f>
        <v/>
      </c>
      <c r="BE346" s="235" t="str">
        <f>IF(TRIM(F346)="","",$B$1&amp;"-"&amp;SUBSTITUTE(Tabla1[[#This Row],[Mes Inscrito]]," ","")&amp;"-"&amp;SUBSTITUTE(Tabla1[[#This Row],[Dia de clases Inscrito]]," ","")&amp;"-"&amp;SUBSTITUTE(Tabla1[[#This Row],[Horario Inscrito]]," ","")&amp;"-"&amp;Tabla1[[#This Row],[Fecha Inicio grupo]])</f>
        <v/>
      </c>
      <c r="BF346" s="252" t="str">
        <f>IF(F346="","",Tabla1[[#This Row],[Curso]])</f>
        <v/>
      </c>
      <c r="BG346" s="253" t="str">
        <f>+IF(TRIM(F346)="","",$B$1&amp;"-"&amp;TRIM(Tabla1[[#This Row],[Mes Inscrito]])&amp;"-"&amp;TRIM(Tabla1[[#This Row],[Dia de clases Inscrito]])&amp;"-"&amp;TRIM(Tabla1[[#This Row],[Horario Inscrito]])&amp;"-"&amp;TRIM(Tabla1[[#This Row],[Fecha Inicio grupo]])&amp;"-"&amp;TRIM(Tabla1[[#This Row],[Tipo Incrito]]))</f>
        <v/>
      </c>
      <c r="BH346" s="309"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10"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10"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10" t="str">
        <f>IF(Tabla1[[#This Row],[Fecha Inicio grupo]]="","",IFERROR(VLOOKUP(Tabla1[[#This Row],[Mes de Alta como miembro]],Parámetros!$AM$2:$AN$16,2,0),"01/01/1900"))</f>
        <v/>
      </c>
    </row>
    <row r="347" spans="1:63" ht="14.45" hidden="1">
      <c r="A347" s="69">
        <v>344</v>
      </c>
      <c r="B347" s="30"/>
      <c r="C347" s="35"/>
      <c r="D347" s="43"/>
      <c r="E347" s="65"/>
      <c r="F347" s="46"/>
      <c r="G347" s="46"/>
      <c r="H347" s="164"/>
      <c r="I347" s="43"/>
      <c r="J347" s="29"/>
      <c r="K347" s="70"/>
      <c r="L347" s="69"/>
      <c r="M347" s="47"/>
      <c r="N347" s="239" t="str">
        <f ca="1">IF(Tabla1[[#This Row],[Fecha de nac]]="","",IF(Tabla1[[#This Row],[Fecha Finalización]] &gt;=TODAY(), DATEDIF(Tabla1[[#This Row],[Fecha de nac]],TODAY(),"y"), ROUNDDOWN((Tabla1[[#This Row],[Fecha Finalización]] -Tabla1[[#This Row],[Fecha de nac]])/365,0)))</f>
        <v/>
      </c>
      <c r="O347" s="170"/>
      <c r="P347" s="35"/>
      <c r="Q347" s="68"/>
      <c r="R347" s="68"/>
      <c r="S347" s="68"/>
      <c r="T347" s="68"/>
      <c r="U347" s="244" t="str">
        <f>IF(F347="","",Tabla1[[#This Row],[Fecha Inicio grupo]]+3*7-7)</f>
        <v/>
      </c>
      <c r="V347" s="245" t="str">
        <f>IF(F347="","",EDATE(Tabla1[[#This Row],[Fecha Inicio grupo]],3))</f>
        <v/>
      </c>
      <c r="W347" s="30"/>
      <c r="X347" s="30"/>
      <c r="Y347" s="77"/>
      <c r="Z347" s="77"/>
      <c r="AA347" s="77"/>
      <c r="AB347" s="77"/>
      <c r="AC347" s="77"/>
      <c r="AD347" s="77"/>
      <c r="AE347" s="77"/>
      <c r="AF347" s="77"/>
      <c r="AG347" s="77"/>
      <c r="AH347" s="77"/>
      <c r="AI347" s="77"/>
      <c r="AJ347" s="77"/>
      <c r="AK347" s="77"/>
      <c r="AL347" s="77"/>
      <c r="AM347" s="77"/>
      <c r="AN347" s="77"/>
      <c r="AO347" s="145"/>
      <c r="AP347" s="247" t="str">
        <f>IF(F347="","",IFERROR(VLOOKUP(SUBSTITUTE(SUBSTITUTE(Tabla1[[#This Row],[Uso Sistemas]],"T","P"),"N","F"),Parámetros!$M$2:$N$17,2,0),"Completar hasta 3ra sem. para evaluar a Probacionista"))</f>
        <v/>
      </c>
      <c r="AQ347" s="40"/>
      <c r="AR347" s="40"/>
      <c r="AS347" s="40"/>
      <c r="AT347" s="29"/>
      <c r="AU347" s="56"/>
      <c r="AV347" s="56"/>
      <c r="AW347" s="56"/>
      <c r="AX347" s="249" t="str">
        <f>IF(V347="","",EOMONTH(EDATE(Tabla1[[#This Row],[Fecha Finalización]],2),0))</f>
        <v/>
      </c>
      <c r="AY347" s="40"/>
      <c r="AZ347" s="250" t="str">
        <f>IF(V347="","",EOMONTH(EDATE(Tabla1[[#This Row],[Fecha Finalización]],3),0))</f>
        <v/>
      </c>
      <c r="BA347" s="40"/>
      <c r="BB347" s="40"/>
      <c r="BC347" s="236"/>
      <c r="BD347" s="234" t="str">
        <f>IF(F347="","",Tabla1[[#This Row],[sem 01]]&amp;Tabla1[[#This Row],[sem 02]]&amp;Tabla1[[#This Row],[sem 03]])</f>
        <v/>
      </c>
      <c r="BE347" s="235" t="str">
        <f>IF(TRIM(F347)="","",$B$1&amp;"-"&amp;SUBSTITUTE(Tabla1[[#This Row],[Mes Inscrito]]," ","")&amp;"-"&amp;SUBSTITUTE(Tabla1[[#This Row],[Dia de clases Inscrito]]," ","")&amp;"-"&amp;SUBSTITUTE(Tabla1[[#This Row],[Horario Inscrito]]," ","")&amp;"-"&amp;Tabla1[[#This Row],[Fecha Inicio grupo]])</f>
        <v/>
      </c>
      <c r="BF347" s="252" t="str">
        <f>IF(F347="","",Tabla1[[#This Row],[Curso]])</f>
        <v/>
      </c>
      <c r="BG347" s="253" t="str">
        <f>+IF(TRIM(F347)="","",$B$1&amp;"-"&amp;TRIM(Tabla1[[#This Row],[Mes Inscrito]])&amp;"-"&amp;TRIM(Tabla1[[#This Row],[Dia de clases Inscrito]])&amp;"-"&amp;TRIM(Tabla1[[#This Row],[Horario Inscrito]])&amp;"-"&amp;TRIM(Tabla1[[#This Row],[Fecha Inicio grupo]])&amp;"-"&amp;TRIM(Tabla1[[#This Row],[Tipo Incrito]]))</f>
        <v/>
      </c>
      <c r="BH347" s="309"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10"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10"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10" t="str">
        <f>IF(Tabla1[[#This Row],[Fecha Inicio grupo]]="","",IFERROR(VLOOKUP(Tabla1[[#This Row],[Mes de Alta como miembro]],Parámetros!$AM$2:$AN$16,2,0),"01/01/1900"))</f>
        <v/>
      </c>
    </row>
    <row r="348" spans="1:63" ht="14.45" hidden="1">
      <c r="A348" s="69">
        <v>345</v>
      </c>
      <c r="B348" s="30"/>
      <c r="C348" s="35"/>
      <c r="D348" s="43"/>
      <c r="E348" s="65"/>
      <c r="F348" s="46"/>
      <c r="G348" s="46"/>
      <c r="H348" s="164"/>
      <c r="I348" s="43"/>
      <c r="J348" s="29"/>
      <c r="K348" s="70"/>
      <c r="L348" s="69"/>
      <c r="M348" s="47"/>
      <c r="N348" s="239" t="str">
        <f ca="1">IF(Tabla1[[#This Row],[Fecha de nac]]="","",IF(Tabla1[[#This Row],[Fecha Finalización]] &gt;=TODAY(), DATEDIF(Tabla1[[#This Row],[Fecha de nac]],TODAY(),"y"), ROUNDDOWN((Tabla1[[#This Row],[Fecha Finalización]] -Tabla1[[#This Row],[Fecha de nac]])/365,0)))</f>
        <v/>
      </c>
      <c r="O348" s="170"/>
      <c r="P348" s="35"/>
      <c r="Q348" s="68"/>
      <c r="R348" s="68"/>
      <c r="S348" s="68"/>
      <c r="T348" s="68"/>
      <c r="U348" s="244" t="str">
        <f>IF(F348="","",Tabla1[[#This Row],[Fecha Inicio grupo]]+3*7-7)</f>
        <v/>
      </c>
      <c r="V348" s="245" t="str">
        <f>IF(F348="","",EDATE(Tabla1[[#This Row],[Fecha Inicio grupo]],3))</f>
        <v/>
      </c>
      <c r="W348" s="30"/>
      <c r="X348" s="30"/>
      <c r="Y348" s="77"/>
      <c r="Z348" s="77"/>
      <c r="AA348" s="77"/>
      <c r="AB348" s="77"/>
      <c r="AC348" s="77"/>
      <c r="AD348" s="77"/>
      <c r="AE348" s="77"/>
      <c r="AF348" s="77"/>
      <c r="AG348" s="77"/>
      <c r="AH348" s="77"/>
      <c r="AI348" s="77"/>
      <c r="AJ348" s="77"/>
      <c r="AK348" s="77"/>
      <c r="AL348" s="77"/>
      <c r="AM348" s="77"/>
      <c r="AN348" s="77"/>
      <c r="AO348" s="145"/>
      <c r="AP348" s="247" t="str">
        <f>IF(F348="","",IFERROR(VLOOKUP(SUBSTITUTE(SUBSTITUTE(Tabla1[[#This Row],[Uso Sistemas]],"T","P"),"N","F"),Parámetros!$M$2:$N$17,2,0),"Completar hasta 3ra sem. para evaluar a Probacionista"))</f>
        <v/>
      </c>
      <c r="AQ348" s="40"/>
      <c r="AR348" s="40"/>
      <c r="AS348" s="40"/>
      <c r="AT348" s="29"/>
      <c r="AU348" s="56"/>
      <c r="AV348" s="56"/>
      <c r="AW348" s="56"/>
      <c r="AX348" s="249" t="str">
        <f>IF(V348="","",EOMONTH(EDATE(Tabla1[[#This Row],[Fecha Finalización]],2),0))</f>
        <v/>
      </c>
      <c r="AY348" s="40"/>
      <c r="AZ348" s="250" t="str">
        <f>IF(V348="","",EOMONTH(EDATE(Tabla1[[#This Row],[Fecha Finalización]],3),0))</f>
        <v/>
      </c>
      <c r="BA348" s="40"/>
      <c r="BB348" s="40"/>
      <c r="BC348" s="236"/>
      <c r="BD348" s="234" t="str">
        <f>IF(F348="","",Tabla1[[#This Row],[sem 01]]&amp;Tabla1[[#This Row],[sem 02]]&amp;Tabla1[[#This Row],[sem 03]])</f>
        <v/>
      </c>
      <c r="BE348" s="235" t="str">
        <f>IF(TRIM(F348)="","",$B$1&amp;"-"&amp;SUBSTITUTE(Tabla1[[#This Row],[Mes Inscrito]]," ","")&amp;"-"&amp;SUBSTITUTE(Tabla1[[#This Row],[Dia de clases Inscrito]]," ","")&amp;"-"&amp;SUBSTITUTE(Tabla1[[#This Row],[Horario Inscrito]]," ","")&amp;"-"&amp;Tabla1[[#This Row],[Fecha Inicio grupo]])</f>
        <v/>
      </c>
      <c r="BF348" s="252" t="str">
        <f>IF(F348="","",Tabla1[[#This Row],[Curso]])</f>
        <v/>
      </c>
      <c r="BG348" s="253" t="str">
        <f>+IF(TRIM(F348)="","",$B$1&amp;"-"&amp;TRIM(Tabla1[[#This Row],[Mes Inscrito]])&amp;"-"&amp;TRIM(Tabla1[[#This Row],[Dia de clases Inscrito]])&amp;"-"&amp;TRIM(Tabla1[[#This Row],[Horario Inscrito]])&amp;"-"&amp;TRIM(Tabla1[[#This Row],[Fecha Inicio grupo]])&amp;"-"&amp;TRIM(Tabla1[[#This Row],[Tipo Incrito]]))</f>
        <v/>
      </c>
      <c r="BH348" s="309"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10"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10"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10" t="str">
        <f>IF(Tabla1[[#This Row],[Fecha Inicio grupo]]="","",IFERROR(VLOOKUP(Tabla1[[#This Row],[Mes de Alta como miembro]],Parámetros!$AM$2:$AN$16,2,0),"01/01/1900"))</f>
        <v/>
      </c>
    </row>
    <row r="349" spans="1:63" ht="14.45" hidden="1">
      <c r="A349" s="69">
        <v>346</v>
      </c>
      <c r="B349" s="30"/>
      <c r="C349" s="35"/>
      <c r="D349" s="43"/>
      <c r="E349" s="65"/>
      <c r="F349" s="46"/>
      <c r="G349" s="46"/>
      <c r="H349" s="164"/>
      <c r="I349" s="43"/>
      <c r="J349" s="29"/>
      <c r="K349" s="70"/>
      <c r="L349" s="69"/>
      <c r="M349" s="47"/>
      <c r="N349" s="239" t="str">
        <f ca="1">IF(Tabla1[[#This Row],[Fecha de nac]]="","",IF(Tabla1[[#This Row],[Fecha Finalización]] &gt;=TODAY(), DATEDIF(Tabla1[[#This Row],[Fecha de nac]],TODAY(),"y"), ROUNDDOWN((Tabla1[[#This Row],[Fecha Finalización]] -Tabla1[[#This Row],[Fecha de nac]])/365,0)))</f>
        <v/>
      </c>
      <c r="O349" s="170"/>
      <c r="P349" s="35"/>
      <c r="Q349" s="68"/>
      <c r="R349" s="68"/>
      <c r="S349" s="68"/>
      <c r="T349" s="68"/>
      <c r="U349" s="244" t="str">
        <f>IF(F349="","",Tabla1[[#This Row],[Fecha Inicio grupo]]+3*7-7)</f>
        <v/>
      </c>
      <c r="V349" s="245" t="str">
        <f>IF(F349="","",EDATE(Tabla1[[#This Row],[Fecha Inicio grupo]],3))</f>
        <v/>
      </c>
      <c r="W349" s="30"/>
      <c r="X349" s="30"/>
      <c r="Y349" s="77"/>
      <c r="Z349" s="77"/>
      <c r="AA349" s="77"/>
      <c r="AB349" s="77"/>
      <c r="AC349" s="77"/>
      <c r="AD349" s="77"/>
      <c r="AE349" s="77"/>
      <c r="AF349" s="77"/>
      <c r="AG349" s="77"/>
      <c r="AH349" s="77"/>
      <c r="AI349" s="77"/>
      <c r="AJ349" s="77"/>
      <c r="AK349" s="77"/>
      <c r="AL349" s="77"/>
      <c r="AM349" s="77"/>
      <c r="AN349" s="77"/>
      <c r="AO349" s="145"/>
      <c r="AP349" s="247" t="str">
        <f>IF(F349="","",IFERROR(VLOOKUP(SUBSTITUTE(SUBSTITUTE(Tabla1[[#This Row],[Uso Sistemas]],"T","P"),"N","F"),Parámetros!$M$2:$N$17,2,0),"Completar hasta 3ra sem. para evaluar a Probacionista"))</f>
        <v/>
      </c>
      <c r="AQ349" s="40"/>
      <c r="AR349" s="40"/>
      <c r="AS349" s="40"/>
      <c r="AT349" s="29"/>
      <c r="AU349" s="56"/>
      <c r="AV349" s="56"/>
      <c r="AW349" s="56"/>
      <c r="AX349" s="249" t="str">
        <f>IF(V349="","",EOMONTH(EDATE(Tabla1[[#This Row],[Fecha Finalización]],2),0))</f>
        <v/>
      </c>
      <c r="AY349" s="40"/>
      <c r="AZ349" s="250" t="str">
        <f>IF(V349="","",EOMONTH(EDATE(Tabla1[[#This Row],[Fecha Finalización]],3),0))</f>
        <v/>
      </c>
      <c r="BA349" s="40"/>
      <c r="BB349" s="40"/>
      <c r="BC349" s="236"/>
      <c r="BD349" s="234" t="str">
        <f>IF(F349="","",Tabla1[[#This Row],[sem 01]]&amp;Tabla1[[#This Row],[sem 02]]&amp;Tabla1[[#This Row],[sem 03]])</f>
        <v/>
      </c>
      <c r="BE349" s="235" t="str">
        <f>IF(TRIM(F349)="","",$B$1&amp;"-"&amp;SUBSTITUTE(Tabla1[[#This Row],[Mes Inscrito]]," ","")&amp;"-"&amp;SUBSTITUTE(Tabla1[[#This Row],[Dia de clases Inscrito]]," ","")&amp;"-"&amp;SUBSTITUTE(Tabla1[[#This Row],[Horario Inscrito]]," ","")&amp;"-"&amp;Tabla1[[#This Row],[Fecha Inicio grupo]])</f>
        <v/>
      </c>
      <c r="BF349" s="252" t="str">
        <f>IF(F349="","",Tabla1[[#This Row],[Curso]])</f>
        <v/>
      </c>
      <c r="BG349" s="253" t="str">
        <f>+IF(TRIM(F349)="","",$B$1&amp;"-"&amp;TRIM(Tabla1[[#This Row],[Mes Inscrito]])&amp;"-"&amp;TRIM(Tabla1[[#This Row],[Dia de clases Inscrito]])&amp;"-"&amp;TRIM(Tabla1[[#This Row],[Horario Inscrito]])&amp;"-"&amp;TRIM(Tabla1[[#This Row],[Fecha Inicio grupo]])&amp;"-"&amp;TRIM(Tabla1[[#This Row],[Tipo Incrito]]))</f>
        <v/>
      </c>
      <c r="BH349" s="309"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10"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10"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10" t="str">
        <f>IF(Tabla1[[#This Row],[Fecha Inicio grupo]]="","",IFERROR(VLOOKUP(Tabla1[[#This Row],[Mes de Alta como miembro]],Parámetros!$AM$2:$AN$16,2,0),"01/01/1900"))</f>
        <v/>
      </c>
    </row>
    <row r="350" spans="1:63" ht="14.45" hidden="1">
      <c r="A350" s="69">
        <v>347</v>
      </c>
      <c r="B350" s="30"/>
      <c r="C350" s="35"/>
      <c r="D350" s="43"/>
      <c r="E350" s="65"/>
      <c r="F350" s="46"/>
      <c r="G350" s="46"/>
      <c r="H350" s="164"/>
      <c r="I350" s="43"/>
      <c r="J350" s="29"/>
      <c r="K350" s="70"/>
      <c r="L350" s="69"/>
      <c r="M350" s="47"/>
      <c r="N350" s="239" t="str">
        <f ca="1">IF(Tabla1[[#This Row],[Fecha de nac]]="","",IF(Tabla1[[#This Row],[Fecha Finalización]] &gt;=TODAY(), DATEDIF(Tabla1[[#This Row],[Fecha de nac]],TODAY(),"y"), ROUNDDOWN((Tabla1[[#This Row],[Fecha Finalización]] -Tabla1[[#This Row],[Fecha de nac]])/365,0)))</f>
        <v/>
      </c>
      <c r="O350" s="170"/>
      <c r="P350" s="35"/>
      <c r="Q350" s="68"/>
      <c r="R350" s="68"/>
      <c r="S350" s="68"/>
      <c r="T350" s="68"/>
      <c r="U350" s="244" t="str">
        <f>IF(F350="","",Tabla1[[#This Row],[Fecha Inicio grupo]]+3*7-7)</f>
        <v/>
      </c>
      <c r="V350" s="245" t="str">
        <f>IF(F350="","",EDATE(Tabla1[[#This Row],[Fecha Inicio grupo]],3))</f>
        <v/>
      </c>
      <c r="W350" s="30"/>
      <c r="X350" s="30"/>
      <c r="Y350" s="77"/>
      <c r="Z350" s="77"/>
      <c r="AA350" s="77"/>
      <c r="AB350" s="77"/>
      <c r="AC350" s="77"/>
      <c r="AD350" s="77"/>
      <c r="AE350" s="77"/>
      <c r="AF350" s="77"/>
      <c r="AG350" s="77"/>
      <c r="AH350" s="77"/>
      <c r="AI350" s="77"/>
      <c r="AJ350" s="77"/>
      <c r="AK350" s="77"/>
      <c r="AL350" s="77"/>
      <c r="AM350" s="77"/>
      <c r="AN350" s="77"/>
      <c r="AO350" s="145"/>
      <c r="AP350" s="247" t="str">
        <f>IF(F350="","",IFERROR(VLOOKUP(SUBSTITUTE(SUBSTITUTE(Tabla1[[#This Row],[Uso Sistemas]],"T","P"),"N","F"),Parámetros!$M$2:$N$17,2,0),"Completar hasta 3ra sem. para evaluar a Probacionista"))</f>
        <v/>
      </c>
      <c r="AQ350" s="40"/>
      <c r="AR350" s="40"/>
      <c r="AS350" s="40"/>
      <c r="AT350" s="29"/>
      <c r="AU350" s="56"/>
      <c r="AV350" s="56"/>
      <c r="AW350" s="56"/>
      <c r="AX350" s="249" t="str">
        <f>IF(V350="","",EOMONTH(EDATE(Tabla1[[#This Row],[Fecha Finalización]],2),0))</f>
        <v/>
      </c>
      <c r="AY350" s="40"/>
      <c r="AZ350" s="250" t="str">
        <f>IF(V350="","",EOMONTH(EDATE(Tabla1[[#This Row],[Fecha Finalización]],3),0))</f>
        <v/>
      </c>
      <c r="BA350" s="40"/>
      <c r="BB350" s="40"/>
      <c r="BC350" s="236"/>
      <c r="BD350" s="234" t="str">
        <f>IF(F350="","",Tabla1[[#This Row],[sem 01]]&amp;Tabla1[[#This Row],[sem 02]]&amp;Tabla1[[#This Row],[sem 03]])</f>
        <v/>
      </c>
      <c r="BE350" s="235" t="str">
        <f>IF(TRIM(F350)="","",$B$1&amp;"-"&amp;SUBSTITUTE(Tabla1[[#This Row],[Mes Inscrito]]," ","")&amp;"-"&amp;SUBSTITUTE(Tabla1[[#This Row],[Dia de clases Inscrito]]," ","")&amp;"-"&amp;SUBSTITUTE(Tabla1[[#This Row],[Horario Inscrito]]," ","")&amp;"-"&amp;Tabla1[[#This Row],[Fecha Inicio grupo]])</f>
        <v/>
      </c>
      <c r="BF350" s="252" t="str">
        <f>IF(F350="","",Tabla1[[#This Row],[Curso]])</f>
        <v/>
      </c>
      <c r="BG350" s="253" t="str">
        <f>+IF(TRIM(F350)="","",$B$1&amp;"-"&amp;TRIM(Tabla1[[#This Row],[Mes Inscrito]])&amp;"-"&amp;TRIM(Tabla1[[#This Row],[Dia de clases Inscrito]])&amp;"-"&amp;TRIM(Tabla1[[#This Row],[Horario Inscrito]])&amp;"-"&amp;TRIM(Tabla1[[#This Row],[Fecha Inicio grupo]])&amp;"-"&amp;TRIM(Tabla1[[#This Row],[Tipo Incrito]]))</f>
        <v/>
      </c>
      <c r="BH350" s="309"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10"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10"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10" t="str">
        <f>IF(Tabla1[[#This Row],[Fecha Inicio grupo]]="","",IFERROR(VLOOKUP(Tabla1[[#This Row],[Mes de Alta como miembro]],Parámetros!$AM$2:$AN$16,2,0),"01/01/1900"))</f>
        <v/>
      </c>
    </row>
    <row r="351" spans="1:63" ht="14.45" hidden="1">
      <c r="A351" s="69">
        <v>348</v>
      </c>
      <c r="B351" s="30"/>
      <c r="C351" s="35"/>
      <c r="D351" s="43"/>
      <c r="E351" s="65"/>
      <c r="F351" s="46"/>
      <c r="G351" s="46"/>
      <c r="H351" s="164"/>
      <c r="I351" s="43"/>
      <c r="J351" s="29"/>
      <c r="K351" s="70"/>
      <c r="L351" s="69"/>
      <c r="M351" s="47"/>
      <c r="N351" s="239" t="str">
        <f ca="1">IF(Tabla1[[#This Row],[Fecha de nac]]="","",IF(Tabla1[[#This Row],[Fecha Finalización]] &gt;=TODAY(), DATEDIF(Tabla1[[#This Row],[Fecha de nac]],TODAY(),"y"), ROUNDDOWN((Tabla1[[#This Row],[Fecha Finalización]] -Tabla1[[#This Row],[Fecha de nac]])/365,0)))</f>
        <v/>
      </c>
      <c r="O351" s="170"/>
      <c r="P351" s="35"/>
      <c r="Q351" s="68"/>
      <c r="R351" s="68"/>
      <c r="S351" s="68"/>
      <c r="T351" s="68"/>
      <c r="U351" s="244" t="str">
        <f>IF(F351="","",Tabla1[[#This Row],[Fecha Inicio grupo]]+3*7-7)</f>
        <v/>
      </c>
      <c r="V351" s="245" t="str">
        <f>IF(F351="","",EDATE(Tabla1[[#This Row],[Fecha Inicio grupo]],3))</f>
        <v/>
      </c>
      <c r="W351" s="30"/>
      <c r="X351" s="30"/>
      <c r="Y351" s="77"/>
      <c r="Z351" s="77"/>
      <c r="AA351" s="77"/>
      <c r="AB351" s="77"/>
      <c r="AC351" s="77"/>
      <c r="AD351" s="77"/>
      <c r="AE351" s="77"/>
      <c r="AF351" s="77"/>
      <c r="AG351" s="77"/>
      <c r="AH351" s="77"/>
      <c r="AI351" s="77"/>
      <c r="AJ351" s="77"/>
      <c r="AK351" s="77"/>
      <c r="AL351" s="77"/>
      <c r="AM351" s="77"/>
      <c r="AN351" s="77"/>
      <c r="AO351" s="145"/>
      <c r="AP351" s="247" t="str">
        <f>IF(F351="","",IFERROR(VLOOKUP(SUBSTITUTE(SUBSTITUTE(Tabla1[[#This Row],[Uso Sistemas]],"T","P"),"N","F"),Parámetros!$M$2:$N$17,2,0),"Completar hasta 3ra sem. para evaluar a Probacionista"))</f>
        <v/>
      </c>
      <c r="AQ351" s="40"/>
      <c r="AR351" s="40"/>
      <c r="AS351" s="40"/>
      <c r="AT351" s="29"/>
      <c r="AU351" s="56"/>
      <c r="AV351" s="56"/>
      <c r="AW351" s="56"/>
      <c r="AX351" s="249" t="str">
        <f>IF(V351="","",EOMONTH(EDATE(Tabla1[[#This Row],[Fecha Finalización]],2),0))</f>
        <v/>
      </c>
      <c r="AY351" s="40"/>
      <c r="AZ351" s="250" t="str">
        <f>IF(V351="","",EOMONTH(EDATE(Tabla1[[#This Row],[Fecha Finalización]],3),0))</f>
        <v/>
      </c>
      <c r="BA351" s="40"/>
      <c r="BB351" s="40"/>
      <c r="BC351" s="236"/>
      <c r="BD351" s="234" t="str">
        <f>IF(F351="","",Tabla1[[#This Row],[sem 01]]&amp;Tabla1[[#This Row],[sem 02]]&amp;Tabla1[[#This Row],[sem 03]])</f>
        <v/>
      </c>
      <c r="BE351" s="235" t="str">
        <f>IF(TRIM(F351)="","",$B$1&amp;"-"&amp;SUBSTITUTE(Tabla1[[#This Row],[Mes Inscrito]]," ","")&amp;"-"&amp;SUBSTITUTE(Tabla1[[#This Row],[Dia de clases Inscrito]]," ","")&amp;"-"&amp;SUBSTITUTE(Tabla1[[#This Row],[Horario Inscrito]]," ","")&amp;"-"&amp;Tabla1[[#This Row],[Fecha Inicio grupo]])</f>
        <v/>
      </c>
      <c r="BF351" s="252" t="str">
        <f>IF(F351="","",Tabla1[[#This Row],[Curso]])</f>
        <v/>
      </c>
      <c r="BG351" s="253" t="str">
        <f>+IF(TRIM(F351)="","",$B$1&amp;"-"&amp;TRIM(Tabla1[[#This Row],[Mes Inscrito]])&amp;"-"&amp;TRIM(Tabla1[[#This Row],[Dia de clases Inscrito]])&amp;"-"&amp;TRIM(Tabla1[[#This Row],[Horario Inscrito]])&amp;"-"&amp;TRIM(Tabla1[[#This Row],[Fecha Inicio grupo]])&amp;"-"&amp;TRIM(Tabla1[[#This Row],[Tipo Incrito]]))</f>
        <v/>
      </c>
      <c r="BH351" s="309"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10"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10"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10" t="str">
        <f>IF(Tabla1[[#This Row],[Fecha Inicio grupo]]="","",IFERROR(VLOOKUP(Tabla1[[#This Row],[Mes de Alta como miembro]],Parámetros!$AM$2:$AN$16,2,0),"01/01/1900"))</f>
        <v/>
      </c>
    </row>
    <row r="352" spans="1:63" ht="14.45" hidden="1">
      <c r="A352" s="69">
        <v>349</v>
      </c>
      <c r="B352" s="30"/>
      <c r="C352" s="35"/>
      <c r="D352" s="43"/>
      <c r="E352" s="65"/>
      <c r="F352" s="46"/>
      <c r="G352" s="46"/>
      <c r="H352" s="164"/>
      <c r="I352" s="43"/>
      <c r="J352" s="29"/>
      <c r="K352" s="70"/>
      <c r="L352" s="69"/>
      <c r="M352" s="47"/>
      <c r="N352" s="239" t="str">
        <f ca="1">IF(Tabla1[[#This Row],[Fecha de nac]]="","",IF(Tabla1[[#This Row],[Fecha Finalización]] &gt;=TODAY(), DATEDIF(Tabla1[[#This Row],[Fecha de nac]],TODAY(),"y"), ROUNDDOWN((Tabla1[[#This Row],[Fecha Finalización]] -Tabla1[[#This Row],[Fecha de nac]])/365,0)))</f>
        <v/>
      </c>
      <c r="O352" s="170"/>
      <c r="P352" s="35"/>
      <c r="Q352" s="68"/>
      <c r="R352" s="68"/>
      <c r="S352" s="68"/>
      <c r="T352" s="68"/>
      <c r="U352" s="244" t="str">
        <f>IF(F352="","",Tabla1[[#This Row],[Fecha Inicio grupo]]+3*7-7)</f>
        <v/>
      </c>
      <c r="V352" s="245" t="str">
        <f>IF(F352="","",EDATE(Tabla1[[#This Row],[Fecha Inicio grupo]],3))</f>
        <v/>
      </c>
      <c r="W352" s="30"/>
      <c r="X352" s="30"/>
      <c r="Y352" s="77"/>
      <c r="Z352" s="77"/>
      <c r="AA352" s="77"/>
      <c r="AB352" s="77"/>
      <c r="AC352" s="77"/>
      <c r="AD352" s="77"/>
      <c r="AE352" s="77"/>
      <c r="AF352" s="77"/>
      <c r="AG352" s="77"/>
      <c r="AH352" s="77"/>
      <c r="AI352" s="77"/>
      <c r="AJ352" s="77"/>
      <c r="AK352" s="77"/>
      <c r="AL352" s="77"/>
      <c r="AM352" s="77"/>
      <c r="AN352" s="77"/>
      <c r="AO352" s="145"/>
      <c r="AP352" s="247" t="str">
        <f>IF(F352="","",IFERROR(VLOOKUP(SUBSTITUTE(SUBSTITUTE(Tabla1[[#This Row],[Uso Sistemas]],"T","P"),"N","F"),Parámetros!$M$2:$N$17,2,0),"Completar hasta 3ra sem. para evaluar a Probacionista"))</f>
        <v/>
      </c>
      <c r="AQ352" s="40"/>
      <c r="AR352" s="40"/>
      <c r="AS352" s="40"/>
      <c r="AT352" s="29"/>
      <c r="AU352" s="56"/>
      <c r="AV352" s="56"/>
      <c r="AW352" s="56"/>
      <c r="AX352" s="249" t="str">
        <f>IF(V352="","",EOMONTH(EDATE(Tabla1[[#This Row],[Fecha Finalización]],2),0))</f>
        <v/>
      </c>
      <c r="AY352" s="40"/>
      <c r="AZ352" s="250" t="str">
        <f>IF(V352="","",EOMONTH(EDATE(Tabla1[[#This Row],[Fecha Finalización]],3),0))</f>
        <v/>
      </c>
      <c r="BA352" s="40"/>
      <c r="BB352" s="40"/>
      <c r="BC352" s="236"/>
      <c r="BD352" s="234" t="str">
        <f>IF(F352="","",Tabla1[[#This Row],[sem 01]]&amp;Tabla1[[#This Row],[sem 02]]&amp;Tabla1[[#This Row],[sem 03]])</f>
        <v/>
      </c>
      <c r="BE352" s="235" t="str">
        <f>IF(TRIM(F352)="","",$B$1&amp;"-"&amp;SUBSTITUTE(Tabla1[[#This Row],[Mes Inscrito]]," ","")&amp;"-"&amp;SUBSTITUTE(Tabla1[[#This Row],[Dia de clases Inscrito]]," ","")&amp;"-"&amp;SUBSTITUTE(Tabla1[[#This Row],[Horario Inscrito]]," ","")&amp;"-"&amp;Tabla1[[#This Row],[Fecha Inicio grupo]])</f>
        <v/>
      </c>
      <c r="BF352" s="252" t="str">
        <f>IF(F352="","",Tabla1[[#This Row],[Curso]])</f>
        <v/>
      </c>
      <c r="BG352" s="253" t="str">
        <f>+IF(TRIM(F352)="","",$B$1&amp;"-"&amp;TRIM(Tabla1[[#This Row],[Mes Inscrito]])&amp;"-"&amp;TRIM(Tabla1[[#This Row],[Dia de clases Inscrito]])&amp;"-"&amp;TRIM(Tabla1[[#This Row],[Horario Inscrito]])&amp;"-"&amp;TRIM(Tabla1[[#This Row],[Fecha Inicio grupo]])&amp;"-"&amp;TRIM(Tabla1[[#This Row],[Tipo Incrito]]))</f>
        <v/>
      </c>
      <c r="BH352" s="309"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10"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10"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10" t="str">
        <f>IF(Tabla1[[#This Row],[Fecha Inicio grupo]]="","",IFERROR(VLOOKUP(Tabla1[[#This Row],[Mes de Alta como miembro]],Parámetros!$AM$2:$AN$16,2,0),"01/01/1900"))</f>
        <v/>
      </c>
    </row>
    <row r="353" spans="1:63" ht="14.45" hidden="1">
      <c r="A353" s="69">
        <v>350</v>
      </c>
      <c r="B353" s="30"/>
      <c r="C353" s="35"/>
      <c r="D353" s="43"/>
      <c r="E353" s="65"/>
      <c r="F353" s="46"/>
      <c r="G353" s="46"/>
      <c r="H353" s="164"/>
      <c r="I353" s="43"/>
      <c r="J353" s="29"/>
      <c r="K353" s="70"/>
      <c r="L353" s="69"/>
      <c r="M353" s="47"/>
      <c r="N353" s="239" t="str">
        <f ca="1">IF(Tabla1[[#This Row],[Fecha de nac]]="","",IF(Tabla1[[#This Row],[Fecha Finalización]] &gt;=TODAY(), DATEDIF(Tabla1[[#This Row],[Fecha de nac]],TODAY(),"y"), ROUNDDOWN((Tabla1[[#This Row],[Fecha Finalización]] -Tabla1[[#This Row],[Fecha de nac]])/365,0)))</f>
        <v/>
      </c>
      <c r="O353" s="170"/>
      <c r="P353" s="35"/>
      <c r="Q353" s="68"/>
      <c r="R353" s="68"/>
      <c r="S353" s="68"/>
      <c r="T353" s="68"/>
      <c r="U353" s="244" t="str">
        <f>IF(F353="","",Tabla1[[#This Row],[Fecha Inicio grupo]]+3*7-7)</f>
        <v/>
      </c>
      <c r="V353" s="245" t="str">
        <f>IF(F353="","",EDATE(Tabla1[[#This Row],[Fecha Inicio grupo]],3))</f>
        <v/>
      </c>
      <c r="W353" s="30"/>
      <c r="X353" s="30"/>
      <c r="Y353" s="77"/>
      <c r="Z353" s="77"/>
      <c r="AA353" s="77"/>
      <c r="AB353" s="77"/>
      <c r="AC353" s="77"/>
      <c r="AD353" s="77"/>
      <c r="AE353" s="77"/>
      <c r="AF353" s="77"/>
      <c r="AG353" s="77"/>
      <c r="AH353" s="77"/>
      <c r="AI353" s="77"/>
      <c r="AJ353" s="77"/>
      <c r="AK353" s="77"/>
      <c r="AL353" s="77"/>
      <c r="AM353" s="77"/>
      <c r="AN353" s="77"/>
      <c r="AO353" s="145"/>
      <c r="AP353" s="247" t="str">
        <f>IF(F353="","",IFERROR(VLOOKUP(SUBSTITUTE(SUBSTITUTE(Tabla1[[#This Row],[Uso Sistemas]],"T","P"),"N","F"),Parámetros!$M$2:$N$17,2,0),"Completar hasta 3ra sem. para evaluar a Probacionista"))</f>
        <v/>
      </c>
      <c r="AQ353" s="40"/>
      <c r="AR353" s="40"/>
      <c r="AS353" s="40"/>
      <c r="AT353" s="29"/>
      <c r="AU353" s="56"/>
      <c r="AV353" s="56"/>
      <c r="AW353" s="56"/>
      <c r="AX353" s="249" t="str">
        <f>IF(V353="","",EOMONTH(EDATE(Tabla1[[#This Row],[Fecha Finalización]],2),0))</f>
        <v/>
      </c>
      <c r="AY353" s="40"/>
      <c r="AZ353" s="250" t="str">
        <f>IF(V353="","",EOMONTH(EDATE(Tabla1[[#This Row],[Fecha Finalización]],3),0))</f>
        <v/>
      </c>
      <c r="BA353" s="40"/>
      <c r="BB353" s="40"/>
      <c r="BC353" s="236"/>
      <c r="BD353" s="234" t="str">
        <f>IF(F353="","",Tabla1[[#This Row],[sem 01]]&amp;Tabla1[[#This Row],[sem 02]]&amp;Tabla1[[#This Row],[sem 03]])</f>
        <v/>
      </c>
      <c r="BE353" s="235" t="str">
        <f>IF(TRIM(F353)="","",$B$1&amp;"-"&amp;SUBSTITUTE(Tabla1[[#This Row],[Mes Inscrito]]," ","")&amp;"-"&amp;SUBSTITUTE(Tabla1[[#This Row],[Dia de clases Inscrito]]," ","")&amp;"-"&amp;SUBSTITUTE(Tabla1[[#This Row],[Horario Inscrito]]," ","")&amp;"-"&amp;Tabla1[[#This Row],[Fecha Inicio grupo]])</f>
        <v/>
      </c>
      <c r="BF353" s="252" t="str">
        <f>IF(F353="","",Tabla1[[#This Row],[Curso]])</f>
        <v/>
      </c>
      <c r="BG353" s="253" t="str">
        <f>+IF(TRIM(F353)="","",$B$1&amp;"-"&amp;TRIM(Tabla1[[#This Row],[Mes Inscrito]])&amp;"-"&amp;TRIM(Tabla1[[#This Row],[Dia de clases Inscrito]])&amp;"-"&amp;TRIM(Tabla1[[#This Row],[Horario Inscrito]])&amp;"-"&amp;TRIM(Tabla1[[#This Row],[Fecha Inicio grupo]])&amp;"-"&amp;TRIM(Tabla1[[#This Row],[Tipo Incrito]]))</f>
        <v/>
      </c>
      <c r="BH353" s="309"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10"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10"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10" t="str">
        <f>IF(Tabla1[[#This Row],[Fecha Inicio grupo]]="","",IFERROR(VLOOKUP(Tabla1[[#This Row],[Mes de Alta como miembro]],Parámetros!$AM$2:$AN$16,2,0),"01/01/1900"))</f>
        <v/>
      </c>
    </row>
    <row r="354" spans="1:63" ht="14.45" hidden="1">
      <c r="A354" s="69">
        <v>351</v>
      </c>
      <c r="B354" s="30"/>
      <c r="C354" s="35"/>
      <c r="D354" s="43"/>
      <c r="E354" s="65"/>
      <c r="F354" s="46"/>
      <c r="G354" s="46"/>
      <c r="H354" s="164"/>
      <c r="I354" s="43"/>
      <c r="J354" s="29"/>
      <c r="K354" s="70"/>
      <c r="L354" s="69"/>
      <c r="M354" s="47"/>
      <c r="N354" s="239" t="str">
        <f ca="1">IF(Tabla1[[#This Row],[Fecha de nac]]="","",IF(Tabla1[[#This Row],[Fecha Finalización]] &gt;=TODAY(), DATEDIF(Tabla1[[#This Row],[Fecha de nac]],TODAY(),"y"), ROUNDDOWN((Tabla1[[#This Row],[Fecha Finalización]] -Tabla1[[#This Row],[Fecha de nac]])/365,0)))</f>
        <v/>
      </c>
      <c r="O354" s="170"/>
      <c r="P354" s="35"/>
      <c r="Q354" s="68"/>
      <c r="R354" s="68"/>
      <c r="S354" s="68"/>
      <c r="T354" s="68"/>
      <c r="U354" s="244" t="str">
        <f>IF(F354="","",Tabla1[[#This Row],[Fecha Inicio grupo]]+3*7-7)</f>
        <v/>
      </c>
      <c r="V354" s="245" t="str">
        <f>IF(F354="","",EDATE(Tabla1[[#This Row],[Fecha Inicio grupo]],3))</f>
        <v/>
      </c>
      <c r="W354" s="30"/>
      <c r="X354" s="30"/>
      <c r="Y354" s="77"/>
      <c r="Z354" s="77"/>
      <c r="AA354" s="77"/>
      <c r="AB354" s="77"/>
      <c r="AC354" s="77"/>
      <c r="AD354" s="77"/>
      <c r="AE354" s="77"/>
      <c r="AF354" s="77"/>
      <c r="AG354" s="77"/>
      <c r="AH354" s="77"/>
      <c r="AI354" s="77"/>
      <c r="AJ354" s="77"/>
      <c r="AK354" s="77"/>
      <c r="AL354" s="77"/>
      <c r="AM354" s="77"/>
      <c r="AN354" s="77"/>
      <c r="AO354" s="145"/>
      <c r="AP354" s="247" t="str">
        <f>IF(F354="","",IFERROR(VLOOKUP(SUBSTITUTE(SUBSTITUTE(Tabla1[[#This Row],[Uso Sistemas]],"T","P"),"N","F"),Parámetros!$M$2:$N$17,2,0),"Completar hasta 3ra sem. para evaluar a Probacionista"))</f>
        <v/>
      </c>
      <c r="AQ354" s="40"/>
      <c r="AR354" s="40"/>
      <c r="AS354" s="40"/>
      <c r="AT354" s="29"/>
      <c r="AU354" s="56"/>
      <c r="AV354" s="56"/>
      <c r="AW354" s="56"/>
      <c r="AX354" s="249" t="str">
        <f>IF(V354="","",EOMONTH(EDATE(Tabla1[[#This Row],[Fecha Finalización]],2),0))</f>
        <v/>
      </c>
      <c r="AY354" s="40"/>
      <c r="AZ354" s="250" t="str">
        <f>IF(V354="","",EOMONTH(EDATE(Tabla1[[#This Row],[Fecha Finalización]],3),0))</f>
        <v/>
      </c>
      <c r="BA354" s="40"/>
      <c r="BB354" s="40"/>
      <c r="BC354" s="236"/>
      <c r="BD354" s="234" t="str">
        <f>IF(F354="","",Tabla1[[#This Row],[sem 01]]&amp;Tabla1[[#This Row],[sem 02]]&amp;Tabla1[[#This Row],[sem 03]])</f>
        <v/>
      </c>
      <c r="BE354" s="235" t="str">
        <f>IF(TRIM(F354)="","",$B$1&amp;"-"&amp;SUBSTITUTE(Tabla1[[#This Row],[Mes Inscrito]]," ","")&amp;"-"&amp;SUBSTITUTE(Tabla1[[#This Row],[Dia de clases Inscrito]]," ","")&amp;"-"&amp;SUBSTITUTE(Tabla1[[#This Row],[Horario Inscrito]]," ","")&amp;"-"&amp;Tabla1[[#This Row],[Fecha Inicio grupo]])</f>
        <v/>
      </c>
      <c r="BF354" s="252" t="str">
        <f>IF(F354="","",Tabla1[[#This Row],[Curso]])</f>
        <v/>
      </c>
      <c r="BG354" s="253" t="str">
        <f>+IF(TRIM(F354)="","",$B$1&amp;"-"&amp;TRIM(Tabla1[[#This Row],[Mes Inscrito]])&amp;"-"&amp;TRIM(Tabla1[[#This Row],[Dia de clases Inscrito]])&amp;"-"&amp;TRIM(Tabla1[[#This Row],[Horario Inscrito]])&amp;"-"&amp;TRIM(Tabla1[[#This Row],[Fecha Inicio grupo]])&amp;"-"&amp;TRIM(Tabla1[[#This Row],[Tipo Incrito]]))</f>
        <v/>
      </c>
      <c r="BH354" s="309"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10"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10"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10" t="str">
        <f>IF(Tabla1[[#This Row],[Fecha Inicio grupo]]="","",IFERROR(VLOOKUP(Tabla1[[#This Row],[Mes de Alta como miembro]],Parámetros!$AM$2:$AN$16,2,0),"01/01/1900"))</f>
        <v/>
      </c>
    </row>
    <row r="355" spans="1:63" ht="14.45" hidden="1">
      <c r="A355" s="69">
        <v>352</v>
      </c>
      <c r="B355" s="30"/>
      <c r="C355" s="35"/>
      <c r="D355" s="43"/>
      <c r="E355" s="65"/>
      <c r="F355" s="46"/>
      <c r="G355" s="46"/>
      <c r="H355" s="164"/>
      <c r="I355" s="43"/>
      <c r="J355" s="29"/>
      <c r="K355" s="70"/>
      <c r="L355" s="69"/>
      <c r="M355" s="47"/>
      <c r="N355" s="239" t="str">
        <f ca="1">IF(Tabla1[[#This Row],[Fecha de nac]]="","",IF(Tabla1[[#This Row],[Fecha Finalización]] &gt;=TODAY(), DATEDIF(Tabla1[[#This Row],[Fecha de nac]],TODAY(),"y"), ROUNDDOWN((Tabla1[[#This Row],[Fecha Finalización]] -Tabla1[[#This Row],[Fecha de nac]])/365,0)))</f>
        <v/>
      </c>
      <c r="O355" s="170"/>
      <c r="P355" s="35"/>
      <c r="Q355" s="68"/>
      <c r="R355" s="68"/>
      <c r="S355" s="68"/>
      <c r="T355" s="68"/>
      <c r="U355" s="244" t="str">
        <f>IF(F355="","",Tabla1[[#This Row],[Fecha Inicio grupo]]+3*7-7)</f>
        <v/>
      </c>
      <c r="V355" s="245" t="str">
        <f>IF(F355="","",EDATE(Tabla1[[#This Row],[Fecha Inicio grupo]],3))</f>
        <v/>
      </c>
      <c r="W355" s="30"/>
      <c r="X355" s="30"/>
      <c r="Y355" s="77"/>
      <c r="Z355" s="77"/>
      <c r="AA355" s="77"/>
      <c r="AB355" s="77"/>
      <c r="AC355" s="77"/>
      <c r="AD355" s="77"/>
      <c r="AE355" s="77"/>
      <c r="AF355" s="77"/>
      <c r="AG355" s="77"/>
      <c r="AH355" s="77"/>
      <c r="AI355" s="77"/>
      <c r="AJ355" s="77"/>
      <c r="AK355" s="77"/>
      <c r="AL355" s="77"/>
      <c r="AM355" s="77"/>
      <c r="AN355" s="77"/>
      <c r="AO355" s="145"/>
      <c r="AP355" s="247" t="str">
        <f>IF(F355="","",IFERROR(VLOOKUP(SUBSTITUTE(SUBSTITUTE(Tabla1[[#This Row],[Uso Sistemas]],"T","P"),"N","F"),Parámetros!$M$2:$N$17,2,0),"Completar hasta 3ra sem. para evaluar a Probacionista"))</f>
        <v/>
      </c>
      <c r="AQ355" s="40"/>
      <c r="AR355" s="40"/>
      <c r="AS355" s="40"/>
      <c r="AT355" s="29"/>
      <c r="AU355" s="56"/>
      <c r="AV355" s="56"/>
      <c r="AW355" s="56"/>
      <c r="AX355" s="249" t="str">
        <f>IF(V355="","",EOMONTH(EDATE(Tabla1[[#This Row],[Fecha Finalización]],2),0))</f>
        <v/>
      </c>
      <c r="AY355" s="40"/>
      <c r="AZ355" s="250" t="str">
        <f>IF(V355="","",EOMONTH(EDATE(Tabla1[[#This Row],[Fecha Finalización]],3),0))</f>
        <v/>
      </c>
      <c r="BA355" s="40"/>
      <c r="BB355" s="40"/>
      <c r="BC355" s="236"/>
      <c r="BD355" s="234" t="str">
        <f>IF(F355="","",Tabla1[[#This Row],[sem 01]]&amp;Tabla1[[#This Row],[sem 02]]&amp;Tabla1[[#This Row],[sem 03]])</f>
        <v/>
      </c>
      <c r="BE355" s="235" t="str">
        <f>IF(TRIM(F355)="","",$B$1&amp;"-"&amp;SUBSTITUTE(Tabla1[[#This Row],[Mes Inscrito]]," ","")&amp;"-"&amp;SUBSTITUTE(Tabla1[[#This Row],[Dia de clases Inscrito]]," ","")&amp;"-"&amp;SUBSTITUTE(Tabla1[[#This Row],[Horario Inscrito]]," ","")&amp;"-"&amp;Tabla1[[#This Row],[Fecha Inicio grupo]])</f>
        <v/>
      </c>
      <c r="BF355" s="252" t="str">
        <f>IF(F355="","",Tabla1[[#This Row],[Curso]])</f>
        <v/>
      </c>
      <c r="BG355" s="253" t="str">
        <f>+IF(TRIM(F355)="","",$B$1&amp;"-"&amp;TRIM(Tabla1[[#This Row],[Mes Inscrito]])&amp;"-"&amp;TRIM(Tabla1[[#This Row],[Dia de clases Inscrito]])&amp;"-"&amp;TRIM(Tabla1[[#This Row],[Horario Inscrito]])&amp;"-"&amp;TRIM(Tabla1[[#This Row],[Fecha Inicio grupo]])&amp;"-"&amp;TRIM(Tabla1[[#This Row],[Tipo Incrito]]))</f>
        <v/>
      </c>
      <c r="BH355" s="309"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10"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10"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10" t="str">
        <f>IF(Tabla1[[#This Row],[Fecha Inicio grupo]]="","",IFERROR(VLOOKUP(Tabla1[[#This Row],[Mes de Alta como miembro]],Parámetros!$AM$2:$AN$16,2,0),"01/01/1900"))</f>
        <v/>
      </c>
    </row>
    <row r="356" spans="1:63" ht="14.45" hidden="1">
      <c r="A356" s="69">
        <v>353</v>
      </c>
      <c r="B356" s="30"/>
      <c r="C356" s="35"/>
      <c r="D356" s="43"/>
      <c r="E356" s="65"/>
      <c r="F356" s="46"/>
      <c r="G356" s="46"/>
      <c r="H356" s="164"/>
      <c r="I356" s="43"/>
      <c r="J356" s="29"/>
      <c r="K356" s="70"/>
      <c r="L356" s="69"/>
      <c r="M356" s="47"/>
      <c r="N356" s="239" t="str">
        <f ca="1">IF(Tabla1[[#This Row],[Fecha de nac]]="","",IF(Tabla1[[#This Row],[Fecha Finalización]] &gt;=TODAY(), DATEDIF(Tabla1[[#This Row],[Fecha de nac]],TODAY(),"y"), ROUNDDOWN((Tabla1[[#This Row],[Fecha Finalización]] -Tabla1[[#This Row],[Fecha de nac]])/365,0)))</f>
        <v/>
      </c>
      <c r="O356" s="170"/>
      <c r="P356" s="35"/>
      <c r="Q356" s="68"/>
      <c r="R356" s="68"/>
      <c r="S356" s="68"/>
      <c r="T356" s="68"/>
      <c r="U356" s="244" t="str">
        <f>IF(F356="","",Tabla1[[#This Row],[Fecha Inicio grupo]]+3*7-7)</f>
        <v/>
      </c>
      <c r="V356" s="245" t="str">
        <f>IF(F356="","",EDATE(Tabla1[[#This Row],[Fecha Inicio grupo]],3))</f>
        <v/>
      </c>
      <c r="W356" s="30"/>
      <c r="X356" s="30"/>
      <c r="Y356" s="77"/>
      <c r="Z356" s="77"/>
      <c r="AA356" s="77"/>
      <c r="AB356" s="77"/>
      <c r="AC356" s="77"/>
      <c r="AD356" s="77"/>
      <c r="AE356" s="77"/>
      <c r="AF356" s="77"/>
      <c r="AG356" s="77"/>
      <c r="AH356" s="77"/>
      <c r="AI356" s="77"/>
      <c r="AJ356" s="77"/>
      <c r="AK356" s="77"/>
      <c r="AL356" s="77"/>
      <c r="AM356" s="77"/>
      <c r="AN356" s="77"/>
      <c r="AO356" s="145"/>
      <c r="AP356" s="247" t="str">
        <f>IF(F356="","",IFERROR(VLOOKUP(SUBSTITUTE(SUBSTITUTE(Tabla1[[#This Row],[Uso Sistemas]],"T","P"),"N","F"),Parámetros!$M$2:$N$17,2,0),"Completar hasta 3ra sem. para evaluar a Probacionista"))</f>
        <v/>
      </c>
      <c r="AQ356" s="40"/>
      <c r="AR356" s="40"/>
      <c r="AS356" s="40"/>
      <c r="AT356" s="29"/>
      <c r="AU356" s="56"/>
      <c r="AV356" s="56"/>
      <c r="AW356" s="56"/>
      <c r="AX356" s="249" t="str">
        <f>IF(V356="","",EOMONTH(EDATE(Tabla1[[#This Row],[Fecha Finalización]],2),0))</f>
        <v/>
      </c>
      <c r="AY356" s="40"/>
      <c r="AZ356" s="250" t="str">
        <f>IF(V356="","",EOMONTH(EDATE(Tabla1[[#This Row],[Fecha Finalización]],3),0))</f>
        <v/>
      </c>
      <c r="BA356" s="40"/>
      <c r="BB356" s="40"/>
      <c r="BC356" s="236"/>
      <c r="BD356" s="234" t="str">
        <f>IF(F356="","",Tabla1[[#This Row],[sem 01]]&amp;Tabla1[[#This Row],[sem 02]]&amp;Tabla1[[#This Row],[sem 03]])</f>
        <v/>
      </c>
      <c r="BE356" s="235" t="str">
        <f>IF(TRIM(F356)="","",$B$1&amp;"-"&amp;SUBSTITUTE(Tabla1[[#This Row],[Mes Inscrito]]," ","")&amp;"-"&amp;SUBSTITUTE(Tabla1[[#This Row],[Dia de clases Inscrito]]," ","")&amp;"-"&amp;SUBSTITUTE(Tabla1[[#This Row],[Horario Inscrito]]," ","")&amp;"-"&amp;Tabla1[[#This Row],[Fecha Inicio grupo]])</f>
        <v/>
      </c>
      <c r="BF356" s="252" t="str">
        <f>IF(F356="","",Tabla1[[#This Row],[Curso]])</f>
        <v/>
      </c>
      <c r="BG356" s="253" t="str">
        <f>+IF(TRIM(F356)="","",$B$1&amp;"-"&amp;TRIM(Tabla1[[#This Row],[Mes Inscrito]])&amp;"-"&amp;TRIM(Tabla1[[#This Row],[Dia de clases Inscrito]])&amp;"-"&amp;TRIM(Tabla1[[#This Row],[Horario Inscrito]])&amp;"-"&amp;TRIM(Tabla1[[#This Row],[Fecha Inicio grupo]])&amp;"-"&amp;TRIM(Tabla1[[#This Row],[Tipo Incrito]]))</f>
        <v/>
      </c>
      <c r="BH356" s="309"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10"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10"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10" t="str">
        <f>IF(Tabla1[[#This Row],[Fecha Inicio grupo]]="","",IFERROR(VLOOKUP(Tabla1[[#This Row],[Mes de Alta como miembro]],Parámetros!$AM$2:$AN$16,2,0),"01/01/1900"))</f>
        <v/>
      </c>
    </row>
    <row r="357" spans="1:63" ht="14.45" hidden="1">
      <c r="A357" s="69">
        <v>354</v>
      </c>
      <c r="B357" s="30"/>
      <c r="C357" s="35"/>
      <c r="D357" s="43"/>
      <c r="E357" s="65"/>
      <c r="F357" s="46"/>
      <c r="G357" s="46"/>
      <c r="H357" s="164"/>
      <c r="I357" s="43"/>
      <c r="J357" s="29"/>
      <c r="K357" s="70"/>
      <c r="L357" s="69"/>
      <c r="M357" s="47"/>
      <c r="N357" s="239" t="str">
        <f ca="1">IF(Tabla1[[#This Row],[Fecha de nac]]="","",IF(Tabla1[[#This Row],[Fecha Finalización]] &gt;=TODAY(), DATEDIF(Tabla1[[#This Row],[Fecha de nac]],TODAY(),"y"), ROUNDDOWN((Tabla1[[#This Row],[Fecha Finalización]] -Tabla1[[#This Row],[Fecha de nac]])/365,0)))</f>
        <v/>
      </c>
      <c r="O357" s="170"/>
      <c r="P357" s="35"/>
      <c r="Q357" s="68"/>
      <c r="R357" s="68"/>
      <c r="S357" s="68"/>
      <c r="T357" s="68"/>
      <c r="U357" s="244" t="str">
        <f>IF(F357="","",Tabla1[[#This Row],[Fecha Inicio grupo]]+3*7-7)</f>
        <v/>
      </c>
      <c r="V357" s="245" t="str">
        <f>IF(F357="","",EDATE(Tabla1[[#This Row],[Fecha Inicio grupo]],3))</f>
        <v/>
      </c>
      <c r="W357" s="30"/>
      <c r="X357" s="30"/>
      <c r="Y357" s="77"/>
      <c r="Z357" s="77"/>
      <c r="AA357" s="77"/>
      <c r="AB357" s="77"/>
      <c r="AC357" s="77"/>
      <c r="AD357" s="77"/>
      <c r="AE357" s="77"/>
      <c r="AF357" s="77"/>
      <c r="AG357" s="77"/>
      <c r="AH357" s="77"/>
      <c r="AI357" s="77"/>
      <c r="AJ357" s="77"/>
      <c r="AK357" s="77"/>
      <c r="AL357" s="77"/>
      <c r="AM357" s="77"/>
      <c r="AN357" s="77"/>
      <c r="AO357" s="145"/>
      <c r="AP357" s="247" t="str">
        <f>IF(F357="","",IFERROR(VLOOKUP(SUBSTITUTE(SUBSTITUTE(Tabla1[[#This Row],[Uso Sistemas]],"T","P"),"N","F"),Parámetros!$M$2:$N$17,2,0),"Completar hasta 3ra sem. para evaluar a Probacionista"))</f>
        <v/>
      </c>
      <c r="AQ357" s="40"/>
      <c r="AR357" s="40"/>
      <c r="AS357" s="40"/>
      <c r="AT357" s="29"/>
      <c r="AU357" s="56"/>
      <c r="AV357" s="56"/>
      <c r="AW357" s="56"/>
      <c r="AX357" s="249" t="str">
        <f>IF(V357="","",EOMONTH(EDATE(Tabla1[[#This Row],[Fecha Finalización]],2),0))</f>
        <v/>
      </c>
      <c r="AY357" s="40"/>
      <c r="AZ357" s="250" t="str">
        <f>IF(V357="","",EOMONTH(EDATE(Tabla1[[#This Row],[Fecha Finalización]],3),0))</f>
        <v/>
      </c>
      <c r="BA357" s="40"/>
      <c r="BB357" s="40"/>
      <c r="BC357" s="236"/>
      <c r="BD357" s="234" t="str">
        <f>IF(F357="","",Tabla1[[#This Row],[sem 01]]&amp;Tabla1[[#This Row],[sem 02]]&amp;Tabla1[[#This Row],[sem 03]])</f>
        <v/>
      </c>
      <c r="BE357" s="235" t="str">
        <f>IF(TRIM(F357)="","",$B$1&amp;"-"&amp;SUBSTITUTE(Tabla1[[#This Row],[Mes Inscrito]]," ","")&amp;"-"&amp;SUBSTITUTE(Tabla1[[#This Row],[Dia de clases Inscrito]]," ","")&amp;"-"&amp;SUBSTITUTE(Tabla1[[#This Row],[Horario Inscrito]]," ","")&amp;"-"&amp;Tabla1[[#This Row],[Fecha Inicio grupo]])</f>
        <v/>
      </c>
      <c r="BF357" s="252" t="str">
        <f>IF(F357="","",Tabla1[[#This Row],[Curso]])</f>
        <v/>
      </c>
      <c r="BG357" s="253" t="str">
        <f>+IF(TRIM(F357)="","",$B$1&amp;"-"&amp;TRIM(Tabla1[[#This Row],[Mes Inscrito]])&amp;"-"&amp;TRIM(Tabla1[[#This Row],[Dia de clases Inscrito]])&amp;"-"&amp;TRIM(Tabla1[[#This Row],[Horario Inscrito]])&amp;"-"&amp;TRIM(Tabla1[[#This Row],[Fecha Inicio grupo]])&amp;"-"&amp;TRIM(Tabla1[[#This Row],[Tipo Incrito]]))</f>
        <v/>
      </c>
      <c r="BH357" s="309"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10"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10"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10" t="str">
        <f>IF(Tabla1[[#This Row],[Fecha Inicio grupo]]="","",IFERROR(VLOOKUP(Tabla1[[#This Row],[Mes de Alta como miembro]],Parámetros!$AM$2:$AN$16,2,0),"01/01/1900"))</f>
        <v/>
      </c>
    </row>
    <row r="358" spans="1:63" ht="14.45" hidden="1">
      <c r="A358" s="69">
        <v>355</v>
      </c>
      <c r="B358" s="30"/>
      <c r="C358" s="35"/>
      <c r="D358" s="43"/>
      <c r="E358" s="65"/>
      <c r="F358" s="46"/>
      <c r="G358" s="46"/>
      <c r="H358" s="164"/>
      <c r="I358" s="43"/>
      <c r="J358" s="29"/>
      <c r="K358" s="70"/>
      <c r="L358" s="69"/>
      <c r="M358" s="47"/>
      <c r="N358" s="239" t="str">
        <f ca="1">IF(Tabla1[[#This Row],[Fecha de nac]]="","",IF(Tabla1[[#This Row],[Fecha Finalización]] &gt;=TODAY(), DATEDIF(Tabla1[[#This Row],[Fecha de nac]],TODAY(),"y"), ROUNDDOWN((Tabla1[[#This Row],[Fecha Finalización]] -Tabla1[[#This Row],[Fecha de nac]])/365,0)))</f>
        <v/>
      </c>
      <c r="O358" s="170"/>
      <c r="P358" s="35"/>
      <c r="Q358" s="68"/>
      <c r="R358" s="68"/>
      <c r="S358" s="68"/>
      <c r="T358" s="68"/>
      <c r="U358" s="244" t="str">
        <f>IF(F358="","",Tabla1[[#This Row],[Fecha Inicio grupo]]+3*7-7)</f>
        <v/>
      </c>
      <c r="V358" s="245" t="str">
        <f>IF(F358="","",EDATE(Tabla1[[#This Row],[Fecha Inicio grupo]],3))</f>
        <v/>
      </c>
      <c r="W358" s="30"/>
      <c r="X358" s="30"/>
      <c r="Y358" s="77"/>
      <c r="Z358" s="77"/>
      <c r="AA358" s="77"/>
      <c r="AB358" s="77"/>
      <c r="AC358" s="77"/>
      <c r="AD358" s="77"/>
      <c r="AE358" s="77"/>
      <c r="AF358" s="77"/>
      <c r="AG358" s="77"/>
      <c r="AH358" s="77"/>
      <c r="AI358" s="77"/>
      <c r="AJ358" s="77"/>
      <c r="AK358" s="77"/>
      <c r="AL358" s="77"/>
      <c r="AM358" s="77"/>
      <c r="AN358" s="77"/>
      <c r="AO358" s="145"/>
      <c r="AP358" s="247" t="str">
        <f>IF(F358="","",IFERROR(VLOOKUP(SUBSTITUTE(SUBSTITUTE(Tabla1[[#This Row],[Uso Sistemas]],"T","P"),"N","F"),Parámetros!$M$2:$N$17,2,0),"Completar hasta 3ra sem. para evaluar a Probacionista"))</f>
        <v/>
      </c>
      <c r="AQ358" s="40"/>
      <c r="AR358" s="40"/>
      <c r="AS358" s="40"/>
      <c r="AT358" s="29"/>
      <c r="AU358" s="56"/>
      <c r="AV358" s="56"/>
      <c r="AW358" s="56"/>
      <c r="AX358" s="249" t="str">
        <f>IF(V358="","",EOMONTH(EDATE(Tabla1[[#This Row],[Fecha Finalización]],2),0))</f>
        <v/>
      </c>
      <c r="AY358" s="40"/>
      <c r="AZ358" s="250" t="str">
        <f>IF(V358="","",EOMONTH(EDATE(Tabla1[[#This Row],[Fecha Finalización]],3),0))</f>
        <v/>
      </c>
      <c r="BA358" s="40"/>
      <c r="BB358" s="40"/>
      <c r="BC358" s="236"/>
      <c r="BD358" s="234" t="str">
        <f>IF(F358="","",Tabla1[[#This Row],[sem 01]]&amp;Tabla1[[#This Row],[sem 02]]&amp;Tabla1[[#This Row],[sem 03]])</f>
        <v/>
      </c>
      <c r="BE358" s="235" t="str">
        <f>IF(TRIM(F358)="","",$B$1&amp;"-"&amp;SUBSTITUTE(Tabla1[[#This Row],[Mes Inscrito]]," ","")&amp;"-"&amp;SUBSTITUTE(Tabla1[[#This Row],[Dia de clases Inscrito]]," ","")&amp;"-"&amp;SUBSTITUTE(Tabla1[[#This Row],[Horario Inscrito]]," ","")&amp;"-"&amp;Tabla1[[#This Row],[Fecha Inicio grupo]])</f>
        <v/>
      </c>
      <c r="BF358" s="252" t="str">
        <f>IF(F358="","",Tabla1[[#This Row],[Curso]])</f>
        <v/>
      </c>
      <c r="BG358" s="253" t="str">
        <f>+IF(TRIM(F358)="","",$B$1&amp;"-"&amp;TRIM(Tabla1[[#This Row],[Mes Inscrito]])&amp;"-"&amp;TRIM(Tabla1[[#This Row],[Dia de clases Inscrito]])&amp;"-"&amp;TRIM(Tabla1[[#This Row],[Horario Inscrito]])&amp;"-"&amp;TRIM(Tabla1[[#This Row],[Fecha Inicio grupo]])&amp;"-"&amp;TRIM(Tabla1[[#This Row],[Tipo Incrito]]))</f>
        <v/>
      </c>
      <c r="BH358" s="309"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10"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10"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10" t="str">
        <f>IF(Tabla1[[#This Row],[Fecha Inicio grupo]]="","",IFERROR(VLOOKUP(Tabla1[[#This Row],[Mes de Alta como miembro]],Parámetros!$AM$2:$AN$16,2,0),"01/01/1900"))</f>
        <v/>
      </c>
    </row>
    <row r="359" spans="1:63" ht="14.45" hidden="1">
      <c r="A359" s="69">
        <v>356</v>
      </c>
      <c r="B359" s="30"/>
      <c r="C359" s="35"/>
      <c r="D359" s="43"/>
      <c r="E359" s="65"/>
      <c r="F359" s="46"/>
      <c r="G359" s="46"/>
      <c r="H359" s="164"/>
      <c r="I359" s="43"/>
      <c r="J359" s="29"/>
      <c r="K359" s="70"/>
      <c r="L359" s="69"/>
      <c r="M359" s="47"/>
      <c r="N359" s="239" t="str">
        <f ca="1">IF(Tabla1[[#This Row],[Fecha de nac]]="","",IF(Tabla1[[#This Row],[Fecha Finalización]] &gt;=TODAY(), DATEDIF(Tabla1[[#This Row],[Fecha de nac]],TODAY(),"y"), ROUNDDOWN((Tabla1[[#This Row],[Fecha Finalización]] -Tabla1[[#This Row],[Fecha de nac]])/365,0)))</f>
        <v/>
      </c>
      <c r="O359" s="170"/>
      <c r="P359" s="35"/>
      <c r="Q359" s="68"/>
      <c r="R359" s="68"/>
      <c r="S359" s="68"/>
      <c r="T359" s="68"/>
      <c r="U359" s="244" t="str">
        <f>IF(F359="","",Tabla1[[#This Row],[Fecha Inicio grupo]]+3*7-7)</f>
        <v/>
      </c>
      <c r="V359" s="245" t="str">
        <f>IF(F359="","",EDATE(Tabla1[[#This Row],[Fecha Inicio grupo]],3))</f>
        <v/>
      </c>
      <c r="W359" s="30"/>
      <c r="X359" s="30"/>
      <c r="Y359" s="77"/>
      <c r="Z359" s="77"/>
      <c r="AA359" s="77"/>
      <c r="AB359" s="77"/>
      <c r="AC359" s="77"/>
      <c r="AD359" s="77"/>
      <c r="AE359" s="77"/>
      <c r="AF359" s="77"/>
      <c r="AG359" s="77"/>
      <c r="AH359" s="77"/>
      <c r="AI359" s="77"/>
      <c r="AJ359" s="77"/>
      <c r="AK359" s="77"/>
      <c r="AL359" s="77"/>
      <c r="AM359" s="77"/>
      <c r="AN359" s="77"/>
      <c r="AO359" s="145"/>
      <c r="AP359" s="247" t="str">
        <f>IF(F359="","",IFERROR(VLOOKUP(SUBSTITUTE(SUBSTITUTE(Tabla1[[#This Row],[Uso Sistemas]],"T","P"),"N","F"),Parámetros!$M$2:$N$17,2,0),"Completar hasta 3ra sem. para evaluar a Probacionista"))</f>
        <v/>
      </c>
      <c r="AQ359" s="40"/>
      <c r="AR359" s="40"/>
      <c r="AS359" s="40"/>
      <c r="AT359" s="29"/>
      <c r="AU359" s="56"/>
      <c r="AV359" s="56"/>
      <c r="AW359" s="56"/>
      <c r="AX359" s="249" t="str">
        <f>IF(V359="","",EOMONTH(EDATE(Tabla1[[#This Row],[Fecha Finalización]],2),0))</f>
        <v/>
      </c>
      <c r="AY359" s="40"/>
      <c r="AZ359" s="250" t="str">
        <f>IF(V359="","",EOMONTH(EDATE(Tabla1[[#This Row],[Fecha Finalización]],3),0))</f>
        <v/>
      </c>
      <c r="BA359" s="40"/>
      <c r="BB359" s="40"/>
      <c r="BC359" s="236"/>
      <c r="BD359" s="234" t="str">
        <f>IF(F359="","",Tabla1[[#This Row],[sem 01]]&amp;Tabla1[[#This Row],[sem 02]]&amp;Tabla1[[#This Row],[sem 03]])</f>
        <v/>
      </c>
      <c r="BE359" s="235" t="str">
        <f>IF(TRIM(F359)="","",$B$1&amp;"-"&amp;SUBSTITUTE(Tabla1[[#This Row],[Mes Inscrito]]," ","")&amp;"-"&amp;SUBSTITUTE(Tabla1[[#This Row],[Dia de clases Inscrito]]," ","")&amp;"-"&amp;SUBSTITUTE(Tabla1[[#This Row],[Horario Inscrito]]," ","")&amp;"-"&amp;Tabla1[[#This Row],[Fecha Inicio grupo]])</f>
        <v/>
      </c>
      <c r="BF359" s="252" t="str">
        <f>IF(F359="","",Tabla1[[#This Row],[Curso]])</f>
        <v/>
      </c>
      <c r="BG359" s="253" t="str">
        <f>+IF(TRIM(F359)="","",$B$1&amp;"-"&amp;TRIM(Tabla1[[#This Row],[Mes Inscrito]])&amp;"-"&amp;TRIM(Tabla1[[#This Row],[Dia de clases Inscrito]])&amp;"-"&amp;TRIM(Tabla1[[#This Row],[Horario Inscrito]])&amp;"-"&amp;TRIM(Tabla1[[#This Row],[Fecha Inicio grupo]])&amp;"-"&amp;TRIM(Tabla1[[#This Row],[Tipo Incrito]]))</f>
        <v/>
      </c>
      <c r="BH359" s="309"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10"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10"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10" t="str">
        <f>IF(Tabla1[[#This Row],[Fecha Inicio grupo]]="","",IFERROR(VLOOKUP(Tabla1[[#This Row],[Mes de Alta como miembro]],Parámetros!$AM$2:$AN$16,2,0),"01/01/1900"))</f>
        <v/>
      </c>
    </row>
    <row r="360" spans="1:63" ht="14.45" hidden="1">
      <c r="A360" s="69">
        <v>357</v>
      </c>
      <c r="B360" s="30"/>
      <c r="C360" s="35"/>
      <c r="D360" s="43"/>
      <c r="E360" s="65"/>
      <c r="F360" s="46"/>
      <c r="G360" s="46"/>
      <c r="H360" s="164"/>
      <c r="I360" s="43"/>
      <c r="J360" s="29"/>
      <c r="K360" s="70"/>
      <c r="L360" s="69"/>
      <c r="M360" s="47"/>
      <c r="N360" s="239" t="str">
        <f ca="1">IF(Tabla1[[#This Row],[Fecha de nac]]="","",IF(Tabla1[[#This Row],[Fecha Finalización]] &gt;=TODAY(), DATEDIF(Tabla1[[#This Row],[Fecha de nac]],TODAY(),"y"), ROUNDDOWN((Tabla1[[#This Row],[Fecha Finalización]] -Tabla1[[#This Row],[Fecha de nac]])/365,0)))</f>
        <v/>
      </c>
      <c r="O360" s="170"/>
      <c r="P360" s="35"/>
      <c r="Q360" s="68"/>
      <c r="R360" s="68"/>
      <c r="S360" s="68"/>
      <c r="T360" s="68"/>
      <c r="U360" s="244" t="str">
        <f>IF(F360="","",Tabla1[[#This Row],[Fecha Inicio grupo]]+3*7-7)</f>
        <v/>
      </c>
      <c r="V360" s="245" t="str">
        <f>IF(F360="","",EDATE(Tabla1[[#This Row],[Fecha Inicio grupo]],3))</f>
        <v/>
      </c>
      <c r="W360" s="30"/>
      <c r="X360" s="30"/>
      <c r="Y360" s="77"/>
      <c r="Z360" s="77"/>
      <c r="AA360" s="77"/>
      <c r="AB360" s="77"/>
      <c r="AC360" s="77"/>
      <c r="AD360" s="77"/>
      <c r="AE360" s="77"/>
      <c r="AF360" s="77"/>
      <c r="AG360" s="77"/>
      <c r="AH360" s="77"/>
      <c r="AI360" s="77"/>
      <c r="AJ360" s="77"/>
      <c r="AK360" s="77"/>
      <c r="AL360" s="77"/>
      <c r="AM360" s="77"/>
      <c r="AN360" s="77"/>
      <c r="AO360" s="145"/>
      <c r="AP360" s="247" t="str">
        <f>IF(F360="","",IFERROR(VLOOKUP(SUBSTITUTE(SUBSTITUTE(Tabla1[[#This Row],[Uso Sistemas]],"T","P"),"N","F"),Parámetros!$M$2:$N$17,2,0),"Completar hasta 3ra sem. para evaluar a Probacionista"))</f>
        <v/>
      </c>
      <c r="AQ360" s="40"/>
      <c r="AR360" s="40"/>
      <c r="AS360" s="40"/>
      <c r="AT360" s="29"/>
      <c r="AU360" s="56"/>
      <c r="AV360" s="56"/>
      <c r="AW360" s="56"/>
      <c r="AX360" s="249" t="str">
        <f>IF(V360="","",EOMONTH(EDATE(Tabla1[[#This Row],[Fecha Finalización]],2),0))</f>
        <v/>
      </c>
      <c r="AY360" s="40"/>
      <c r="AZ360" s="250" t="str">
        <f>IF(V360="","",EOMONTH(EDATE(Tabla1[[#This Row],[Fecha Finalización]],3),0))</f>
        <v/>
      </c>
      <c r="BA360" s="40"/>
      <c r="BB360" s="40"/>
      <c r="BC360" s="236"/>
      <c r="BD360" s="234" t="str">
        <f>IF(F360="","",Tabla1[[#This Row],[sem 01]]&amp;Tabla1[[#This Row],[sem 02]]&amp;Tabla1[[#This Row],[sem 03]])</f>
        <v/>
      </c>
      <c r="BE360" s="235" t="str">
        <f>IF(TRIM(F360)="","",$B$1&amp;"-"&amp;SUBSTITUTE(Tabla1[[#This Row],[Mes Inscrito]]," ","")&amp;"-"&amp;SUBSTITUTE(Tabla1[[#This Row],[Dia de clases Inscrito]]," ","")&amp;"-"&amp;SUBSTITUTE(Tabla1[[#This Row],[Horario Inscrito]]," ","")&amp;"-"&amp;Tabla1[[#This Row],[Fecha Inicio grupo]])</f>
        <v/>
      </c>
      <c r="BF360" s="252" t="str">
        <f>IF(F360="","",Tabla1[[#This Row],[Curso]])</f>
        <v/>
      </c>
      <c r="BG360" s="253" t="str">
        <f>+IF(TRIM(F360)="","",$B$1&amp;"-"&amp;TRIM(Tabla1[[#This Row],[Mes Inscrito]])&amp;"-"&amp;TRIM(Tabla1[[#This Row],[Dia de clases Inscrito]])&amp;"-"&amp;TRIM(Tabla1[[#This Row],[Horario Inscrito]])&amp;"-"&amp;TRIM(Tabla1[[#This Row],[Fecha Inicio grupo]])&amp;"-"&amp;TRIM(Tabla1[[#This Row],[Tipo Incrito]]))</f>
        <v/>
      </c>
      <c r="BH360" s="309"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10"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10"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10" t="str">
        <f>IF(Tabla1[[#This Row],[Fecha Inicio grupo]]="","",IFERROR(VLOOKUP(Tabla1[[#This Row],[Mes de Alta como miembro]],Parámetros!$AM$2:$AN$16,2,0),"01/01/1900"))</f>
        <v/>
      </c>
    </row>
    <row r="361" spans="1:63" ht="14.45" hidden="1">
      <c r="A361" s="69">
        <v>358</v>
      </c>
      <c r="B361" s="30"/>
      <c r="C361" s="35"/>
      <c r="D361" s="43"/>
      <c r="E361" s="65"/>
      <c r="F361" s="46"/>
      <c r="G361" s="46"/>
      <c r="H361" s="164"/>
      <c r="I361" s="43"/>
      <c r="J361" s="29"/>
      <c r="K361" s="70"/>
      <c r="L361" s="69"/>
      <c r="M361" s="47"/>
      <c r="N361" s="239" t="str">
        <f ca="1">IF(Tabla1[[#This Row],[Fecha de nac]]="","",IF(Tabla1[[#This Row],[Fecha Finalización]] &gt;=TODAY(), DATEDIF(Tabla1[[#This Row],[Fecha de nac]],TODAY(),"y"), ROUNDDOWN((Tabla1[[#This Row],[Fecha Finalización]] -Tabla1[[#This Row],[Fecha de nac]])/365,0)))</f>
        <v/>
      </c>
      <c r="O361" s="170"/>
      <c r="P361" s="35"/>
      <c r="Q361" s="68"/>
      <c r="R361" s="68"/>
      <c r="S361" s="68"/>
      <c r="T361" s="68"/>
      <c r="U361" s="244" t="str">
        <f>IF(F361="","",Tabla1[[#This Row],[Fecha Inicio grupo]]+3*7-7)</f>
        <v/>
      </c>
      <c r="V361" s="245" t="str">
        <f>IF(F361="","",EDATE(Tabla1[[#This Row],[Fecha Inicio grupo]],3))</f>
        <v/>
      </c>
      <c r="W361" s="30"/>
      <c r="X361" s="30"/>
      <c r="Y361" s="77"/>
      <c r="Z361" s="77"/>
      <c r="AA361" s="77"/>
      <c r="AB361" s="77"/>
      <c r="AC361" s="77"/>
      <c r="AD361" s="77"/>
      <c r="AE361" s="77"/>
      <c r="AF361" s="77"/>
      <c r="AG361" s="77"/>
      <c r="AH361" s="77"/>
      <c r="AI361" s="77"/>
      <c r="AJ361" s="77"/>
      <c r="AK361" s="77"/>
      <c r="AL361" s="77"/>
      <c r="AM361" s="77"/>
      <c r="AN361" s="77"/>
      <c r="AO361" s="145"/>
      <c r="AP361" s="247" t="str">
        <f>IF(F361="","",IFERROR(VLOOKUP(SUBSTITUTE(SUBSTITUTE(Tabla1[[#This Row],[Uso Sistemas]],"T","P"),"N","F"),Parámetros!$M$2:$N$17,2,0),"Completar hasta 3ra sem. para evaluar a Probacionista"))</f>
        <v/>
      </c>
      <c r="AQ361" s="40"/>
      <c r="AR361" s="40"/>
      <c r="AS361" s="40"/>
      <c r="AT361" s="29"/>
      <c r="AU361" s="56"/>
      <c r="AV361" s="56"/>
      <c r="AW361" s="56"/>
      <c r="AX361" s="249" t="str">
        <f>IF(V361="","",EOMONTH(EDATE(Tabla1[[#This Row],[Fecha Finalización]],2),0))</f>
        <v/>
      </c>
      <c r="AY361" s="40"/>
      <c r="AZ361" s="250" t="str">
        <f>IF(V361="","",EOMONTH(EDATE(Tabla1[[#This Row],[Fecha Finalización]],3),0))</f>
        <v/>
      </c>
      <c r="BA361" s="40"/>
      <c r="BB361" s="40"/>
      <c r="BC361" s="236"/>
      <c r="BD361" s="234" t="str">
        <f>IF(F361="","",Tabla1[[#This Row],[sem 01]]&amp;Tabla1[[#This Row],[sem 02]]&amp;Tabla1[[#This Row],[sem 03]])</f>
        <v/>
      </c>
      <c r="BE361" s="235" t="str">
        <f>IF(TRIM(F361)="","",$B$1&amp;"-"&amp;SUBSTITUTE(Tabla1[[#This Row],[Mes Inscrito]]," ","")&amp;"-"&amp;SUBSTITUTE(Tabla1[[#This Row],[Dia de clases Inscrito]]," ","")&amp;"-"&amp;SUBSTITUTE(Tabla1[[#This Row],[Horario Inscrito]]," ","")&amp;"-"&amp;Tabla1[[#This Row],[Fecha Inicio grupo]])</f>
        <v/>
      </c>
      <c r="BF361" s="252" t="str">
        <f>IF(F361="","",Tabla1[[#This Row],[Curso]])</f>
        <v/>
      </c>
      <c r="BG361" s="253" t="str">
        <f>+IF(TRIM(F361)="","",$B$1&amp;"-"&amp;TRIM(Tabla1[[#This Row],[Mes Inscrito]])&amp;"-"&amp;TRIM(Tabla1[[#This Row],[Dia de clases Inscrito]])&amp;"-"&amp;TRIM(Tabla1[[#This Row],[Horario Inscrito]])&amp;"-"&amp;TRIM(Tabla1[[#This Row],[Fecha Inicio grupo]])&amp;"-"&amp;TRIM(Tabla1[[#This Row],[Tipo Incrito]]))</f>
        <v/>
      </c>
      <c r="BH361" s="309"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10"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10"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10" t="str">
        <f>IF(Tabla1[[#This Row],[Fecha Inicio grupo]]="","",IFERROR(VLOOKUP(Tabla1[[#This Row],[Mes de Alta como miembro]],Parámetros!$AM$2:$AN$16,2,0),"01/01/1900"))</f>
        <v/>
      </c>
    </row>
    <row r="362" spans="1:63" ht="14.45" hidden="1">
      <c r="A362" s="69">
        <v>359</v>
      </c>
      <c r="B362" s="30"/>
      <c r="C362" s="35"/>
      <c r="D362" s="43"/>
      <c r="E362" s="65"/>
      <c r="F362" s="46"/>
      <c r="G362" s="46"/>
      <c r="H362" s="164"/>
      <c r="I362" s="43"/>
      <c r="J362" s="29"/>
      <c r="K362" s="70"/>
      <c r="L362" s="69"/>
      <c r="M362" s="47"/>
      <c r="N362" s="239" t="str">
        <f ca="1">IF(Tabla1[[#This Row],[Fecha de nac]]="","",IF(Tabla1[[#This Row],[Fecha Finalización]] &gt;=TODAY(), DATEDIF(Tabla1[[#This Row],[Fecha de nac]],TODAY(),"y"), ROUNDDOWN((Tabla1[[#This Row],[Fecha Finalización]] -Tabla1[[#This Row],[Fecha de nac]])/365,0)))</f>
        <v/>
      </c>
      <c r="O362" s="170"/>
      <c r="P362" s="35"/>
      <c r="Q362" s="68"/>
      <c r="R362" s="68"/>
      <c r="S362" s="68"/>
      <c r="T362" s="68"/>
      <c r="U362" s="244" t="str">
        <f>IF(F362="","",Tabla1[[#This Row],[Fecha Inicio grupo]]+3*7-7)</f>
        <v/>
      </c>
      <c r="V362" s="245" t="str">
        <f>IF(F362="","",EDATE(Tabla1[[#This Row],[Fecha Inicio grupo]],3))</f>
        <v/>
      </c>
      <c r="W362" s="30"/>
      <c r="X362" s="30"/>
      <c r="Y362" s="77"/>
      <c r="Z362" s="77"/>
      <c r="AA362" s="77"/>
      <c r="AB362" s="77"/>
      <c r="AC362" s="77"/>
      <c r="AD362" s="77"/>
      <c r="AE362" s="77"/>
      <c r="AF362" s="77"/>
      <c r="AG362" s="77"/>
      <c r="AH362" s="77"/>
      <c r="AI362" s="77"/>
      <c r="AJ362" s="77"/>
      <c r="AK362" s="77"/>
      <c r="AL362" s="77"/>
      <c r="AM362" s="77"/>
      <c r="AN362" s="77"/>
      <c r="AO362" s="145"/>
      <c r="AP362" s="247" t="str">
        <f>IF(F362="","",IFERROR(VLOOKUP(SUBSTITUTE(SUBSTITUTE(Tabla1[[#This Row],[Uso Sistemas]],"T","P"),"N","F"),Parámetros!$M$2:$N$17,2,0),"Completar hasta 3ra sem. para evaluar a Probacionista"))</f>
        <v/>
      </c>
      <c r="AQ362" s="40"/>
      <c r="AR362" s="40"/>
      <c r="AS362" s="40"/>
      <c r="AT362" s="29"/>
      <c r="AU362" s="56"/>
      <c r="AV362" s="56"/>
      <c r="AW362" s="56"/>
      <c r="AX362" s="249" t="str">
        <f>IF(V362="","",EOMONTH(EDATE(Tabla1[[#This Row],[Fecha Finalización]],2),0))</f>
        <v/>
      </c>
      <c r="AY362" s="40"/>
      <c r="AZ362" s="250" t="str">
        <f>IF(V362="","",EOMONTH(EDATE(Tabla1[[#This Row],[Fecha Finalización]],3),0))</f>
        <v/>
      </c>
      <c r="BA362" s="40"/>
      <c r="BB362" s="40"/>
      <c r="BC362" s="236"/>
      <c r="BD362" s="234" t="str">
        <f>IF(F362="","",Tabla1[[#This Row],[sem 01]]&amp;Tabla1[[#This Row],[sem 02]]&amp;Tabla1[[#This Row],[sem 03]])</f>
        <v/>
      </c>
      <c r="BE362" s="235" t="str">
        <f>IF(TRIM(F362)="","",$B$1&amp;"-"&amp;SUBSTITUTE(Tabla1[[#This Row],[Mes Inscrito]]," ","")&amp;"-"&amp;SUBSTITUTE(Tabla1[[#This Row],[Dia de clases Inscrito]]," ","")&amp;"-"&amp;SUBSTITUTE(Tabla1[[#This Row],[Horario Inscrito]]," ","")&amp;"-"&amp;Tabla1[[#This Row],[Fecha Inicio grupo]])</f>
        <v/>
      </c>
      <c r="BF362" s="252" t="str">
        <f>IF(F362="","",Tabla1[[#This Row],[Curso]])</f>
        <v/>
      </c>
      <c r="BG362" s="253" t="str">
        <f>+IF(TRIM(F362)="","",$B$1&amp;"-"&amp;TRIM(Tabla1[[#This Row],[Mes Inscrito]])&amp;"-"&amp;TRIM(Tabla1[[#This Row],[Dia de clases Inscrito]])&amp;"-"&amp;TRIM(Tabla1[[#This Row],[Horario Inscrito]])&amp;"-"&amp;TRIM(Tabla1[[#This Row],[Fecha Inicio grupo]])&amp;"-"&amp;TRIM(Tabla1[[#This Row],[Tipo Incrito]]))</f>
        <v/>
      </c>
      <c r="BH362" s="309"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10"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10"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10" t="str">
        <f>IF(Tabla1[[#This Row],[Fecha Inicio grupo]]="","",IFERROR(VLOOKUP(Tabla1[[#This Row],[Mes de Alta como miembro]],Parámetros!$AM$2:$AN$16,2,0),"01/01/1900"))</f>
        <v/>
      </c>
    </row>
    <row r="363" spans="1:63" ht="14.45" hidden="1">
      <c r="A363" s="69">
        <v>360</v>
      </c>
      <c r="B363" s="30"/>
      <c r="C363" s="35"/>
      <c r="D363" s="43"/>
      <c r="E363" s="65"/>
      <c r="F363" s="46"/>
      <c r="G363" s="46"/>
      <c r="H363" s="164"/>
      <c r="I363" s="43"/>
      <c r="J363" s="29"/>
      <c r="K363" s="70"/>
      <c r="L363" s="69"/>
      <c r="M363" s="47"/>
      <c r="N363" s="239" t="str">
        <f ca="1">IF(Tabla1[[#This Row],[Fecha de nac]]="","",IF(Tabla1[[#This Row],[Fecha Finalización]] &gt;=TODAY(), DATEDIF(Tabla1[[#This Row],[Fecha de nac]],TODAY(),"y"), ROUNDDOWN((Tabla1[[#This Row],[Fecha Finalización]] -Tabla1[[#This Row],[Fecha de nac]])/365,0)))</f>
        <v/>
      </c>
      <c r="O363" s="170"/>
      <c r="P363" s="35"/>
      <c r="Q363" s="68"/>
      <c r="R363" s="68"/>
      <c r="S363" s="68"/>
      <c r="T363" s="68"/>
      <c r="U363" s="244" t="str">
        <f>IF(F363="","",Tabla1[[#This Row],[Fecha Inicio grupo]]+3*7-7)</f>
        <v/>
      </c>
      <c r="V363" s="245" t="str">
        <f>IF(F363="","",EDATE(Tabla1[[#This Row],[Fecha Inicio grupo]],3))</f>
        <v/>
      </c>
      <c r="W363" s="30"/>
      <c r="X363" s="30"/>
      <c r="Y363" s="77"/>
      <c r="Z363" s="77"/>
      <c r="AA363" s="77"/>
      <c r="AB363" s="77"/>
      <c r="AC363" s="77"/>
      <c r="AD363" s="77"/>
      <c r="AE363" s="77"/>
      <c r="AF363" s="77"/>
      <c r="AG363" s="77"/>
      <c r="AH363" s="77"/>
      <c r="AI363" s="77"/>
      <c r="AJ363" s="77"/>
      <c r="AK363" s="77"/>
      <c r="AL363" s="77"/>
      <c r="AM363" s="77"/>
      <c r="AN363" s="77"/>
      <c r="AO363" s="145"/>
      <c r="AP363" s="247" t="str">
        <f>IF(F363="","",IFERROR(VLOOKUP(SUBSTITUTE(SUBSTITUTE(Tabla1[[#This Row],[Uso Sistemas]],"T","P"),"N","F"),Parámetros!$M$2:$N$17,2,0),"Completar hasta 3ra sem. para evaluar a Probacionista"))</f>
        <v/>
      </c>
      <c r="AQ363" s="40"/>
      <c r="AR363" s="40"/>
      <c r="AS363" s="40"/>
      <c r="AT363" s="29"/>
      <c r="AU363" s="56"/>
      <c r="AV363" s="56"/>
      <c r="AW363" s="56"/>
      <c r="AX363" s="249" t="str">
        <f>IF(V363="","",EOMONTH(EDATE(Tabla1[[#This Row],[Fecha Finalización]],2),0))</f>
        <v/>
      </c>
      <c r="AY363" s="40"/>
      <c r="AZ363" s="250" t="str">
        <f>IF(V363="","",EOMONTH(EDATE(Tabla1[[#This Row],[Fecha Finalización]],3),0))</f>
        <v/>
      </c>
      <c r="BA363" s="40"/>
      <c r="BB363" s="40"/>
      <c r="BC363" s="236"/>
      <c r="BD363" s="234" t="str">
        <f>IF(F363="","",Tabla1[[#This Row],[sem 01]]&amp;Tabla1[[#This Row],[sem 02]]&amp;Tabla1[[#This Row],[sem 03]])</f>
        <v/>
      </c>
      <c r="BE363" s="235" t="str">
        <f>IF(TRIM(F363)="","",$B$1&amp;"-"&amp;SUBSTITUTE(Tabla1[[#This Row],[Mes Inscrito]]," ","")&amp;"-"&amp;SUBSTITUTE(Tabla1[[#This Row],[Dia de clases Inscrito]]," ","")&amp;"-"&amp;SUBSTITUTE(Tabla1[[#This Row],[Horario Inscrito]]," ","")&amp;"-"&amp;Tabla1[[#This Row],[Fecha Inicio grupo]])</f>
        <v/>
      </c>
      <c r="BF363" s="252" t="str">
        <f>IF(F363="","",Tabla1[[#This Row],[Curso]])</f>
        <v/>
      </c>
      <c r="BG363" s="253" t="str">
        <f>+IF(TRIM(F363)="","",$B$1&amp;"-"&amp;TRIM(Tabla1[[#This Row],[Mes Inscrito]])&amp;"-"&amp;TRIM(Tabla1[[#This Row],[Dia de clases Inscrito]])&amp;"-"&amp;TRIM(Tabla1[[#This Row],[Horario Inscrito]])&amp;"-"&amp;TRIM(Tabla1[[#This Row],[Fecha Inicio grupo]])&amp;"-"&amp;TRIM(Tabla1[[#This Row],[Tipo Incrito]]))</f>
        <v/>
      </c>
      <c r="BH363" s="309"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10"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10"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10" t="str">
        <f>IF(Tabla1[[#This Row],[Fecha Inicio grupo]]="","",IFERROR(VLOOKUP(Tabla1[[#This Row],[Mes de Alta como miembro]],Parámetros!$AM$2:$AN$16,2,0),"01/01/1900"))</f>
        <v/>
      </c>
    </row>
    <row r="364" spans="1:63" ht="14.45" hidden="1">
      <c r="A364" s="69">
        <v>361</v>
      </c>
      <c r="B364" s="30"/>
      <c r="C364" s="35"/>
      <c r="D364" s="43"/>
      <c r="E364" s="65"/>
      <c r="F364" s="46"/>
      <c r="G364" s="46"/>
      <c r="H364" s="164"/>
      <c r="I364" s="43"/>
      <c r="J364" s="29"/>
      <c r="K364" s="70"/>
      <c r="L364" s="69"/>
      <c r="M364" s="47"/>
      <c r="N364" s="239" t="str">
        <f ca="1">IF(Tabla1[[#This Row],[Fecha de nac]]="","",IF(Tabla1[[#This Row],[Fecha Finalización]] &gt;=TODAY(), DATEDIF(Tabla1[[#This Row],[Fecha de nac]],TODAY(),"y"), ROUNDDOWN((Tabla1[[#This Row],[Fecha Finalización]] -Tabla1[[#This Row],[Fecha de nac]])/365,0)))</f>
        <v/>
      </c>
      <c r="O364" s="170"/>
      <c r="P364" s="35"/>
      <c r="Q364" s="68"/>
      <c r="R364" s="68"/>
      <c r="S364" s="68"/>
      <c r="T364" s="68"/>
      <c r="U364" s="244" t="str">
        <f>IF(F364="","",Tabla1[[#This Row],[Fecha Inicio grupo]]+3*7-7)</f>
        <v/>
      </c>
      <c r="V364" s="245" t="str">
        <f>IF(F364="","",EDATE(Tabla1[[#This Row],[Fecha Inicio grupo]],3))</f>
        <v/>
      </c>
      <c r="W364" s="30"/>
      <c r="X364" s="30"/>
      <c r="Y364" s="77"/>
      <c r="Z364" s="77"/>
      <c r="AA364" s="77"/>
      <c r="AB364" s="77"/>
      <c r="AC364" s="77"/>
      <c r="AD364" s="77"/>
      <c r="AE364" s="77"/>
      <c r="AF364" s="77"/>
      <c r="AG364" s="77"/>
      <c r="AH364" s="77"/>
      <c r="AI364" s="77"/>
      <c r="AJ364" s="77"/>
      <c r="AK364" s="77"/>
      <c r="AL364" s="77"/>
      <c r="AM364" s="77"/>
      <c r="AN364" s="77"/>
      <c r="AO364" s="145"/>
      <c r="AP364" s="247" t="str">
        <f>IF(F364="","",IFERROR(VLOOKUP(SUBSTITUTE(SUBSTITUTE(Tabla1[[#This Row],[Uso Sistemas]],"T","P"),"N","F"),Parámetros!$M$2:$N$17,2,0),"Completar hasta 3ra sem. para evaluar a Probacionista"))</f>
        <v/>
      </c>
      <c r="AQ364" s="40"/>
      <c r="AR364" s="40"/>
      <c r="AS364" s="40"/>
      <c r="AT364" s="29"/>
      <c r="AU364" s="56"/>
      <c r="AV364" s="56"/>
      <c r="AW364" s="56"/>
      <c r="AX364" s="249" t="str">
        <f>IF(V364="","",EOMONTH(EDATE(Tabla1[[#This Row],[Fecha Finalización]],2),0))</f>
        <v/>
      </c>
      <c r="AY364" s="40"/>
      <c r="AZ364" s="250" t="str">
        <f>IF(V364="","",EOMONTH(EDATE(Tabla1[[#This Row],[Fecha Finalización]],3),0))</f>
        <v/>
      </c>
      <c r="BA364" s="40"/>
      <c r="BB364" s="40"/>
      <c r="BC364" s="236"/>
      <c r="BD364" s="234" t="str">
        <f>IF(F364="","",Tabla1[[#This Row],[sem 01]]&amp;Tabla1[[#This Row],[sem 02]]&amp;Tabla1[[#This Row],[sem 03]])</f>
        <v/>
      </c>
      <c r="BE364" s="235" t="str">
        <f>IF(TRIM(F364)="","",$B$1&amp;"-"&amp;SUBSTITUTE(Tabla1[[#This Row],[Mes Inscrito]]," ","")&amp;"-"&amp;SUBSTITUTE(Tabla1[[#This Row],[Dia de clases Inscrito]]," ","")&amp;"-"&amp;SUBSTITUTE(Tabla1[[#This Row],[Horario Inscrito]]," ","")&amp;"-"&amp;Tabla1[[#This Row],[Fecha Inicio grupo]])</f>
        <v/>
      </c>
      <c r="BF364" s="252" t="str">
        <f>IF(F364="","",Tabla1[[#This Row],[Curso]])</f>
        <v/>
      </c>
      <c r="BG364" s="253" t="str">
        <f>+IF(TRIM(F364)="","",$B$1&amp;"-"&amp;TRIM(Tabla1[[#This Row],[Mes Inscrito]])&amp;"-"&amp;TRIM(Tabla1[[#This Row],[Dia de clases Inscrito]])&amp;"-"&amp;TRIM(Tabla1[[#This Row],[Horario Inscrito]])&amp;"-"&amp;TRIM(Tabla1[[#This Row],[Fecha Inicio grupo]])&amp;"-"&amp;TRIM(Tabla1[[#This Row],[Tipo Incrito]]))</f>
        <v/>
      </c>
      <c r="BH364" s="309"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10"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10"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10" t="str">
        <f>IF(Tabla1[[#This Row],[Fecha Inicio grupo]]="","",IFERROR(VLOOKUP(Tabla1[[#This Row],[Mes de Alta como miembro]],Parámetros!$AM$2:$AN$16,2,0),"01/01/1900"))</f>
        <v/>
      </c>
    </row>
    <row r="365" spans="1:63" ht="14.45" hidden="1">
      <c r="A365" s="69">
        <v>362</v>
      </c>
      <c r="B365" s="30"/>
      <c r="C365" s="35"/>
      <c r="D365" s="43"/>
      <c r="E365" s="65"/>
      <c r="F365" s="46"/>
      <c r="G365" s="46"/>
      <c r="H365" s="164"/>
      <c r="I365" s="43"/>
      <c r="J365" s="29"/>
      <c r="K365" s="70"/>
      <c r="L365" s="69"/>
      <c r="M365" s="47"/>
      <c r="N365" s="239" t="str">
        <f ca="1">IF(Tabla1[[#This Row],[Fecha de nac]]="","",IF(Tabla1[[#This Row],[Fecha Finalización]] &gt;=TODAY(), DATEDIF(Tabla1[[#This Row],[Fecha de nac]],TODAY(),"y"), ROUNDDOWN((Tabla1[[#This Row],[Fecha Finalización]] -Tabla1[[#This Row],[Fecha de nac]])/365,0)))</f>
        <v/>
      </c>
      <c r="O365" s="170"/>
      <c r="P365" s="35"/>
      <c r="Q365" s="68"/>
      <c r="R365" s="68"/>
      <c r="S365" s="68"/>
      <c r="T365" s="68"/>
      <c r="U365" s="244" t="str">
        <f>IF(F365="","",Tabla1[[#This Row],[Fecha Inicio grupo]]+3*7-7)</f>
        <v/>
      </c>
      <c r="V365" s="245" t="str">
        <f>IF(F365="","",EDATE(Tabla1[[#This Row],[Fecha Inicio grupo]],3))</f>
        <v/>
      </c>
      <c r="W365" s="30"/>
      <c r="X365" s="30"/>
      <c r="Y365" s="77"/>
      <c r="Z365" s="77"/>
      <c r="AA365" s="77"/>
      <c r="AB365" s="77"/>
      <c r="AC365" s="77"/>
      <c r="AD365" s="77"/>
      <c r="AE365" s="77"/>
      <c r="AF365" s="77"/>
      <c r="AG365" s="77"/>
      <c r="AH365" s="77"/>
      <c r="AI365" s="77"/>
      <c r="AJ365" s="77"/>
      <c r="AK365" s="77"/>
      <c r="AL365" s="77"/>
      <c r="AM365" s="77"/>
      <c r="AN365" s="77"/>
      <c r="AO365" s="145"/>
      <c r="AP365" s="247" t="str">
        <f>IF(F365="","",IFERROR(VLOOKUP(SUBSTITUTE(SUBSTITUTE(Tabla1[[#This Row],[Uso Sistemas]],"T","P"),"N","F"),Parámetros!$M$2:$N$17,2,0),"Completar hasta 3ra sem. para evaluar a Probacionista"))</f>
        <v/>
      </c>
      <c r="AQ365" s="40"/>
      <c r="AR365" s="40"/>
      <c r="AS365" s="40"/>
      <c r="AT365" s="29"/>
      <c r="AU365" s="56"/>
      <c r="AV365" s="56"/>
      <c r="AW365" s="56"/>
      <c r="AX365" s="249" t="str">
        <f>IF(V365="","",EOMONTH(EDATE(Tabla1[[#This Row],[Fecha Finalización]],2),0))</f>
        <v/>
      </c>
      <c r="AY365" s="40"/>
      <c r="AZ365" s="250" t="str">
        <f>IF(V365="","",EOMONTH(EDATE(Tabla1[[#This Row],[Fecha Finalización]],3),0))</f>
        <v/>
      </c>
      <c r="BA365" s="40"/>
      <c r="BB365" s="40"/>
      <c r="BC365" s="236"/>
      <c r="BD365" s="234" t="str">
        <f>IF(F365="","",Tabla1[[#This Row],[sem 01]]&amp;Tabla1[[#This Row],[sem 02]]&amp;Tabla1[[#This Row],[sem 03]])</f>
        <v/>
      </c>
      <c r="BE365" s="235" t="str">
        <f>IF(TRIM(F365)="","",$B$1&amp;"-"&amp;SUBSTITUTE(Tabla1[[#This Row],[Mes Inscrito]]," ","")&amp;"-"&amp;SUBSTITUTE(Tabla1[[#This Row],[Dia de clases Inscrito]]," ","")&amp;"-"&amp;SUBSTITUTE(Tabla1[[#This Row],[Horario Inscrito]]," ","")&amp;"-"&amp;Tabla1[[#This Row],[Fecha Inicio grupo]])</f>
        <v/>
      </c>
      <c r="BF365" s="252" t="str">
        <f>IF(F365="","",Tabla1[[#This Row],[Curso]])</f>
        <v/>
      </c>
      <c r="BG365" s="253" t="str">
        <f>+IF(TRIM(F365)="","",$B$1&amp;"-"&amp;TRIM(Tabla1[[#This Row],[Mes Inscrito]])&amp;"-"&amp;TRIM(Tabla1[[#This Row],[Dia de clases Inscrito]])&amp;"-"&amp;TRIM(Tabla1[[#This Row],[Horario Inscrito]])&amp;"-"&amp;TRIM(Tabla1[[#This Row],[Fecha Inicio grupo]])&amp;"-"&amp;TRIM(Tabla1[[#This Row],[Tipo Incrito]]))</f>
        <v/>
      </c>
      <c r="BH365" s="309"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10"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10"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10" t="str">
        <f>IF(Tabla1[[#This Row],[Fecha Inicio grupo]]="","",IFERROR(VLOOKUP(Tabla1[[#This Row],[Mes de Alta como miembro]],Parámetros!$AM$2:$AN$16,2,0),"01/01/1900"))</f>
        <v/>
      </c>
    </row>
    <row r="366" spans="1:63" ht="14.45" hidden="1">
      <c r="A366" s="69">
        <v>363</v>
      </c>
      <c r="B366" s="30"/>
      <c r="C366" s="35"/>
      <c r="D366" s="43"/>
      <c r="E366" s="65"/>
      <c r="F366" s="46"/>
      <c r="G366" s="46"/>
      <c r="H366" s="164"/>
      <c r="I366" s="43"/>
      <c r="J366" s="29"/>
      <c r="K366" s="70"/>
      <c r="L366" s="69"/>
      <c r="M366" s="47"/>
      <c r="N366" s="239" t="str">
        <f ca="1">IF(Tabla1[[#This Row],[Fecha de nac]]="","",IF(Tabla1[[#This Row],[Fecha Finalización]] &gt;=TODAY(), DATEDIF(Tabla1[[#This Row],[Fecha de nac]],TODAY(),"y"), ROUNDDOWN((Tabla1[[#This Row],[Fecha Finalización]] -Tabla1[[#This Row],[Fecha de nac]])/365,0)))</f>
        <v/>
      </c>
      <c r="O366" s="170"/>
      <c r="P366" s="35"/>
      <c r="Q366" s="68"/>
      <c r="R366" s="68"/>
      <c r="S366" s="68"/>
      <c r="T366" s="68"/>
      <c r="U366" s="244" t="str">
        <f>IF(F366="","",Tabla1[[#This Row],[Fecha Inicio grupo]]+3*7-7)</f>
        <v/>
      </c>
      <c r="V366" s="245" t="str">
        <f>IF(F366="","",EDATE(Tabla1[[#This Row],[Fecha Inicio grupo]],3))</f>
        <v/>
      </c>
      <c r="W366" s="30"/>
      <c r="X366" s="30"/>
      <c r="Y366" s="77"/>
      <c r="Z366" s="77"/>
      <c r="AA366" s="77"/>
      <c r="AB366" s="77"/>
      <c r="AC366" s="77"/>
      <c r="AD366" s="77"/>
      <c r="AE366" s="77"/>
      <c r="AF366" s="77"/>
      <c r="AG366" s="77"/>
      <c r="AH366" s="77"/>
      <c r="AI366" s="77"/>
      <c r="AJ366" s="77"/>
      <c r="AK366" s="77"/>
      <c r="AL366" s="77"/>
      <c r="AM366" s="77"/>
      <c r="AN366" s="77"/>
      <c r="AO366" s="145"/>
      <c r="AP366" s="247" t="str">
        <f>IF(F366="","",IFERROR(VLOOKUP(SUBSTITUTE(SUBSTITUTE(Tabla1[[#This Row],[Uso Sistemas]],"T","P"),"N","F"),Parámetros!$M$2:$N$17,2,0),"Completar hasta 3ra sem. para evaluar a Probacionista"))</f>
        <v/>
      </c>
      <c r="AQ366" s="40"/>
      <c r="AR366" s="40"/>
      <c r="AS366" s="40"/>
      <c r="AT366" s="29"/>
      <c r="AU366" s="56"/>
      <c r="AV366" s="56"/>
      <c r="AW366" s="56"/>
      <c r="AX366" s="249" t="str">
        <f>IF(V366="","",EOMONTH(EDATE(Tabla1[[#This Row],[Fecha Finalización]],2),0))</f>
        <v/>
      </c>
      <c r="AY366" s="40"/>
      <c r="AZ366" s="250" t="str">
        <f>IF(V366="","",EOMONTH(EDATE(Tabla1[[#This Row],[Fecha Finalización]],3),0))</f>
        <v/>
      </c>
      <c r="BA366" s="40"/>
      <c r="BB366" s="40"/>
      <c r="BC366" s="236"/>
      <c r="BD366" s="234" t="str">
        <f>IF(F366="","",Tabla1[[#This Row],[sem 01]]&amp;Tabla1[[#This Row],[sem 02]]&amp;Tabla1[[#This Row],[sem 03]])</f>
        <v/>
      </c>
      <c r="BE366" s="235" t="str">
        <f>IF(TRIM(F366)="","",$B$1&amp;"-"&amp;SUBSTITUTE(Tabla1[[#This Row],[Mes Inscrito]]," ","")&amp;"-"&amp;SUBSTITUTE(Tabla1[[#This Row],[Dia de clases Inscrito]]," ","")&amp;"-"&amp;SUBSTITUTE(Tabla1[[#This Row],[Horario Inscrito]]," ","")&amp;"-"&amp;Tabla1[[#This Row],[Fecha Inicio grupo]])</f>
        <v/>
      </c>
      <c r="BF366" s="252" t="str">
        <f>IF(F366="","",Tabla1[[#This Row],[Curso]])</f>
        <v/>
      </c>
      <c r="BG366" s="253" t="str">
        <f>+IF(TRIM(F366)="","",$B$1&amp;"-"&amp;TRIM(Tabla1[[#This Row],[Mes Inscrito]])&amp;"-"&amp;TRIM(Tabla1[[#This Row],[Dia de clases Inscrito]])&amp;"-"&amp;TRIM(Tabla1[[#This Row],[Horario Inscrito]])&amp;"-"&amp;TRIM(Tabla1[[#This Row],[Fecha Inicio grupo]])&amp;"-"&amp;TRIM(Tabla1[[#This Row],[Tipo Incrito]]))</f>
        <v/>
      </c>
      <c r="BH366" s="309"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10"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10"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10" t="str">
        <f>IF(Tabla1[[#This Row],[Fecha Inicio grupo]]="","",IFERROR(VLOOKUP(Tabla1[[#This Row],[Mes de Alta como miembro]],Parámetros!$AM$2:$AN$16,2,0),"01/01/1900"))</f>
        <v/>
      </c>
    </row>
    <row r="367" spans="1:63" ht="14.45" hidden="1">
      <c r="A367" s="69">
        <v>364</v>
      </c>
      <c r="B367" s="30"/>
      <c r="C367" s="35"/>
      <c r="D367" s="43"/>
      <c r="E367" s="65"/>
      <c r="F367" s="46"/>
      <c r="G367" s="46"/>
      <c r="H367" s="164"/>
      <c r="I367" s="43"/>
      <c r="J367" s="29"/>
      <c r="K367" s="70"/>
      <c r="L367" s="69"/>
      <c r="M367" s="47"/>
      <c r="N367" s="239" t="str">
        <f ca="1">IF(Tabla1[[#This Row],[Fecha de nac]]="","",IF(Tabla1[[#This Row],[Fecha Finalización]] &gt;=TODAY(), DATEDIF(Tabla1[[#This Row],[Fecha de nac]],TODAY(),"y"), ROUNDDOWN((Tabla1[[#This Row],[Fecha Finalización]] -Tabla1[[#This Row],[Fecha de nac]])/365,0)))</f>
        <v/>
      </c>
      <c r="O367" s="170"/>
      <c r="P367" s="35"/>
      <c r="Q367" s="68"/>
      <c r="R367" s="68"/>
      <c r="S367" s="68"/>
      <c r="T367" s="68"/>
      <c r="U367" s="244" t="str">
        <f>IF(F367="","",Tabla1[[#This Row],[Fecha Inicio grupo]]+3*7-7)</f>
        <v/>
      </c>
      <c r="V367" s="245" t="str">
        <f>IF(F367="","",EDATE(Tabla1[[#This Row],[Fecha Inicio grupo]],3))</f>
        <v/>
      </c>
      <c r="W367" s="30"/>
      <c r="X367" s="30"/>
      <c r="Y367" s="77"/>
      <c r="Z367" s="77"/>
      <c r="AA367" s="77"/>
      <c r="AB367" s="77"/>
      <c r="AC367" s="77"/>
      <c r="AD367" s="77"/>
      <c r="AE367" s="77"/>
      <c r="AF367" s="77"/>
      <c r="AG367" s="77"/>
      <c r="AH367" s="77"/>
      <c r="AI367" s="77"/>
      <c r="AJ367" s="77"/>
      <c r="AK367" s="77"/>
      <c r="AL367" s="77"/>
      <c r="AM367" s="77"/>
      <c r="AN367" s="77"/>
      <c r="AO367" s="145"/>
      <c r="AP367" s="247" t="str">
        <f>IF(F367="","",IFERROR(VLOOKUP(SUBSTITUTE(SUBSTITUTE(Tabla1[[#This Row],[Uso Sistemas]],"T","P"),"N","F"),Parámetros!$M$2:$N$17,2,0),"Completar hasta 3ra sem. para evaluar a Probacionista"))</f>
        <v/>
      </c>
      <c r="AQ367" s="40"/>
      <c r="AR367" s="40"/>
      <c r="AS367" s="40"/>
      <c r="AT367" s="29"/>
      <c r="AU367" s="56"/>
      <c r="AV367" s="56"/>
      <c r="AW367" s="56"/>
      <c r="AX367" s="249" t="str">
        <f>IF(V367="","",EOMONTH(EDATE(Tabla1[[#This Row],[Fecha Finalización]],2),0))</f>
        <v/>
      </c>
      <c r="AY367" s="40"/>
      <c r="AZ367" s="250" t="str">
        <f>IF(V367="","",EOMONTH(EDATE(Tabla1[[#This Row],[Fecha Finalización]],3),0))</f>
        <v/>
      </c>
      <c r="BA367" s="40"/>
      <c r="BB367" s="40"/>
      <c r="BC367" s="236"/>
      <c r="BD367" s="234" t="str">
        <f>IF(F367="","",Tabla1[[#This Row],[sem 01]]&amp;Tabla1[[#This Row],[sem 02]]&amp;Tabla1[[#This Row],[sem 03]])</f>
        <v/>
      </c>
      <c r="BE367" s="235" t="str">
        <f>IF(TRIM(F367)="","",$B$1&amp;"-"&amp;SUBSTITUTE(Tabla1[[#This Row],[Mes Inscrito]]," ","")&amp;"-"&amp;SUBSTITUTE(Tabla1[[#This Row],[Dia de clases Inscrito]]," ","")&amp;"-"&amp;SUBSTITUTE(Tabla1[[#This Row],[Horario Inscrito]]," ","")&amp;"-"&amp;Tabla1[[#This Row],[Fecha Inicio grupo]])</f>
        <v/>
      </c>
      <c r="BF367" s="252" t="str">
        <f>IF(F367="","",Tabla1[[#This Row],[Curso]])</f>
        <v/>
      </c>
      <c r="BG367" s="253" t="str">
        <f>+IF(TRIM(F367)="","",$B$1&amp;"-"&amp;TRIM(Tabla1[[#This Row],[Mes Inscrito]])&amp;"-"&amp;TRIM(Tabla1[[#This Row],[Dia de clases Inscrito]])&amp;"-"&amp;TRIM(Tabla1[[#This Row],[Horario Inscrito]])&amp;"-"&amp;TRIM(Tabla1[[#This Row],[Fecha Inicio grupo]])&amp;"-"&amp;TRIM(Tabla1[[#This Row],[Tipo Incrito]]))</f>
        <v/>
      </c>
      <c r="BH367" s="309"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10"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10"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10" t="str">
        <f>IF(Tabla1[[#This Row],[Fecha Inicio grupo]]="","",IFERROR(VLOOKUP(Tabla1[[#This Row],[Mes de Alta como miembro]],Parámetros!$AM$2:$AN$16,2,0),"01/01/1900"))</f>
        <v/>
      </c>
    </row>
    <row r="368" spans="1:63" ht="14.45" hidden="1">
      <c r="A368" s="69">
        <v>365</v>
      </c>
      <c r="B368" s="30"/>
      <c r="C368" s="35"/>
      <c r="D368" s="43"/>
      <c r="E368" s="65"/>
      <c r="F368" s="46"/>
      <c r="G368" s="46"/>
      <c r="H368" s="164"/>
      <c r="I368" s="43"/>
      <c r="J368" s="29"/>
      <c r="K368" s="70"/>
      <c r="L368" s="69"/>
      <c r="M368" s="47"/>
      <c r="N368" s="239" t="str">
        <f ca="1">IF(Tabla1[[#This Row],[Fecha de nac]]="","",IF(Tabla1[[#This Row],[Fecha Finalización]] &gt;=TODAY(), DATEDIF(Tabla1[[#This Row],[Fecha de nac]],TODAY(),"y"), ROUNDDOWN((Tabla1[[#This Row],[Fecha Finalización]] -Tabla1[[#This Row],[Fecha de nac]])/365,0)))</f>
        <v/>
      </c>
      <c r="O368" s="170"/>
      <c r="P368" s="35"/>
      <c r="Q368" s="68"/>
      <c r="R368" s="68"/>
      <c r="S368" s="68"/>
      <c r="T368" s="68"/>
      <c r="U368" s="244" t="str">
        <f>IF(F368="","",Tabla1[[#This Row],[Fecha Inicio grupo]]+3*7-7)</f>
        <v/>
      </c>
      <c r="V368" s="245" t="str">
        <f>IF(F368="","",EDATE(Tabla1[[#This Row],[Fecha Inicio grupo]],3))</f>
        <v/>
      </c>
      <c r="W368" s="30"/>
      <c r="X368" s="30"/>
      <c r="Y368" s="77"/>
      <c r="Z368" s="77"/>
      <c r="AA368" s="77"/>
      <c r="AB368" s="77"/>
      <c r="AC368" s="77"/>
      <c r="AD368" s="77"/>
      <c r="AE368" s="77"/>
      <c r="AF368" s="77"/>
      <c r="AG368" s="77"/>
      <c r="AH368" s="77"/>
      <c r="AI368" s="77"/>
      <c r="AJ368" s="77"/>
      <c r="AK368" s="77"/>
      <c r="AL368" s="77"/>
      <c r="AM368" s="77"/>
      <c r="AN368" s="77"/>
      <c r="AO368" s="145"/>
      <c r="AP368" s="247" t="str">
        <f>IF(F368="","",IFERROR(VLOOKUP(SUBSTITUTE(SUBSTITUTE(Tabla1[[#This Row],[Uso Sistemas]],"T","P"),"N","F"),Parámetros!$M$2:$N$17,2,0),"Completar hasta 3ra sem. para evaluar a Probacionista"))</f>
        <v/>
      </c>
      <c r="AQ368" s="40"/>
      <c r="AR368" s="40"/>
      <c r="AS368" s="40"/>
      <c r="AT368" s="29"/>
      <c r="AU368" s="56"/>
      <c r="AV368" s="56"/>
      <c r="AW368" s="56"/>
      <c r="AX368" s="249" t="str">
        <f>IF(V368="","",EOMONTH(EDATE(Tabla1[[#This Row],[Fecha Finalización]],2),0))</f>
        <v/>
      </c>
      <c r="AY368" s="40"/>
      <c r="AZ368" s="250" t="str">
        <f>IF(V368="","",EOMONTH(EDATE(Tabla1[[#This Row],[Fecha Finalización]],3),0))</f>
        <v/>
      </c>
      <c r="BA368" s="40"/>
      <c r="BB368" s="40"/>
      <c r="BC368" s="236"/>
      <c r="BD368" s="234" t="str">
        <f>IF(F368="","",Tabla1[[#This Row],[sem 01]]&amp;Tabla1[[#This Row],[sem 02]]&amp;Tabla1[[#This Row],[sem 03]])</f>
        <v/>
      </c>
      <c r="BE368" s="235" t="str">
        <f>IF(TRIM(F368)="","",$B$1&amp;"-"&amp;SUBSTITUTE(Tabla1[[#This Row],[Mes Inscrito]]," ","")&amp;"-"&amp;SUBSTITUTE(Tabla1[[#This Row],[Dia de clases Inscrito]]," ","")&amp;"-"&amp;SUBSTITUTE(Tabla1[[#This Row],[Horario Inscrito]]," ","")&amp;"-"&amp;Tabla1[[#This Row],[Fecha Inicio grupo]])</f>
        <v/>
      </c>
      <c r="BF368" s="252" t="str">
        <f>IF(F368="","",Tabla1[[#This Row],[Curso]])</f>
        <v/>
      </c>
      <c r="BG368" s="253" t="str">
        <f>+IF(TRIM(F368)="","",$B$1&amp;"-"&amp;TRIM(Tabla1[[#This Row],[Mes Inscrito]])&amp;"-"&amp;TRIM(Tabla1[[#This Row],[Dia de clases Inscrito]])&amp;"-"&amp;TRIM(Tabla1[[#This Row],[Horario Inscrito]])&amp;"-"&amp;TRIM(Tabla1[[#This Row],[Fecha Inicio grupo]])&amp;"-"&amp;TRIM(Tabla1[[#This Row],[Tipo Incrito]]))</f>
        <v/>
      </c>
      <c r="BH368" s="309"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10"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10"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10" t="str">
        <f>IF(Tabla1[[#This Row],[Fecha Inicio grupo]]="","",IFERROR(VLOOKUP(Tabla1[[#This Row],[Mes de Alta como miembro]],Parámetros!$AM$2:$AN$16,2,0),"01/01/1900"))</f>
        <v/>
      </c>
    </row>
    <row r="369" spans="1:63" ht="14.45" hidden="1">
      <c r="A369" s="69">
        <v>366</v>
      </c>
      <c r="B369" s="30"/>
      <c r="C369" s="35"/>
      <c r="D369" s="43"/>
      <c r="E369" s="65"/>
      <c r="F369" s="46"/>
      <c r="G369" s="46"/>
      <c r="H369" s="164"/>
      <c r="I369" s="43"/>
      <c r="J369" s="29"/>
      <c r="K369" s="70"/>
      <c r="L369" s="69"/>
      <c r="M369" s="47"/>
      <c r="N369" s="239" t="str">
        <f ca="1">IF(Tabla1[[#This Row],[Fecha de nac]]="","",IF(Tabla1[[#This Row],[Fecha Finalización]] &gt;=TODAY(), DATEDIF(Tabla1[[#This Row],[Fecha de nac]],TODAY(),"y"), ROUNDDOWN((Tabla1[[#This Row],[Fecha Finalización]] -Tabla1[[#This Row],[Fecha de nac]])/365,0)))</f>
        <v/>
      </c>
      <c r="O369" s="170"/>
      <c r="P369" s="35"/>
      <c r="Q369" s="68"/>
      <c r="R369" s="68"/>
      <c r="S369" s="68"/>
      <c r="T369" s="68"/>
      <c r="U369" s="244" t="str">
        <f>IF(F369="","",Tabla1[[#This Row],[Fecha Inicio grupo]]+3*7-7)</f>
        <v/>
      </c>
      <c r="V369" s="245" t="str">
        <f>IF(F369="","",EDATE(Tabla1[[#This Row],[Fecha Inicio grupo]],3))</f>
        <v/>
      </c>
      <c r="W369" s="30"/>
      <c r="X369" s="30"/>
      <c r="Y369" s="77"/>
      <c r="Z369" s="77"/>
      <c r="AA369" s="77"/>
      <c r="AB369" s="77"/>
      <c r="AC369" s="77"/>
      <c r="AD369" s="77"/>
      <c r="AE369" s="77"/>
      <c r="AF369" s="77"/>
      <c r="AG369" s="77"/>
      <c r="AH369" s="77"/>
      <c r="AI369" s="77"/>
      <c r="AJ369" s="77"/>
      <c r="AK369" s="77"/>
      <c r="AL369" s="77"/>
      <c r="AM369" s="77"/>
      <c r="AN369" s="77"/>
      <c r="AO369" s="145"/>
      <c r="AP369" s="247" t="str">
        <f>IF(F369="","",IFERROR(VLOOKUP(SUBSTITUTE(SUBSTITUTE(Tabla1[[#This Row],[Uso Sistemas]],"T","P"),"N","F"),Parámetros!$M$2:$N$17,2,0),"Completar hasta 3ra sem. para evaluar a Probacionista"))</f>
        <v/>
      </c>
      <c r="AQ369" s="40"/>
      <c r="AR369" s="40"/>
      <c r="AS369" s="40"/>
      <c r="AT369" s="29"/>
      <c r="AU369" s="56"/>
      <c r="AV369" s="56"/>
      <c r="AW369" s="56"/>
      <c r="AX369" s="249" t="str">
        <f>IF(V369="","",EOMONTH(EDATE(Tabla1[[#This Row],[Fecha Finalización]],2),0))</f>
        <v/>
      </c>
      <c r="AY369" s="40"/>
      <c r="AZ369" s="250" t="str">
        <f>IF(V369="","",EOMONTH(EDATE(Tabla1[[#This Row],[Fecha Finalización]],3),0))</f>
        <v/>
      </c>
      <c r="BA369" s="40"/>
      <c r="BB369" s="40"/>
      <c r="BC369" s="236"/>
      <c r="BD369" s="234" t="str">
        <f>IF(F369="","",Tabla1[[#This Row],[sem 01]]&amp;Tabla1[[#This Row],[sem 02]]&amp;Tabla1[[#This Row],[sem 03]])</f>
        <v/>
      </c>
      <c r="BE369" s="235" t="str">
        <f>IF(TRIM(F369)="","",$B$1&amp;"-"&amp;SUBSTITUTE(Tabla1[[#This Row],[Mes Inscrito]]," ","")&amp;"-"&amp;SUBSTITUTE(Tabla1[[#This Row],[Dia de clases Inscrito]]," ","")&amp;"-"&amp;SUBSTITUTE(Tabla1[[#This Row],[Horario Inscrito]]," ","")&amp;"-"&amp;Tabla1[[#This Row],[Fecha Inicio grupo]])</f>
        <v/>
      </c>
      <c r="BF369" s="252" t="str">
        <f>IF(F369="","",Tabla1[[#This Row],[Curso]])</f>
        <v/>
      </c>
      <c r="BG369" s="253" t="str">
        <f>+IF(TRIM(F369)="","",$B$1&amp;"-"&amp;TRIM(Tabla1[[#This Row],[Mes Inscrito]])&amp;"-"&amp;TRIM(Tabla1[[#This Row],[Dia de clases Inscrito]])&amp;"-"&amp;TRIM(Tabla1[[#This Row],[Horario Inscrito]])&amp;"-"&amp;TRIM(Tabla1[[#This Row],[Fecha Inicio grupo]])&amp;"-"&amp;TRIM(Tabla1[[#This Row],[Tipo Incrito]]))</f>
        <v/>
      </c>
      <c r="BH369" s="309"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10"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10"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10" t="str">
        <f>IF(Tabla1[[#This Row],[Fecha Inicio grupo]]="","",IFERROR(VLOOKUP(Tabla1[[#This Row],[Mes de Alta como miembro]],Parámetros!$AM$2:$AN$16,2,0),"01/01/1900"))</f>
        <v/>
      </c>
    </row>
    <row r="370" spans="1:63" ht="14.45" hidden="1">
      <c r="A370" s="69">
        <v>367</v>
      </c>
      <c r="B370" s="30"/>
      <c r="C370" s="35"/>
      <c r="D370" s="43"/>
      <c r="E370" s="65"/>
      <c r="F370" s="46"/>
      <c r="G370" s="46"/>
      <c r="H370" s="164"/>
      <c r="I370" s="43"/>
      <c r="J370" s="29"/>
      <c r="K370" s="70"/>
      <c r="L370" s="69"/>
      <c r="M370" s="47"/>
      <c r="N370" s="239" t="str">
        <f ca="1">IF(Tabla1[[#This Row],[Fecha de nac]]="","",IF(Tabla1[[#This Row],[Fecha Finalización]] &gt;=TODAY(), DATEDIF(Tabla1[[#This Row],[Fecha de nac]],TODAY(),"y"), ROUNDDOWN((Tabla1[[#This Row],[Fecha Finalización]] -Tabla1[[#This Row],[Fecha de nac]])/365,0)))</f>
        <v/>
      </c>
      <c r="O370" s="170"/>
      <c r="P370" s="35"/>
      <c r="Q370" s="68"/>
      <c r="R370" s="68"/>
      <c r="S370" s="68"/>
      <c r="T370" s="68"/>
      <c r="U370" s="244" t="str">
        <f>IF(F370="","",Tabla1[[#This Row],[Fecha Inicio grupo]]+3*7-7)</f>
        <v/>
      </c>
      <c r="V370" s="245" t="str">
        <f>IF(F370="","",EDATE(Tabla1[[#This Row],[Fecha Inicio grupo]],3))</f>
        <v/>
      </c>
      <c r="W370" s="30"/>
      <c r="X370" s="30"/>
      <c r="Y370" s="77"/>
      <c r="Z370" s="77"/>
      <c r="AA370" s="77"/>
      <c r="AB370" s="77"/>
      <c r="AC370" s="77"/>
      <c r="AD370" s="77"/>
      <c r="AE370" s="77"/>
      <c r="AF370" s="77"/>
      <c r="AG370" s="77"/>
      <c r="AH370" s="77"/>
      <c r="AI370" s="77"/>
      <c r="AJ370" s="77"/>
      <c r="AK370" s="77"/>
      <c r="AL370" s="77"/>
      <c r="AM370" s="77"/>
      <c r="AN370" s="77"/>
      <c r="AO370" s="145"/>
      <c r="AP370" s="247" t="str">
        <f>IF(F370="","",IFERROR(VLOOKUP(SUBSTITUTE(SUBSTITUTE(Tabla1[[#This Row],[Uso Sistemas]],"T","P"),"N","F"),Parámetros!$M$2:$N$17,2,0),"Completar hasta 3ra sem. para evaluar a Probacionista"))</f>
        <v/>
      </c>
      <c r="AQ370" s="40"/>
      <c r="AR370" s="40"/>
      <c r="AS370" s="40"/>
      <c r="AT370" s="29"/>
      <c r="AU370" s="56"/>
      <c r="AV370" s="56"/>
      <c r="AW370" s="56"/>
      <c r="AX370" s="249" t="str">
        <f>IF(V370="","",EOMONTH(EDATE(Tabla1[[#This Row],[Fecha Finalización]],2),0))</f>
        <v/>
      </c>
      <c r="AY370" s="40"/>
      <c r="AZ370" s="250" t="str">
        <f>IF(V370="","",EOMONTH(EDATE(Tabla1[[#This Row],[Fecha Finalización]],3),0))</f>
        <v/>
      </c>
      <c r="BA370" s="40"/>
      <c r="BB370" s="40"/>
      <c r="BC370" s="236"/>
      <c r="BD370" s="234" t="str">
        <f>IF(F370="","",Tabla1[[#This Row],[sem 01]]&amp;Tabla1[[#This Row],[sem 02]]&amp;Tabla1[[#This Row],[sem 03]])</f>
        <v/>
      </c>
      <c r="BE370" s="235" t="str">
        <f>IF(TRIM(F370)="","",$B$1&amp;"-"&amp;SUBSTITUTE(Tabla1[[#This Row],[Mes Inscrito]]," ","")&amp;"-"&amp;SUBSTITUTE(Tabla1[[#This Row],[Dia de clases Inscrito]]," ","")&amp;"-"&amp;SUBSTITUTE(Tabla1[[#This Row],[Horario Inscrito]]," ","")&amp;"-"&amp;Tabla1[[#This Row],[Fecha Inicio grupo]])</f>
        <v/>
      </c>
      <c r="BF370" s="252" t="str">
        <f>IF(F370="","",Tabla1[[#This Row],[Curso]])</f>
        <v/>
      </c>
      <c r="BG370" s="253" t="str">
        <f>+IF(TRIM(F370)="","",$B$1&amp;"-"&amp;TRIM(Tabla1[[#This Row],[Mes Inscrito]])&amp;"-"&amp;TRIM(Tabla1[[#This Row],[Dia de clases Inscrito]])&amp;"-"&amp;TRIM(Tabla1[[#This Row],[Horario Inscrito]])&amp;"-"&amp;TRIM(Tabla1[[#This Row],[Fecha Inicio grupo]])&amp;"-"&amp;TRIM(Tabla1[[#This Row],[Tipo Incrito]]))</f>
        <v/>
      </c>
      <c r="BH370" s="309"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10"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10"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10" t="str">
        <f>IF(Tabla1[[#This Row],[Fecha Inicio grupo]]="","",IFERROR(VLOOKUP(Tabla1[[#This Row],[Mes de Alta como miembro]],Parámetros!$AM$2:$AN$16,2,0),"01/01/1900"))</f>
        <v/>
      </c>
    </row>
    <row r="371" spans="1:63" ht="14.45" hidden="1">
      <c r="A371" s="69">
        <v>368</v>
      </c>
      <c r="B371" s="30"/>
      <c r="C371" s="35"/>
      <c r="D371" s="43"/>
      <c r="E371" s="65"/>
      <c r="F371" s="46"/>
      <c r="G371" s="46"/>
      <c r="H371" s="164"/>
      <c r="I371" s="43"/>
      <c r="J371" s="29"/>
      <c r="K371" s="70"/>
      <c r="L371" s="69"/>
      <c r="M371" s="47"/>
      <c r="N371" s="239" t="str">
        <f ca="1">IF(Tabla1[[#This Row],[Fecha de nac]]="","",IF(Tabla1[[#This Row],[Fecha Finalización]] &gt;=TODAY(), DATEDIF(Tabla1[[#This Row],[Fecha de nac]],TODAY(),"y"), ROUNDDOWN((Tabla1[[#This Row],[Fecha Finalización]] -Tabla1[[#This Row],[Fecha de nac]])/365,0)))</f>
        <v/>
      </c>
      <c r="O371" s="170"/>
      <c r="P371" s="35"/>
      <c r="Q371" s="68"/>
      <c r="R371" s="68"/>
      <c r="S371" s="68"/>
      <c r="T371" s="68"/>
      <c r="U371" s="244" t="str">
        <f>IF(F371="","",Tabla1[[#This Row],[Fecha Inicio grupo]]+3*7-7)</f>
        <v/>
      </c>
      <c r="V371" s="245" t="str">
        <f>IF(F371="","",EDATE(Tabla1[[#This Row],[Fecha Inicio grupo]],3))</f>
        <v/>
      </c>
      <c r="W371" s="30"/>
      <c r="X371" s="30"/>
      <c r="Y371" s="77"/>
      <c r="Z371" s="77"/>
      <c r="AA371" s="77"/>
      <c r="AB371" s="77"/>
      <c r="AC371" s="77"/>
      <c r="AD371" s="77"/>
      <c r="AE371" s="77"/>
      <c r="AF371" s="77"/>
      <c r="AG371" s="77"/>
      <c r="AH371" s="77"/>
      <c r="AI371" s="77"/>
      <c r="AJ371" s="77"/>
      <c r="AK371" s="77"/>
      <c r="AL371" s="77"/>
      <c r="AM371" s="77"/>
      <c r="AN371" s="77"/>
      <c r="AO371" s="145"/>
      <c r="AP371" s="247" t="str">
        <f>IF(F371="","",IFERROR(VLOOKUP(SUBSTITUTE(SUBSTITUTE(Tabla1[[#This Row],[Uso Sistemas]],"T","P"),"N","F"),Parámetros!$M$2:$N$17,2,0),"Completar hasta 3ra sem. para evaluar a Probacionista"))</f>
        <v/>
      </c>
      <c r="AQ371" s="40"/>
      <c r="AR371" s="40"/>
      <c r="AS371" s="40"/>
      <c r="AT371" s="29"/>
      <c r="AU371" s="56"/>
      <c r="AV371" s="56"/>
      <c r="AW371" s="56"/>
      <c r="AX371" s="249" t="str">
        <f>IF(V371="","",EOMONTH(EDATE(Tabla1[[#This Row],[Fecha Finalización]],2),0))</f>
        <v/>
      </c>
      <c r="AY371" s="40"/>
      <c r="AZ371" s="250" t="str">
        <f>IF(V371="","",EOMONTH(EDATE(Tabla1[[#This Row],[Fecha Finalización]],3),0))</f>
        <v/>
      </c>
      <c r="BA371" s="40"/>
      <c r="BB371" s="40"/>
      <c r="BC371" s="236"/>
      <c r="BD371" s="234" t="str">
        <f>IF(F371="","",Tabla1[[#This Row],[sem 01]]&amp;Tabla1[[#This Row],[sem 02]]&amp;Tabla1[[#This Row],[sem 03]])</f>
        <v/>
      </c>
      <c r="BE371" s="235" t="str">
        <f>IF(TRIM(F371)="","",$B$1&amp;"-"&amp;SUBSTITUTE(Tabla1[[#This Row],[Mes Inscrito]]," ","")&amp;"-"&amp;SUBSTITUTE(Tabla1[[#This Row],[Dia de clases Inscrito]]," ","")&amp;"-"&amp;SUBSTITUTE(Tabla1[[#This Row],[Horario Inscrito]]," ","")&amp;"-"&amp;Tabla1[[#This Row],[Fecha Inicio grupo]])</f>
        <v/>
      </c>
      <c r="BF371" s="252" t="str">
        <f>IF(F371="","",Tabla1[[#This Row],[Curso]])</f>
        <v/>
      </c>
      <c r="BG371" s="253" t="str">
        <f>+IF(TRIM(F371)="","",$B$1&amp;"-"&amp;TRIM(Tabla1[[#This Row],[Mes Inscrito]])&amp;"-"&amp;TRIM(Tabla1[[#This Row],[Dia de clases Inscrito]])&amp;"-"&amp;TRIM(Tabla1[[#This Row],[Horario Inscrito]])&amp;"-"&amp;TRIM(Tabla1[[#This Row],[Fecha Inicio grupo]])&amp;"-"&amp;TRIM(Tabla1[[#This Row],[Tipo Incrito]]))</f>
        <v/>
      </c>
      <c r="BH371" s="309"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10"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10"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10" t="str">
        <f>IF(Tabla1[[#This Row],[Fecha Inicio grupo]]="","",IFERROR(VLOOKUP(Tabla1[[#This Row],[Mes de Alta como miembro]],Parámetros!$AM$2:$AN$16,2,0),"01/01/1900"))</f>
        <v/>
      </c>
    </row>
    <row r="372" spans="1:63" ht="14.45" hidden="1">
      <c r="A372" s="69">
        <v>369</v>
      </c>
      <c r="B372" s="30"/>
      <c r="C372" s="35"/>
      <c r="D372" s="43"/>
      <c r="E372" s="65"/>
      <c r="F372" s="46"/>
      <c r="G372" s="46"/>
      <c r="H372" s="164"/>
      <c r="I372" s="43"/>
      <c r="J372" s="29"/>
      <c r="K372" s="70"/>
      <c r="L372" s="69"/>
      <c r="M372" s="47"/>
      <c r="N372" s="239" t="str">
        <f ca="1">IF(Tabla1[[#This Row],[Fecha de nac]]="","",IF(Tabla1[[#This Row],[Fecha Finalización]] &gt;=TODAY(), DATEDIF(Tabla1[[#This Row],[Fecha de nac]],TODAY(),"y"), ROUNDDOWN((Tabla1[[#This Row],[Fecha Finalización]] -Tabla1[[#This Row],[Fecha de nac]])/365,0)))</f>
        <v/>
      </c>
      <c r="O372" s="170"/>
      <c r="P372" s="35"/>
      <c r="Q372" s="68"/>
      <c r="R372" s="68"/>
      <c r="S372" s="68"/>
      <c r="T372" s="68"/>
      <c r="U372" s="244" t="str">
        <f>IF(F372="","",Tabla1[[#This Row],[Fecha Inicio grupo]]+3*7-7)</f>
        <v/>
      </c>
      <c r="V372" s="245" t="str">
        <f>IF(F372="","",EDATE(Tabla1[[#This Row],[Fecha Inicio grupo]],3))</f>
        <v/>
      </c>
      <c r="W372" s="30"/>
      <c r="X372" s="30"/>
      <c r="Y372" s="77"/>
      <c r="Z372" s="77"/>
      <c r="AA372" s="77"/>
      <c r="AB372" s="77"/>
      <c r="AC372" s="77"/>
      <c r="AD372" s="77"/>
      <c r="AE372" s="77"/>
      <c r="AF372" s="77"/>
      <c r="AG372" s="77"/>
      <c r="AH372" s="77"/>
      <c r="AI372" s="77"/>
      <c r="AJ372" s="77"/>
      <c r="AK372" s="77"/>
      <c r="AL372" s="77"/>
      <c r="AM372" s="77"/>
      <c r="AN372" s="77"/>
      <c r="AO372" s="145"/>
      <c r="AP372" s="247" t="str">
        <f>IF(F372="","",IFERROR(VLOOKUP(SUBSTITUTE(SUBSTITUTE(Tabla1[[#This Row],[Uso Sistemas]],"T","P"),"N","F"),Parámetros!$M$2:$N$17,2,0),"Completar hasta 3ra sem. para evaluar a Probacionista"))</f>
        <v/>
      </c>
      <c r="AQ372" s="40"/>
      <c r="AR372" s="40"/>
      <c r="AS372" s="40"/>
      <c r="AT372" s="29"/>
      <c r="AU372" s="56"/>
      <c r="AV372" s="56"/>
      <c r="AW372" s="56"/>
      <c r="AX372" s="249" t="str">
        <f>IF(V372="","",EOMONTH(EDATE(Tabla1[[#This Row],[Fecha Finalización]],2),0))</f>
        <v/>
      </c>
      <c r="AY372" s="40"/>
      <c r="AZ372" s="250" t="str">
        <f>IF(V372="","",EOMONTH(EDATE(Tabla1[[#This Row],[Fecha Finalización]],3),0))</f>
        <v/>
      </c>
      <c r="BA372" s="40"/>
      <c r="BB372" s="40"/>
      <c r="BC372" s="236"/>
      <c r="BD372" s="234" t="str">
        <f>IF(F372="","",Tabla1[[#This Row],[sem 01]]&amp;Tabla1[[#This Row],[sem 02]]&amp;Tabla1[[#This Row],[sem 03]])</f>
        <v/>
      </c>
      <c r="BE372" s="235" t="str">
        <f>IF(TRIM(F372)="","",$B$1&amp;"-"&amp;SUBSTITUTE(Tabla1[[#This Row],[Mes Inscrito]]," ","")&amp;"-"&amp;SUBSTITUTE(Tabla1[[#This Row],[Dia de clases Inscrito]]," ","")&amp;"-"&amp;SUBSTITUTE(Tabla1[[#This Row],[Horario Inscrito]]," ","")&amp;"-"&amp;Tabla1[[#This Row],[Fecha Inicio grupo]])</f>
        <v/>
      </c>
      <c r="BF372" s="252" t="str">
        <f>IF(F372="","",Tabla1[[#This Row],[Curso]])</f>
        <v/>
      </c>
      <c r="BG372" s="253" t="str">
        <f>+IF(TRIM(F372)="","",$B$1&amp;"-"&amp;TRIM(Tabla1[[#This Row],[Mes Inscrito]])&amp;"-"&amp;TRIM(Tabla1[[#This Row],[Dia de clases Inscrito]])&amp;"-"&amp;TRIM(Tabla1[[#This Row],[Horario Inscrito]])&amp;"-"&amp;TRIM(Tabla1[[#This Row],[Fecha Inicio grupo]])&amp;"-"&amp;TRIM(Tabla1[[#This Row],[Tipo Incrito]]))</f>
        <v/>
      </c>
      <c r="BH372" s="309"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10"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10"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10" t="str">
        <f>IF(Tabla1[[#This Row],[Fecha Inicio grupo]]="","",IFERROR(VLOOKUP(Tabla1[[#This Row],[Mes de Alta como miembro]],Parámetros!$AM$2:$AN$16,2,0),"01/01/1900"))</f>
        <v/>
      </c>
    </row>
    <row r="373" spans="1:63" ht="14.45" hidden="1">
      <c r="A373" s="69">
        <v>370</v>
      </c>
      <c r="B373" s="30"/>
      <c r="C373" s="35"/>
      <c r="D373" s="43"/>
      <c r="E373" s="65"/>
      <c r="F373" s="46"/>
      <c r="G373" s="46"/>
      <c r="H373" s="164"/>
      <c r="I373" s="43"/>
      <c r="J373" s="29"/>
      <c r="K373" s="70"/>
      <c r="L373" s="69"/>
      <c r="M373" s="47"/>
      <c r="N373" s="239" t="str">
        <f ca="1">IF(Tabla1[[#This Row],[Fecha de nac]]="","",IF(Tabla1[[#This Row],[Fecha Finalización]] &gt;=TODAY(), DATEDIF(Tabla1[[#This Row],[Fecha de nac]],TODAY(),"y"), ROUNDDOWN((Tabla1[[#This Row],[Fecha Finalización]] -Tabla1[[#This Row],[Fecha de nac]])/365,0)))</f>
        <v/>
      </c>
      <c r="O373" s="170"/>
      <c r="P373" s="35"/>
      <c r="Q373" s="68"/>
      <c r="R373" s="68"/>
      <c r="S373" s="68"/>
      <c r="T373" s="68"/>
      <c r="U373" s="244" t="str">
        <f>IF(F373="","",Tabla1[[#This Row],[Fecha Inicio grupo]]+3*7-7)</f>
        <v/>
      </c>
      <c r="V373" s="245" t="str">
        <f>IF(F373="","",EDATE(Tabla1[[#This Row],[Fecha Inicio grupo]],3))</f>
        <v/>
      </c>
      <c r="W373" s="30"/>
      <c r="X373" s="30"/>
      <c r="Y373" s="77"/>
      <c r="Z373" s="77"/>
      <c r="AA373" s="77"/>
      <c r="AB373" s="77"/>
      <c r="AC373" s="77"/>
      <c r="AD373" s="77"/>
      <c r="AE373" s="77"/>
      <c r="AF373" s="77"/>
      <c r="AG373" s="77"/>
      <c r="AH373" s="77"/>
      <c r="AI373" s="77"/>
      <c r="AJ373" s="77"/>
      <c r="AK373" s="77"/>
      <c r="AL373" s="77"/>
      <c r="AM373" s="77"/>
      <c r="AN373" s="77"/>
      <c r="AO373" s="145"/>
      <c r="AP373" s="247" t="str">
        <f>IF(F373="","",IFERROR(VLOOKUP(SUBSTITUTE(SUBSTITUTE(Tabla1[[#This Row],[Uso Sistemas]],"T","P"),"N","F"),Parámetros!$M$2:$N$17,2,0),"Completar hasta 3ra sem. para evaluar a Probacionista"))</f>
        <v/>
      </c>
      <c r="AQ373" s="40"/>
      <c r="AR373" s="40"/>
      <c r="AS373" s="40"/>
      <c r="AT373" s="29"/>
      <c r="AU373" s="56"/>
      <c r="AV373" s="56"/>
      <c r="AW373" s="56"/>
      <c r="AX373" s="249" t="str">
        <f>IF(V373="","",EOMONTH(EDATE(Tabla1[[#This Row],[Fecha Finalización]],2),0))</f>
        <v/>
      </c>
      <c r="AY373" s="40"/>
      <c r="AZ373" s="250" t="str">
        <f>IF(V373="","",EOMONTH(EDATE(Tabla1[[#This Row],[Fecha Finalización]],3),0))</f>
        <v/>
      </c>
      <c r="BA373" s="40"/>
      <c r="BB373" s="40"/>
      <c r="BC373" s="236"/>
      <c r="BD373" s="234" t="str">
        <f>IF(F373="","",Tabla1[[#This Row],[sem 01]]&amp;Tabla1[[#This Row],[sem 02]]&amp;Tabla1[[#This Row],[sem 03]])</f>
        <v/>
      </c>
      <c r="BE373" s="235" t="str">
        <f>IF(TRIM(F373)="","",$B$1&amp;"-"&amp;SUBSTITUTE(Tabla1[[#This Row],[Mes Inscrito]]," ","")&amp;"-"&amp;SUBSTITUTE(Tabla1[[#This Row],[Dia de clases Inscrito]]," ","")&amp;"-"&amp;SUBSTITUTE(Tabla1[[#This Row],[Horario Inscrito]]," ","")&amp;"-"&amp;Tabla1[[#This Row],[Fecha Inicio grupo]])</f>
        <v/>
      </c>
      <c r="BF373" s="252" t="str">
        <f>IF(F373="","",Tabla1[[#This Row],[Curso]])</f>
        <v/>
      </c>
      <c r="BG373" s="253" t="str">
        <f>+IF(TRIM(F373)="","",$B$1&amp;"-"&amp;TRIM(Tabla1[[#This Row],[Mes Inscrito]])&amp;"-"&amp;TRIM(Tabla1[[#This Row],[Dia de clases Inscrito]])&amp;"-"&amp;TRIM(Tabla1[[#This Row],[Horario Inscrito]])&amp;"-"&amp;TRIM(Tabla1[[#This Row],[Fecha Inicio grupo]])&amp;"-"&amp;TRIM(Tabla1[[#This Row],[Tipo Incrito]]))</f>
        <v/>
      </c>
      <c r="BH373" s="309"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10"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10"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10" t="str">
        <f>IF(Tabla1[[#This Row],[Fecha Inicio grupo]]="","",IFERROR(VLOOKUP(Tabla1[[#This Row],[Mes de Alta como miembro]],Parámetros!$AM$2:$AN$16,2,0),"01/01/1900"))</f>
        <v/>
      </c>
    </row>
    <row r="374" spans="1:63" ht="14.45" hidden="1">
      <c r="A374" s="69">
        <v>371</v>
      </c>
      <c r="B374" s="30"/>
      <c r="C374" s="35"/>
      <c r="D374" s="43"/>
      <c r="E374" s="65"/>
      <c r="F374" s="46"/>
      <c r="G374" s="46"/>
      <c r="H374" s="164"/>
      <c r="I374" s="43"/>
      <c r="J374" s="29"/>
      <c r="K374" s="70"/>
      <c r="L374" s="69"/>
      <c r="M374" s="47"/>
      <c r="N374" s="239" t="str">
        <f ca="1">IF(Tabla1[[#This Row],[Fecha de nac]]="","",IF(Tabla1[[#This Row],[Fecha Finalización]] &gt;=TODAY(), DATEDIF(Tabla1[[#This Row],[Fecha de nac]],TODAY(),"y"), ROUNDDOWN((Tabla1[[#This Row],[Fecha Finalización]] -Tabla1[[#This Row],[Fecha de nac]])/365,0)))</f>
        <v/>
      </c>
      <c r="O374" s="170"/>
      <c r="P374" s="35"/>
      <c r="Q374" s="68"/>
      <c r="R374" s="68"/>
      <c r="S374" s="68"/>
      <c r="T374" s="68"/>
      <c r="U374" s="244" t="str">
        <f>IF(F374="","",Tabla1[[#This Row],[Fecha Inicio grupo]]+3*7-7)</f>
        <v/>
      </c>
      <c r="V374" s="245" t="str">
        <f>IF(F374="","",EDATE(Tabla1[[#This Row],[Fecha Inicio grupo]],3))</f>
        <v/>
      </c>
      <c r="W374" s="30"/>
      <c r="X374" s="30"/>
      <c r="Y374" s="77"/>
      <c r="Z374" s="77"/>
      <c r="AA374" s="77"/>
      <c r="AB374" s="77"/>
      <c r="AC374" s="77"/>
      <c r="AD374" s="77"/>
      <c r="AE374" s="77"/>
      <c r="AF374" s="77"/>
      <c r="AG374" s="77"/>
      <c r="AH374" s="77"/>
      <c r="AI374" s="77"/>
      <c r="AJ374" s="77"/>
      <c r="AK374" s="77"/>
      <c r="AL374" s="77"/>
      <c r="AM374" s="77"/>
      <c r="AN374" s="77"/>
      <c r="AO374" s="145"/>
      <c r="AP374" s="247" t="str">
        <f>IF(F374="","",IFERROR(VLOOKUP(SUBSTITUTE(SUBSTITUTE(Tabla1[[#This Row],[Uso Sistemas]],"T","P"),"N","F"),Parámetros!$M$2:$N$17,2,0),"Completar hasta 3ra sem. para evaluar a Probacionista"))</f>
        <v/>
      </c>
      <c r="AQ374" s="40"/>
      <c r="AR374" s="40"/>
      <c r="AS374" s="40"/>
      <c r="AT374" s="29"/>
      <c r="AU374" s="56"/>
      <c r="AV374" s="56"/>
      <c r="AW374" s="56"/>
      <c r="AX374" s="249" t="str">
        <f>IF(V374="","",EOMONTH(EDATE(Tabla1[[#This Row],[Fecha Finalización]],2),0))</f>
        <v/>
      </c>
      <c r="AY374" s="40"/>
      <c r="AZ374" s="250" t="str">
        <f>IF(V374="","",EOMONTH(EDATE(Tabla1[[#This Row],[Fecha Finalización]],3),0))</f>
        <v/>
      </c>
      <c r="BA374" s="40"/>
      <c r="BB374" s="40"/>
      <c r="BC374" s="236"/>
      <c r="BD374" s="234" t="str">
        <f>IF(F374="","",Tabla1[[#This Row],[sem 01]]&amp;Tabla1[[#This Row],[sem 02]]&amp;Tabla1[[#This Row],[sem 03]])</f>
        <v/>
      </c>
      <c r="BE374" s="235" t="str">
        <f>IF(TRIM(F374)="","",$B$1&amp;"-"&amp;SUBSTITUTE(Tabla1[[#This Row],[Mes Inscrito]]," ","")&amp;"-"&amp;SUBSTITUTE(Tabla1[[#This Row],[Dia de clases Inscrito]]," ","")&amp;"-"&amp;SUBSTITUTE(Tabla1[[#This Row],[Horario Inscrito]]," ","")&amp;"-"&amp;Tabla1[[#This Row],[Fecha Inicio grupo]])</f>
        <v/>
      </c>
      <c r="BF374" s="252" t="str">
        <f>IF(F374="","",Tabla1[[#This Row],[Curso]])</f>
        <v/>
      </c>
      <c r="BG374" s="253" t="str">
        <f>+IF(TRIM(F374)="","",$B$1&amp;"-"&amp;TRIM(Tabla1[[#This Row],[Mes Inscrito]])&amp;"-"&amp;TRIM(Tabla1[[#This Row],[Dia de clases Inscrito]])&amp;"-"&amp;TRIM(Tabla1[[#This Row],[Horario Inscrito]])&amp;"-"&amp;TRIM(Tabla1[[#This Row],[Fecha Inicio grupo]])&amp;"-"&amp;TRIM(Tabla1[[#This Row],[Tipo Incrito]]))</f>
        <v/>
      </c>
      <c r="BH374" s="309"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10"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10"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10" t="str">
        <f>IF(Tabla1[[#This Row],[Fecha Inicio grupo]]="","",IFERROR(VLOOKUP(Tabla1[[#This Row],[Mes de Alta como miembro]],Parámetros!$AM$2:$AN$16,2,0),"01/01/1900"))</f>
        <v/>
      </c>
    </row>
    <row r="375" spans="1:63" ht="14.45" hidden="1">
      <c r="A375" s="69">
        <v>372</v>
      </c>
      <c r="B375" s="30"/>
      <c r="C375" s="35"/>
      <c r="D375" s="43"/>
      <c r="E375" s="65"/>
      <c r="F375" s="46"/>
      <c r="G375" s="46"/>
      <c r="H375" s="164"/>
      <c r="I375" s="43"/>
      <c r="J375" s="29"/>
      <c r="K375" s="70"/>
      <c r="L375" s="69"/>
      <c r="M375" s="47"/>
      <c r="N375" s="239" t="str">
        <f ca="1">IF(Tabla1[[#This Row],[Fecha de nac]]="","",IF(Tabla1[[#This Row],[Fecha Finalización]] &gt;=TODAY(), DATEDIF(Tabla1[[#This Row],[Fecha de nac]],TODAY(),"y"), ROUNDDOWN((Tabla1[[#This Row],[Fecha Finalización]] -Tabla1[[#This Row],[Fecha de nac]])/365,0)))</f>
        <v/>
      </c>
      <c r="O375" s="170"/>
      <c r="P375" s="35"/>
      <c r="Q375" s="68"/>
      <c r="R375" s="68"/>
      <c r="S375" s="68"/>
      <c r="T375" s="68"/>
      <c r="U375" s="244" t="str">
        <f>IF(F375="","",Tabla1[[#This Row],[Fecha Inicio grupo]]+3*7-7)</f>
        <v/>
      </c>
      <c r="V375" s="245" t="str">
        <f>IF(F375="","",EDATE(Tabla1[[#This Row],[Fecha Inicio grupo]],3))</f>
        <v/>
      </c>
      <c r="W375" s="30"/>
      <c r="X375" s="30"/>
      <c r="Y375" s="77"/>
      <c r="Z375" s="77"/>
      <c r="AA375" s="77"/>
      <c r="AB375" s="77"/>
      <c r="AC375" s="77"/>
      <c r="AD375" s="77"/>
      <c r="AE375" s="77"/>
      <c r="AF375" s="77"/>
      <c r="AG375" s="77"/>
      <c r="AH375" s="77"/>
      <c r="AI375" s="77"/>
      <c r="AJ375" s="77"/>
      <c r="AK375" s="77"/>
      <c r="AL375" s="77"/>
      <c r="AM375" s="77"/>
      <c r="AN375" s="77"/>
      <c r="AO375" s="145"/>
      <c r="AP375" s="247" t="str">
        <f>IF(F375="","",IFERROR(VLOOKUP(SUBSTITUTE(SUBSTITUTE(Tabla1[[#This Row],[Uso Sistemas]],"T","P"),"N","F"),Parámetros!$M$2:$N$17,2,0),"Completar hasta 3ra sem. para evaluar a Probacionista"))</f>
        <v/>
      </c>
      <c r="AQ375" s="40"/>
      <c r="AR375" s="40"/>
      <c r="AS375" s="40"/>
      <c r="AT375" s="29"/>
      <c r="AU375" s="56"/>
      <c r="AV375" s="56"/>
      <c r="AW375" s="56"/>
      <c r="AX375" s="249" t="str">
        <f>IF(V375="","",EOMONTH(EDATE(Tabla1[[#This Row],[Fecha Finalización]],2),0))</f>
        <v/>
      </c>
      <c r="AY375" s="40"/>
      <c r="AZ375" s="250" t="str">
        <f>IF(V375="","",EOMONTH(EDATE(Tabla1[[#This Row],[Fecha Finalización]],3),0))</f>
        <v/>
      </c>
      <c r="BA375" s="40"/>
      <c r="BB375" s="40"/>
      <c r="BC375" s="236"/>
      <c r="BD375" s="234" t="str">
        <f>IF(F375="","",Tabla1[[#This Row],[sem 01]]&amp;Tabla1[[#This Row],[sem 02]]&amp;Tabla1[[#This Row],[sem 03]])</f>
        <v/>
      </c>
      <c r="BE375" s="235" t="str">
        <f>IF(TRIM(F375)="","",$B$1&amp;"-"&amp;SUBSTITUTE(Tabla1[[#This Row],[Mes Inscrito]]," ","")&amp;"-"&amp;SUBSTITUTE(Tabla1[[#This Row],[Dia de clases Inscrito]]," ","")&amp;"-"&amp;SUBSTITUTE(Tabla1[[#This Row],[Horario Inscrito]]," ","")&amp;"-"&amp;Tabla1[[#This Row],[Fecha Inicio grupo]])</f>
        <v/>
      </c>
      <c r="BF375" s="252" t="str">
        <f>IF(F375="","",Tabla1[[#This Row],[Curso]])</f>
        <v/>
      </c>
      <c r="BG375" s="253" t="str">
        <f>+IF(TRIM(F375)="","",$B$1&amp;"-"&amp;TRIM(Tabla1[[#This Row],[Mes Inscrito]])&amp;"-"&amp;TRIM(Tabla1[[#This Row],[Dia de clases Inscrito]])&amp;"-"&amp;TRIM(Tabla1[[#This Row],[Horario Inscrito]])&amp;"-"&amp;TRIM(Tabla1[[#This Row],[Fecha Inicio grupo]])&amp;"-"&amp;TRIM(Tabla1[[#This Row],[Tipo Incrito]]))</f>
        <v/>
      </c>
      <c r="BH375" s="309"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10"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10"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10" t="str">
        <f>IF(Tabla1[[#This Row],[Fecha Inicio grupo]]="","",IFERROR(VLOOKUP(Tabla1[[#This Row],[Mes de Alta como miembro]],Parámetros!$AM$2:$AN$16,2,0),"01/01/1900"))</f>
        <v/>
      </c>
    </row>
    <row r="376" spans="1:63" ht="14.45" hidden="1">
      <c r="A376" s="69">
        <v>373</v>
      </c>
      <c r="B376" s="30"/>
      <c r="C376" s="35"/>
      <c r="D376" s="43"/>
      <c r="E376" s="65"/>
      <c r="F376" s="46"/>
      <c r="G376" s="46"/>
      <c r="H376" s="164"/>
      <c r="I376" s="43"/>
      <c r="J376" s="29"/>
      <c r="K376" s="70"/>
      <c r="L376" s="69"/>
      <c r="M376" s="47"/>
      <c r="N376" s="239" t="str">
        <f ca="1">IF(Tabla1[[#This Row],[Fecha de nac]]="","",IF(Tabla1[[#This Row],[Fecha Finalización]] &gt;=TODAY(), DATEDIF(Tabla1[[#This Row],[Fecha de nac]],TODAY(),"y"), ROUNDDOWN((Tabla1[[#This Row],[Fecha Finalización]] -Tabla1[[#This Row],[Fecha de nac]])/365,0)))</f>
        <v/>
      </c>
      <c r="O376" s="170"/>
      <c r="P376" s="35"/>
      <c r="Q376" s="68"/>
      <c r="R376" s="68"/>
      <c r="S376" s="68"/>
      <c r="T376" s="68"/>
      <c r="U376" s="244" t="str">
        <f>IF(F376="","",Tabla1[[#This Row],[Fecha Inicio grupo]]+3*7-7)</f>
        <v/>
      </c>
      <c r="V376" s="245" t="str">
        <f>IF(F376="","",EDATE(Tabla1[[#This Row],[Fecha Inicio grupo]],3))</f>
        <v/>
      </c>
      <c r="W376" s="30"/>
      <c r="X376" s="30"/>
      <c r="Y376" s="77"/>
      <c r="Z376" s="77"/>
      <c r="AA376" s="77"/>
      <c r="AB376" s="77"/>
      <c r="AC376" s="77"/>
      <c r="AD376" s="77"/>
      <c r="AE376" s="77"/>
      <c r="AF376" s="77"/>
      <c r="AG376" s="77"/>
      <c r="AH376" s="77"/>
      <c r="AI376" s="77"/>
      <c r="AJ376" s="77"/>
      <c r="AK376" s="77"/>
      <c r="AL376" s="77"/>
      <c r="AM376" s="77"/>
      <c r="AN376" s="77"/>
      <c r="AO376" s="145"/>
      <c r="AP376" s="247" t="str">
        <f>IF(F376="","",IFERROR(VLOOKUP(SUBSTITUTE(SUBSTITUTE(Tabla1[[#This Row],[Uso Sistemas]],"T","P"),"N","F"),Parámetros!$M$2:$N$17,2,0),"Completar hasta 3ra sem. para evaluar a Probacionista"))</f>
        <v/>
      </c>
      <c r="AQ376" s="40"/>
      <c r="AR376" s="40"/>
      <c r="AS376" s="40"/>
      <c r="AT376" s="29"/>
      <c r="AU376" s="56"/>
      <c r="AV376" s="56"/>
      <c r="AW376" s="56"/>
      <c r="AX376" s="249" t="str">
        <f>IF(V376="","",EOMONTH(EDATE(Tabla1[[#This Row],[Fecha Finalización]],2),0))</f>
        <v/>
      </c>
      <c r="AY376" s="40"/>
      <c r="AZ376" s="250" t="str">
        <f>IF(V376="","",EOMONTH(EDATE(Tabla1[[#This Row],[Fecha Finalización]],3),0))</f>
        <v/>
      </c>
      <c r="BA376" s="40"/>
      <c r="BB376" s="40"/>
      <c r="BC376" s="236"/>
      <c r="BD376" s="234" t="str">
        <f>IF(F376="","",Tabla1[[#This Row],[sem 01]]&amp;Tabla1[[#This Row],[sem 02]]&amp;Tabla1[[#This Row],[sem 03]])</f>
        <v/>
      </c>
      <c r="BE376" s="235" t="str">
        <f>IF(TRIM(F376)="","",$B$1&amp;"-"&amp;SUBSTITUTE(Tabla1[[#This Row],[Mes Inscrito]]," ","")&amp;"-"&amp;SUBSTITUTE(Tabla1[[#This Row],[Dia de clases Inscrito]]," ","")&amp;"-"&amp;SUBSTITUTE(Tabla1[[#This Row],[Horario Inscrito]]," ","")&amp;"-"&amp;Tabla1[[#This Row],[Fecha Inicio grupo]])</f>
        <v/>
      </c>
      <c r="BF376" s="252" t="str">
        <f>IF(F376="","",Tabla1[[#This Row],[Curso]])</f>
        <v/>
      </c>
      <c r="BG376" s="253" t="str">
        <f>+IF(TRIM(F376)="","",$B$1&amp;"-"&amp;TRIM(Tabla1[[#This Row],[Mes Inscrito]])&amp;"-"&amp;TRIM(Tabla1[[#This Row],[Dia de clases Inscrito]])&amp;"-"&amp;TRIM(Tabla1[[#This Row],[Horario Inscrito]])&amp;"-"&amp;TRIM(Tabla1[[#This Row],[Fecha Inicio grupo]])&amp;"-"&amp;TRIM(Tabla1[[#This Row],[Tipo Incrito]]))</f>
        <v/>
      </c>
      <c r="BH376" s="309"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10"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10"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10" t="str">
        <f>IF(Tabla1[[#This Row],[Fecha Inicio grupo]]="","",IFERROR(VLOOKUP(Tabla1[[#This Row],[Mes de Alta como miembro]],Parámetros!$AM$2:$AN$16,2,0),"01/01/1900"))</f>
        <v/>
      </c>
    </row>
    <row r="377" spans="1:63" ht="14.45" hidden="1">
      <c r="A377" s="69">
        <v>374</v>
      </c>
      <c r="B377" s="30"/>
      <c r="C377" s="35"/>
      <c r="D377" s="43"/>
      <c r="E377" s="65"/>
      <c r="F377" s="46"/>
      <c r="G377" s="46"/>
      <c r="H377" s="164"/>
      <c r="I377" s="43"/>
      <c r="J377" s="29"/>
      <c r="K377" s="70"/>
      <c r="L377" s="69"/>
      <c r="M377" s="47"/>
      <c r="N377" s="239" t="str">
        <f ca="1">IF(Tabla1[[#This Row],[Fecha de nac]]="","",IF(Tabla1[[#This Row],[Fecha Finalización]] &gt;=TODAY(), DATEDIF(Tabla1[[#This Row],[Fecha de nac]],TODAY(),"y"), ROUNDDOWN((Tabla1[[#This Row],[Fecha Finalización]] -Tabla1[[#This Row],[Fecha de nac]])/365,0)))</f>
        <v/>
      </c>
      <c r="O377" s="170"/>
      <c r="P377" s="35"/>
      <c r="Q377" s="68"/>
      <c r="R377" s="68"/>
      <c r="S377" s="68"/>
      <c r="T377" s="68"/>
      <c r="U377" s="244" t="str">
        <f>IF(F377="","",Tabla1[[#This Row],[Fecha Inicio grupo]]+3*7-7)</f>
        <v/>
      </c>
      <c r="V377" s="245" t="str">
        <f>IF(F377="","",EDATE(Tabla1[[#This Row],[Fecha Inicio grupo]],3))</f>
        <v/>
      </c>
      <c r="W377" s="30"/>
      <c r="X377" s="30"/>
      <c r="Y377" s="77"/>
      <c r="Z377" s="77"/>
      <c r="AA377" s="77"/>
      <c r="AB377" s="77"/>
      <c r="AC377" s="77"/>
      <c r="AD377" s="77"/>
      <c r="AE377" s="77"/>
      <c r="AF377" s="77"/>
      <c r="AG377" s="77"/>
      <c r="AH377" s="77"/>
      <c r="AI377" s="77"/>
      <c r="AJ377" s="77"/>
      <c r="AK377" s="77"/>
      <c r="AL377" s="77"/>
      <c r="AM377" s="77"/>
      <c r="AN377" s="77"/>
      <c r="AO377" s="145"/>
      <c r="AP377" s="247" t="str">
        <f>IF(F377="","",IFERROR(VLOOKUP(SUBSTITUTE(SUBSTITUTE(Tabla1[[#This Row],[Uso Sistemas]],"T","P"),"N","F"),Parámetros!$M$2:$N$17,2,0),"Completar hasta 3ra sem. para evaluar a Probacionista"))</f>
        <v/>
      </c>
      <c r="AQ377" s="40"/>
      <c r="AR377" s="40"/>
      <c r="AS377" s="40"/>
      <c r="AT377" s="29"/>
      <c r="AU377" s="56"/>
      <c r="AV377" s="56"/>
      <c r="AW377" s="56"/>
      <c r="AX377" s="249" t="str">
        <f>IF(V377="","",EOMONTH(EDATE(Tabla1[[#This Row],[Fecha Finalización]],2),0))</f>
        <v/>
      </c>
      <c r="AY377" s="40"/>
      <c r="AZ377" s="250" t="str">
        <f>IF(V377="","",EOMONTH(EDATE(Tabla1[[#This Row],[Fecha Finalización]],3),0))</f>
        <v/>
      </c>
      <c r="BA377" s="40"/>
      <c r="BB377" s="40"/>
      <c r="BC377" s="236"/>
      <c r="BD377" s="234" t="str">
        <f>IF(F377="","",Tabla1[[#This Row],[sem 01]]&amp;Tabla1[[#This Row],[sem 02]]&amp;Tabla1[[#This Row],[sem 03]])</f>
        <v/>
      </c>
      <c r="BE377" s="235" t="str">
        <f>IF(TRIM(F377)="","",$B$1&amp;"-"&amp;SUBSTITUTE(Tabla1[[#This Row],[Mes Inscrito]]," ","")&amp;"-"&amp;SUBSTITUTE(Tabla1[[#This Row],[Dia de clases Inscrito]]," ","")&amp;"-"&amp;SUBSTITUTE(Tabla1[[#This Row],[Horario Inscrito]]," ","")&amp;"-"&amp;Tabla1[[#This Row],[Fecha Inicio grupo]])</f>
        <v/>
      </c>
      <c r="BF377" s="252" t="str">
        <f>IF(F377="","",Tabla1[[#This Row],[Curso]])</f>
        <v/>
      </c>
      <c r="BG377" s="253" t="str">
        <f>+IF(TRIM(F377)="","",$B$1&amp;"-"&amp;TRIM(Tabla1[[#This Row],[Mes Inscrito]])&amp;"-"&amp;TRIM(Tabla1[[#This Row],[Dia de clases Inscrito]])&amp;"-"&amp;TRIM(Tabla1[[#This Row],[Horario Inscrito]])&amp;"-"&amp;TRIM(Tabla1[[#This Row],[Fecha Inicio grupo]])&amp;"-"&amp;TRIM(Tabla1[[#This Row],[Tipo Incrito]]))</f>
        <v/>
      </c>
      <c r="BH377" s="309"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10"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10"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10" t="str">
        <f>IF(Tabla1[[#This Row],[Fecha Inicio grupo]]="","",IFERROR(VLOOKUP(Tabla1[[#This Row],[Mes de Alta como miembro]],Parámetros!$AM$2:$AN$16,2,0),"01/01/1900"))</f>
        <v/>
      </c>
    </row>
    <row r="378" spans="1:63" ht="14.45" hidden="1">
      <c r="A378" s="69">
        <v>375</v>
      </c>
      <c r="B378" s="30"/>
      <c r="C378" s="35"/>
      <c r="D378" s="43"/>
      <c r="E378" s="65"/>
      <c r="F378" s="46"/>
      <c r="G378" s="46"/>
      <c r="H378" s="164"/>
      <c r="I378" s="43"/>
      <c r="J378" s="29"/>
      <c r="K378" s="70"/>
      <c r="L378" s="69"/>
      <c r="M378" s="47"/>
      <c r="N378" s="239" t="str">
        <f ca="1">IF(Tabla1[[#This Row],[Fecha de nac]]="","",IF(Tabla1[[#This Row],[Fecha Finalización]] &gt;=TODAY(), DATEDIF(Tabla1[[#This Row],[Fecha de nac]],TODAY(),"y"), ROUNDDOWN((Tabla1[[#This Row],[Fecha Finalización]] -Tabla1[[#This Row],[Fecha de nac]])/365,0)))</f>
        <v/>
      </c>
      <c r="O378" s="170"/>
      <c r="P378" s="35"/>
      <c r="Q378" s="68"/>
      <c r="R378" s="68"/>
      <c r="S378" s="68"/>
      <c r="T378" s="68"/>
      <c r="U378" s="244" t="str">
        <f>IF(F378="","",Tabla1[[#This Row],[Fecha Inicio grupo]]+3*7-7)</f>
        <v/>
      </c>
      <c r="V378" s="245" t="str">
        <f>IF(F378="","",EDATE(Tabla1[[#This Row],[Fecha Inicio grupo]],3))</f>
        <v/>
      </c>
      <c r="W378" s="30"/>
      <c r="X378" s="30"/>
      <c r="Y378" s="77"/>
      <c r="Z378" s="77"/>
      <c r="AA378" s="77"/>
      <c r="AB378" s="77"/>
      <c r="AC378" s="77"/>
      <c r="AD378" s="77"/>
      <c r="AE378" s="77"/>
      <c r="AF378" s="77"/>
      <c r="AG378" s="77"/>
      <c r="AH378" s="77"/>
      <c r="AI378" s="77"/>
      <c r="AJ378" s="77"/>
      <c r="AK378" s="77"/>
      <c r="AL378" s="77"/>
      <c r="AM378" s="77"/>
      <c r="AN378" s="77"/>
      <c r="AO378" s="145"/>
      <c r="AP378" s="247" t="str">
        <f>IF(F378="","",IFERROR(VLOOKUP(SUBSTITUTE(SUBSTITUTE(Tabla1[[#This Row],[Uso Sistemas]],"T","P"),"N","F"),Parámetros!$M$2:$N$17,2,0),"Completar hasta 3ra sem. para evaluar a Probacionista"))</f>
        <v/>
      </c>
      <c r="AQ378" s="40"/>
      <c r="AR378" s="40"/>
      <c r="AS378" s="40"/>
      <c r="AT378" s="29"/>
      <c r="AU378" s="56"/>
      <c r="AV378" s="56"/>
      <c r="AW378" s="56"/>
      <c r="AX378" s="249" t="str">
        <f>IF(V378="","",EOMONTH(EDATE(Tabla1[[#This Row],[Fecha Finalización]],2),0))</f>
        <v/>
      </c>
      <c r="AY378" s="40"/>
      <c r="AZ378" s="250" t="str">
        <f>IF(V378="","",EOMONTH(EDATE(Tabla1[[#This Row],[Fecha Finalización]],3),0))</f>
        <v/>
      </c>
      <c r="BA378" s="40"/>
      <c r="BB378" s="40"/>
      <c r="BC378" s="236"/>
      <c r="BD378" s="234" t="str">
        <f>IF(F378="","",Tabla1[[#This Row],[sem 01]]&amp;Tabla1[[#This Row],[sem 02]]&amp;Tabla1[[#This Row],[sem 03]])</f>
        <v/>
      </c>
      <c r="BE378" s="235" t="str">
        <f>IF(TRIM(F378)="","",$B$1&amp;"-"&amp;SUBSTITUTE(Tabla1[[#This Row],[Mes Inscrito]]," ","")&amp;"-"&amp;SUBSTITUTE(Tabla1[[#This Row],[Dia de clases Inscrito]]," ","")&amp;"-"&amp;SUBSTITUTE(Tabla1[[#This Row],[Horario Inscrito]]," ","")&amp;"-"&amp;Tabla1[[#This Row],[Fecha Inicio grupo]])</f>
        <v/>
      </c>
      <c r="BF378" s="252" t="str">
        <f>IF(F378="","",Tabla1[[#This Row],[Curso]])</f>
        <v/>
      </c>
      <c r="BG378" s="253" t="str">
        <f>+IF(TRIM(F378)="","",$B$1&amp;"-"&amp;TRIM(Tabla1[[#This Row],[Mes Inscrito]])&amp;"-"&amp;TRIM(Tabla1[[#This Row],[Dia de clases Inscrito]])&amp;"-"&amp;TRIM(Tabla1[[#This Row],[Horario Inscrito]])&amp;"-"&amp;TRIM(Tabla1[[#This Row],[Fecha Inicio grupo]])&amp;"-"&amp;TRIM(Tabla1[[#This Row],[Tipo Incrito]]))</f>
        <v/>
      </c>
      <c r="BH378" s="309"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10"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10"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10" t="str">
        <f>IF(Tabla1[[#This Row],[Fecha Inicio grupo]]="","",IFERROR(VLOOKUP(Tabla1[[#This Row],[Mes de Alta como miembro]],Parámetros!$AM$2:$AN$16,2,0),"01/01/1900"))</f>
        <v/>
      </c>
    </row>
    <row r="379" spans="1:63" ht="14.45" hidden="1">
      <c r="A379" s="69">
        <v>376</v>
      </c>
      <c r="B379" s="30"/>
      <c r="C379" s="35"/>
      <c r="D379" s="43"/>
      <c r="E379" s="65"/>
      <c r="F379" s="46"/>
      <c r="G379" s="46"/>
      <c r="H379" s="164"/>
      <c r="I379" s="43"/>
      <c r="J379" s="29"/>
      <c r="K379" s="70"/>
      <c r="L379" s="69"/>
      <c r="M379" s="47"/>
      <c r="N379" s="239" t="str">
        <f ca="1">IF(Tabla1[[#This Row],[Fecha de nac]]="","",IF(Tabla1[[#This Row],[Fecha Finalización]] &gt;=TODAY(), DATEDIF(Tabla1[[#This Row],[Fecha de nac]],TODAY(),"y"), ROUNDDOWN((Tabla1[[#This Row],[Fecha Finalización]] -Tabla1[[#This Row],[Fecha de nac]])/365,0)))</f>
        <v/>
      </c>
      <c r="O379" s="170"/>
      <c r="P379" s="35"/>
      <c r="Q379" s="68"/>
      <c r="R379" s="68"/>
      <c r="S379" s="68"/>
      <c r="T379" s="68"/>
      <c r="U379" s="244" t="str">
        <f>IF(F379="","",Tabla1[[#This Row],[Fecha Inicio grupo]]+3*7-7)</f>
        <v/>
      </c>
      <c r="V379" s="245" t="str">
        <f>IF(F379="","",EDATE(Tabla1[[#This Row],[Fecha Inicio grupo]],3))</f>
        <v/>
      </c>
      <c r="W379" s="30"/>
      <c r="X379" s="30"/>
      <c r="Y379" s="77"/>
      <c r="Z379" s="77"/>
      <c r="AA379" s="77"/>
      <c r="AB379" s="77"/>
      <c r="AC379" s="77"/>
      <c r="AD379" s="77"/>
      <c r="AE379" s="77"/>
      <c r="AF379" s="77"/>
      <c r="AG379" s="77"/>
      <c r="AH379" s="77"/>
      <c r="AI379" s="77"/>
      <c r="AJ379" s="77"/>
      <c r="AK379" s="77"/>
      <c r="AL379" s="77"/>
      <c r="AM379" s="77"/>
      <c r="AN379" s="77"/>
      <c r="AO379" s="145"/>
      <c r="AP379" s="247" t="str">
        <f>IF(F379="","",IFERROR(VLOOKUP(SUBSTITUTE(SUBSTITUTE(Tabla1[[#This Row],[Uso Sistemas]],"T","P"),"N","F"),Parámetros!$M$2:$N$17,2,0),"Completar hasta 3ra sem. para evaluar a Probacionista"))</f>
        <v/>
      </c>
      <c r="AQ379" s="40"/>
      <c r="AR379" s="40"/>
      <c r="AS379" s="40"/>
      <c r="AT379" s="29"/>
      <c r="AU379" s="56"/>
      <c r="AV379" s="56"/>
      <c r="AW379" s="56"/>
      <c r="AX379" s="249" t="str">
        <f>IF(V379="","",EOMONTH(EDATE(Tabla1[[#This Row],[Fecha Finalización]],2),0))</f>
        <v/>
      </c>
      <c r="AY379" s="40"/>
      <c r="AZ379" s="250" t="str">
        <f>IF(V379="","",EOMONTH(EDATE(Tabla1[[#This Row],[Fecha Finalización]],3),0))</f>
        <v/>
      </c>
      <c r="BA379" s="40"/>
      <c r="BB379" s="40"/>
      <c r="BC379" s="236"/>
      <c r="BD379" s="234" t="str">
        <f>IF(F379="","",Tabla1[[#This Row],[sem 01]]&amp;Tabla1[[#This Row],[sem 02]]&amp;Tabla1[[#This Row],[sem 03]])</f>
        <v/>
      </c>
      <c r="BE379" s="235" t="str">
        <f>IF(TRIM(F379)="","",$B$1&amp;"-"&amp;SUBSTITUTE(Tabla1[[#This Row],[Mes Inscrito]]," ","")&amp;"-"&amp;SUBSTITUTE(Tabla1[[#This Row],[Dia de clases Inscrito]]," ","")&amp;"-"&amp;SUBSTITUTE(Tabla1[[#This Row],[Horario Inscrito]]," ","")&amp;"-"&amp;Tabla1[[#This Row],[Fecha Inicio grupo]])</f>
        <v/>
      </c>
      <c r="BF379" s="252" t="str">
        <f>IF(F379="","",Tabla1[[#This Row],[Curso]])</f>
        <v/>
      </c>
      <c r="BG379" s="253" t="str">
        <f>+IF(TRIM(F379)="","",$B$1&amp;"-"&amp;TRIM(Tabla1[[#This Row],[Mes Inscrito]])&amp;"-"&amp;TRIM(Tabla1[[#This Row],[Dia de clases Inscrito]])&amp;"-"&amp;TRIM(Tabla1[[#This Row],[Horario Inscrito]])&amp;"-"&amp;TRIM(Tabla1[[#This Row],[Fecha Inicio grupo]])&amp;"-"&amp;TRIM(Tabla1[[#This Row],[Tipo Incrito]]))</f>
        <v/>
      </c>
      <c r="BH379" s="309"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10"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10"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10" t="str">
        <f>IF(Tabla1[[#This Row],[Fecha Inicio grupo]]="","",IFERROR(VLOOKUP(Tabla1[[#This Row],[Mes de Alta como miembro]],Parámetros!$AM$2:$AN$16,2,0),"01/01/1900"))</f>
        <v/>
      </c>
    </row>
    <row r="380" spans="1:63" ht="14.45" hidden="1">
      <c r="A380" s="69">
        <v>377</v>
      </c>
      <c r="B380" s="30"/>
      <c r="C380" s="35"/>
      <c r="D380" s="43"/>
      <c r="E380" s="65"/>
      <c r="F380" s="46"/>
      <c r="G380" s="46"/>
      <c r="H380" s="164"/>
      <c r="I380" s="43"/>
      <c r="J380" s="29"/>
      <c r="K380" s="70"/>
      <c r="L380" s="69"/>
      <c r="M380" s="47"/>
      <c r="N380" s="239" t="str">
        <f ca="1">IF(Tabla1[[#This Row],[Fecha de nac]]="","",IF(Tabla1[[#This Row],[Fecha Finalización]] &gt;=TODAY(), DATEDIF(Tabla1[[#This Row],[Fecha de nac]],TODAY(),"y"), ROUNDDOWN((Tabla1[[#This Row],[Fecha Finalización]] -Tabla1[[#This Row],[Fecha de nac]])/365,0)))</f>
        <v/>
      </c>
      <c r="O380" s="170"/>
      <c r="P380" s="35"/>
      <c r="Q380" s="68"/>
      <c r="R380" s="68"/>
      <c r="S380" s="68"/>
      <c r="T380" s="68"/>
      <c r="U380" s="244" t="str">
        <f>IF(F380="","",Tabla1[[#This Row],[Fecha Inicio grupo]]+3*7-7)</f>
        <v/>
      </c>
      <c r="V380" s="245" t="str">
        <f>IF(F380="","",EDATE(Tabla1[[#This Row],[Fecha Inicio grupo]],3))</f>
        <v/>
      </c>
      <c r="W380" s="30"/>
      <c r="X380" s="30"/>
      <c r="Y380" s="77"/>
      <c r="Z380" s="77"/>
      <c r="AA380" s="77"/>
      <c r="AB380" s="77"/>
      <c r="AC380" s="77"/>
      <c r="AD380" s="77"/>
      <c r="AE380" s="77"/>
      <c r="AF380" s="77"/>
      <c r="AG380" s="77"/>
      <c r="AH380" s="77"/>
      <c r="AI380" s="77"/>
      <c r="AJ380" s="77"/>
      <c r="AK380" s="77"/>
      <c r="AL380" s="77"/>
      <c r="AM380" s="77"/>
      <c r="AN380" s="77"/>
      <c r="AO380" s="145"/>
      <c r="AP380" s="247" t="str">
        <f>IF(F380="","",IFERROR(VLOOKUP(SUBSTITUTE(SUBSTITUTE(Tabla1[[#This Row],[Uso Sistemas]],"T","P"),"N","F"),Parámetros!$M$2:$N$17,2,0),"Completar hasta 3ra sem. para evaluar a Probacionista"))</f>
        <v/>
      </c>
      <c r="AQ380" s="40"/>
      <c r="AR380" s="40"/>
      <c r="AS380" s="40"/>
      <c r="AT380" s="29"/>
      <c r="AU380" s="56"/>
      <c r="AV380" s="56"/>
      <c r="AW380" s="56"/>
      <c r="AX380" s="249" t="str">
        <f>IF(V380="","",EOMONTH(EDATE(Tabla1[[#This Row],[Fecha Finalización]],2),0))</f>
        <v/>
      </c>
      <c r="AY380" s="40"/>
      <c r="AZ380" s="250" t="str">
        <f>IF(V380="","",EOMONTH(EDATE(Tabla1[[#This Row],[Fecha Finalización]],3),0))</f>
        <v/>
      </c>
      <c r="BA380" s="40"/>
      <c r="BB380" s="40"/>
      <c r="BC380" s="236"/>
      <c r="BD380" s="234" t="str">
        <f>IF(F380="","",Tabla1[[#This Row],[sem 01]]&amp;Tabla1[[#This Row],[sem 02]]&amp;Tabla1[[#This Row],[sem 03]])</f>
        <v/>
      </c>
      <c r="BE380" s="235" t="str">
        <f>IF(TRIM(F380)="","",$B$1&amp;"-"&amp;SUBSTITUTE(Tabla1[[#This Row],[Mes Inscrito]]," ","")&amp;"-"&amp;SUBSTITUTE(Tabla1[[#This Row],[Dia de clases Inscrito]]," ","")&amp;"-"&amp;SUBSTITUTE(Tabla1[[#This Row],[Horario Inscrito]]," ","")&amp;"-"&amp;Tabla1[[#This Row],[Fecha Inicio grupo]])</f>
        <v/>
      </c>
      <c r="BF380" s="252" t="str">
        <f>IF(F380="","",Tabla1[[#This Row],[Curso]])</f>
        <v/>
      </c>
      <c r="BG380" s="253" t="str">
        <f>+IF(TRIM(F380)="","",$B$1&amp;"-"&amp;TRIM(Tabla1[[#This Row],[Mes Inscrito]])&amp;"-"&amp;TRIM(Tabla1[[#This Row],[Dia de clases Inscrito]])&amp;"-"&amp;TRIM(Tabla1[[#This Row],[Horario Inscrito]])&amp;"-"&amp;TRIM(Tabla1[[#This Row],[Fecha Inicio grupo]])&amp;"-"&amp;TRIM(Tabla1[[#This Row],[Tipo Incrito]]))</f>
        <v/>
      </c>
      <c r="BH380" s="309"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10"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10"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10" t="str">
        <f>IF(Tabla1[[#This Row],[Fecha Inicio grupo]]="","",IFERROR(VLOOKUP(Tabla1[[#This Row],[Mes de Alta como miembro]],Parámetros!$AM$2:$AN$16,2,0),"01/01/1900"))</f>
        <v/>
      </c>
    </row>
    <row r="381" spans="1:63" ht="14.45" hidden="1">
      <c r="A381" s="69">
        <v>378</v>
      </c>
      <c r="B381" s="30"/>
      <c r="C381" s="35"/>
      <c r="D381" s="43"/>
      <c r="E381" s="65"/>
      <c r="F381" s="46"/>
      <c r="G381" s="46"/>
      <c r="H381" s="164"/>
      <c r="I381" s="43"/>
      <c r="J381" s="29"/>
      <c r="K381" s="70"/>
      <c r="L381" s="69"/>
      <c r="M381" s="47"/>
      <c r="N381" s="239" t="str">
        <f ca="1">IF(Tabla1[[#This Row],[Fecha de nac]]="","",IF(Tabla1[[#This Row],[Fecha Finalización]] &gt;=TODAY(), DATEDIF(Tabla1[[#This Row],[Fecha de nac]],TODAY(),"y"), ROUNDDOWN((Tabla1[[#This Row],[Fecha Finalización]] -Tabla1[[#This Row],[Fecha de nac]])/365,0)))</f>
        <v/>
      </c>
      <c r="O381" s="170"/>
      <c r="P381" s="35"/>
      <c r="Q381" s="68"/>
      <c r="R381" s="68"/>
      <c r="S381" s="68"/>
      <c r="T381" s="68"/>
      <c r="U381" s="244" t="str">
        <f>IF(F381="","",Tabla1[[#This Row],[Fecha Inicio grupo]]+3*7-7)</f>
        <v/>
      </c>
      <c r="V381" s="245" t="str">
        <f>IF(F381="","",EDATE(Tabla1[[#This Row],[Fecha Inicio grupo]],3))</f>
        <v/>
      </c>
      <c r="W381" s="30"/>
      <c r="X381" s="30"/>
      <c r="Y381" s="77"/>
      <c r="Z381" s="77"/>
      <c r="AA381" s="77"/>
      <c r="AB381" s="77"/>
      <c r="AC381" s="77"/>
      <c r="AD381" s="77"/>
      <c r="AE381" s="77"/>
      <c r="AF381" s="77"/>
      <c r="AG381" s="77"/>
      <c r="AH381" s="77"/>
      <c r="AI381" s="77"/>
      <c r="AJ381" s="77"/>
      <c r="AK381" s="77"/>
      <c r="AL381" s="77"/>
      <c r="AM381" s="77"/>
      <c r="AN381" s="77"/>
      <c r="AO381" s="145"/>
      <c r="AP381" s="247" t="str">
        <f>IF(F381="","",IFERROR(VLOOKUP(SUBSTITUTE(SUBSTITUTE(Tabla1[[#This Row],[Uso Sistemas]],"T","P"),"N","F"),Parámetros!$M$2:$N$17,2,0),"Completar hasta 3ra sem. para evaluar a Probacionista"))</f>
        <v/>
      </c>
      <c r="AQ381" s="40"/>
      <c r="AR381" s="40"/>
      <c r="AS381" s="40"/>
      <c r="AT381" s="29"/>
      <c r="AU381" s="56"/>
      <c r="AV381" s="56"/>
      <c r="AW381" s="56"/>
      <c r="AX381" s="249" t="str">
        <f>IF(V381="","",EOMONTH(EDATE(Tabla1[[#This Row],[Fecha Finalización]],2),0))</f>
        <v/>
      </c>
      <c r="AY381" s="40"/>
      <c r="AZ381" s="250" t="str">
        <f>IF(V381="","",EOMONTH(EDATE(Tabla1[[#This Row],[Fecha Finalización]],3),0))</f>
        <v/>
      </c>
      <c r="BA381" s="40"/>
      <c r="BB381" s="40"/>
      <c r="BC381" s="236"/>
      <c r="BD381" s="234" t="str">
        <f>IF(F381="","",Tabla1[[#This Row],[sem 01]]&amp;Tabla1[[#This Row],[sem 02]]&amp;Tabla1[[#This Row],[sem 03]])</f>
        <v/>
      </c>
      <c r="BE381" s="235" t="str">
        <f>IF(TRIM(F381)="","",$B$1&amp;"-"&amp;SUBSTITUTE(Tabla1[[#This Row],[Mes Inscrito]]," ","")&amp;"-"&amp;SUBSTITUTE(Tabla1[[#This Row],[Dia de clases Inscrito]]," ","")&amp;"-"&amp;SUBSTITUTE(Tabla1[[#This Row],[Horario Inscrito]]," ","")&amp;"-"&amp;Tabla1[[#This Row],[Fecha Inicio grupo]])</f>
        <v/>
      </c>
      <c r="BF381" s="252" t="str">
        <f>IF(F381="","",Tabla1[[#This Row],[Curso]])</f>
        <v/>
      </c>
      <c r="BG381" s="253" t="str">
        <f>+IF(TRIM(F381)="","",$B$1&amp;"-"&amp;TRIM(Tabla1[[#This Row],[Mes Inscrito]])&amp;"-"&amp;TRIM(Tabla1[[#This Row],[Dia de clases Inscrito]])&amp;"-"&amp;TRIM(Tabla1[[#This Row],[Horario Inscrito]])&amp;"-"&amp;TRIM(Tabla1[[#This Row],[Fecha Inicio grupo]])&amp;"-"&amp;TRIM(Tabla1[[#This Row],[Tipo Incrito]]))</f>
        <v/>
      </c>
      <c r="BH381" s="309"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10"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10"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10" t="str">
        <f>IF(Tabla1[[#This Row],[Fecha Inicio grupo]]="","",IFERROR(VLOOKUP(Tabla1[[#This Row],[Mes de Alta como miembro]],Parámetros!$AM$2:$AN$16,2,0),"01/01/1900"))</f>
        <v/>
      </c>
    </row>
    <row r="382" spans="1:63" ht="14.45" hidden="1">
      <c r="A382" s="69">
        <v>379</v>
      </c>
      <c r="B382" s="30"/>
      <c r="C382" s="35"/>
      <c r="D382" s="43"/>
      <c r="E382" s="65"/>
      <c r="F382" s="46"/>
      <c r="G382" s="46"/>
      <c r="H382" s="164"/>
      <c r="I382" s="43"/>
      <c r="J382" s="29"/>
      <c r="K382" s="70"/>
      <c r="L382" s="69"/>
      <c r="M382" s="47"/>
      <c r="N382" s="239" t="str">
        <f ca="1">IF(Tabla1[[#This Row],[Fecha de nac]]="","",IF(Tabla1[[#This Row],[Fecha Finalización]] &gt;=TODAY(), DATEDIF(Tabla1[[#This Row],[Fecha de nac]],TODAY(),"y"), ROUNDDOWN((Tabla1[[#This Row],[Fecha Finalización]] -Tabla1[[#This Row],[Fecha de nac]])/365,0)))</f>
        <v/>
      </c>
      <c r="O382" s="170"/>
      <c r="P382" s="35"/>
      <c r="Q382" s="68"/>
      <c r="R382" s="68"/>
      <c r="S382" s="68"/>
      <c r="T382" s="68"/>
      <c r="U382" s="244" t="str">
        <f>IF(F382="","",Tabla1[[#This Row],[Fecha Inicio grupo]]+3*7-7)</f>
        <v/>
      </c>
      <c r="V382" s="245" t="str">
        <f>IF(F382="","",EDATE(Tabla1[[#This Row],[Fecha Inicio grupo]],3))</f>
        <v/>
      </c>
      <c r="W382" s="30"/>
      <c r="X382" s="30"/>
      <c r="Y382" s="77"/>
      <c r="Z382" s="77"/>
      <c r="AA382" s="77"/>
      <c r="AB382" s="77"/>
      <c r="AC382" s="77"/>
      <c r="AD382" s="77"/>
      <c r="AE382" s="77"/>
      <c r="AF382" s="77"/>
      <c r="AG382" s="77"/>
      <c r="AH382" s="77"/>
      <c r="AI382" s="77"/>
      <c r="AJ382" s="77"/>
      <c r="AK382" s="77"/>
      <c r="AL382" s="77"/>
      <c r="AM382" s="77"/>
      <c r="AN382" s="77"/>
      <c r="AO382" s="145"/>
      <c r="AP382" s="247" t="str">
        <f>IF(F382="","",IFERROR(VLOOKUP(SUBSTITUTE(SUBSTITUTE(Tabla1[[#This Row],[Uso Sistemas]],"T","P"),"N","F"),Parámetros!$M$2:$N$17,2,0),"Completar hasta 3ra sem. para evaluar a Probacionista"))</f>
        <v/>
      </c>
      <c r="AQ382" s="40"/>
      <c r="AR382" s="40"/>
      <c r="AS382" s="40"/>
      <c r="AT382" s="29"/>
      <c r="AU382" s="56"/>
      <c r="AV382" s="56"/>
      <c r="AW382" s="56"/>
      <c r="AX382" s="249" t="str">
        <f>IF(V382="","",EOMONTH(EDATE(Tabla1[[#This Row],[Fecha Finalización]],2),0))</f>
        <v/>
      </c>
      <c r="AY382" s="40"/>
      <c r="AZ382" s="250" t="str">
        <f>IF(V382="","",EOMONTH(EDATE(Tabla1[[#This Row],[Fecha Finalización]],3),0))</f>
        <v/>
      </c>
      <c r="BA382" s="40"/>
      <c r="BB382" s="40"/>
      <c r="BC382" s="236"/>
      <c r="BD382" s="234" t="str">
        <f>IF(F382="","",Tabla1[[#This Row],[sem 01]]&amp;Tabla1[[#This Row],[sem 02]]&amp;Tabla1[[#This Row],[sem 03]])</f>
        <v/>
      </c>
      <c r="BE382" s="235" t="str">
        <f>IF(TRIM(F382)="","",$B$1&amp;"-"&amp;SUBSTITUTE(Tabla1[[#This Row],[Mes Inscrito]]," ","")&amp;"-"&amp;SUBSTITUTE(Tabla1[[#This Row],[Dia de clases Inscrito]]," ","")&amp;"-"&amp;SUBSTITUTE(Tabla1[[#This Row],[Horario Inscrito]]," ","")&amp;"-"&amp;Tabla1[[#This Row],[Fecha Inicio grupo]])</f>
        <v/>
      </c>
      <c r="BF382" s="252" t="str">
        <f>IF(F382="","",Tabla1[[#This Row],[Curso]])</f>
        <v/>
      </c>
      <c r="BG382" s="253" t="str">
        <f>+IF(TRIM(F382)="","",$B$1&amp;"-"&amp;TRIM(Tabla1[[#This Row],[Mes Inscrito]])&amp;"-"&amp;TRIM(Tabla1[[#This Row],[Dia de clases Inscrito]])&amp;"-"&amp;TRIM(Tabla1[[#This Row],[Horario Inscrito]])&amp;"-"&amp;TRIM(Tabla1[[#This Row],[Fecha Inicio grupo]])&amp;"-"&amp;TRIM(Tabla1[[#This Row],[Tipo Incrito]]))</f>
        <v/>
      </c>
      <c r="BH382" s="309"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10"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10"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10" t="str">
        <f>IF(Tabla1[[#This Row],[Fecha Inicio grupo]]="","",IFERROR(VLOOKUP(Tabla1[[#This Row],[Mes de Alta como miembro]],Parámetros!$AM$2:$AN$16,2,0),"01/01/1900"))</f>
        <v/>
      </c>
    </row>
    <row r="383" spans="1:63" ht="14.45" hidden="1">
      <c r="A383" s="69">
        <v>380</v>
      </c>
      <c r="B383" s="30"/>
      <c r="C383" s="35"/>
      <c r="D383" s="43"/>
      <c r="E383" s="65"/>
      <c r="F383" s="46"/>
      <c r="G383" s="46"/>
      <c r="H383" s="164"/>
      <c r="I383" s="43"/>
      <c r="J383" s="29"/>
      <c r="K383" s="70"/>
      <c r="L383" s="69"/>
      <c r="M383" s="47"/>
      <c r="N383" s="239" t="str">
        <f ca="1">IF(Tabla1[[#This Row],[Fecha de nac]]="","",IF(Tabla1[[#This Row],[Fecha Finalización]] &gt;=TODAY(), DATEDIF(Tabla1[[#This Row],[Fecha de nac]],TODAY(),"y"), ROUNDDOWN((Tabla1[[#This Row],[Fecha Finalización]] -Tabla1[[#This Row],[Fecha de nac]])/365,0)))</f>
        <v/>
      </c>
      <c r="O383" s="170"/>
      <c r="P383" s="35"/>
      <c r="Q383" s="68"/>
      <c r="R383" s="68"/>
      <c r="S383" s="68"/>
      <c r="T383" s="68"/>
      <c r="U383" s="244" t="str">
        <f>IF(F383="","",Tabla1[[#This Row],[Fecha Inicio grupo]]+3*7-7)</f>
        <v/>
      </c>
      <c r="V383" s="245" t="str">
        <f>IF(F383="","",EDATE(Tabla1[[#This Row],[Fecha Inicio grupo]],3))</f>
        <v/>
      </c>
      <c r="W383" s="30"/>
      <c r="X383" s="30"/>
      <c r="Y383" s="77"/>
      <c r="Z383" s="77"/>
      <c r="AA383" s="77"/>
      <c r="AB383" s="77"/>
      <c r="AC383" s="77"/>
      <c r="AD383" s="77"/>
      <c r="AE383" s="77"/>
      <c r="AF383" s="77"/>
      <c r="AG383" s="77"/>
      <c r="AH383" s="77"/>
      <c r="AI383" s="77"/>
      <c r="AJ383" s="77"/>
      <c r="AK383" s="77"/>
      <c r="AL383" s="77"/>
      <c r="AM383" s="77"/>
      <c r="AN383" s="77"/>
      <c r="AO383" s="145"/>
      <c r="AP383" s="247" t="str">
        <f>IF(F383="","",IFERROR(VLOOKUP(SUBSTITUTE(SUBSTITUTE(Tabla1[[#This Row],[Uso Sistemas]],"T","P"),"N","F"),Parámetros!$M$2:$N$17,2,0),"Completar hasta 3ra sem. para evaluar a Probacionista"))</f>
        <v/>
      </c>
      <c r="AQ383" s="40"/>
      <c r="AR383" s="40"/>
      <c r="AS383" s="40"/>
      <c r="AT383" s="29"/>
      <c r="AU383" s="56"/>
      <c r="AV383" s="56"/>
      <c r="AW383" s="56"/>
      <c r="AX383" s="249" t="str">
        <f>IF(V383="","",EOMONTH(EDATE(Tabla1[[#This Row],[Fecha Finalización]],2),0))</f>
        <v/>
      </c>
      <c r="AY383" s="40"/>
      <c r="AZ383" s="250" t="str">
        <f>IF(V383="","",EOMONTH(EDATE(Tabla1[[#This Row],[Fecha Finalización]],3),0))</f>
        <v/>
      </c>
      <c r="BA383" s="40"/>
      <c r="BB383" s="40"/>
      <c r="BC383" s="236"/>
      <c r="BD383" s="234" t="str">
        <f>IF(F383="","",Tabla1[[#This Row],[sem 01]]&amp;Tabla1[[#This Row],[sem 02]]&amp;Tabla1[[#This Row],[sem 03]])</f>
        <v/>
      </c>
      <c r="BE383" s="235" t="str">
        <f>IF(TRIM(F383)="","",$B$1&amp;"-"&amp;SUBSTITUTE(Tabla1[[#This Row],[Mes Inscrito]]," ","")&amp;"-"&amp;SUBSTITUTE(Tabla1[[#This Row],[Dia de clases Inscrito]]," ","")&amp;"-"&amp;SUBSTITUTE(Tabla1[[#This Row],[Horario Inscrito]]," ","")&amp;"-"&amp;Tabla1[[#This Row],[Fecha Inicio grupo]])</f>
        <v/>
      </c>
      <c r="BF383" s="252" t="str">
        <f>IF(F383="","",Tabla1[[#This Row],[Curso]])</f>
        <v/>
      </c>
      <c r="BG383" s="253" t="str">
        <f>+IF(TRIM(F383)="","",$B$1&amp;"-"&amp;TRIM(Tabla1[[#This Row],[Mes Inscrito]])&amp;"-"&amp;TRIM(Tabla1[[#This Row],[Dia de clases Inscrito]])&amp;"-"&amp;TRIM(Tabla1[[#This Row],[Horario Inscrito]])&amp;"-"&amp;TRIM(Tabla1[[#This Row],[Fecha Inicio grupo]])&amp;"-"&amp;TRIM(Tabla1[[#This Row],[Tipo Incrito]]))</f>
        <v/>
      </c>
      <c r="BH383" s="309"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10"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10"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10" t="str">
        <f>IF(Tabla1[[#This Row],[Fecha Inicio grupo]]="","",IFERROR(VLOOKUP(Tabla1[[#This Row],[Mes de Alta como miembro]],Parámetros!$AM$2:$AN$16,2,0),"01/01/1900"))</f>
        <v/>
      </c>
    </row>
    <row r="384" spans="1:63" ht="14.45" hidden="1">
      <c r="A384" s="69">
        <v>381</v>
      </c>
      <c r="B384" s="30"/>
      <c r="C384" s="35"/>
      <c r="D384" s="43"/>
      <c r="E384" s="65"/>
      <c r="F384" s="46"/>
      <c r="G384" s="46"/>
      <c r="H384" s="164"/>
      <c r="I384" s="43"/>
      <c r="J384" s="29"/>
      <c r="K384" s="70"/>
      <c r="L384" s="69"/>
      <c r="M384" s="47"/>
      <c r="N384" s="239" t="str">
        <f ca="1">IF(Tabla1[[#This Row],[Fecha de nac]]="","",IF(Tabla1[[#This Row],[Fecha Finalización]] &gt;=TODAY(), DATEDIF(Tabla1[[#This Row],[Fecha de nac]],TODAY(),"y"), ROUNDDOWN((Tabla1[[#This Row],[Fecha Finalización]] -Tabla1[[#This Row],[Fecha de nac]])/365,0)))</f>
        <v/>
      </c>
      <c r="O384" s="170"/>
      <c r="P384" s="35"/>
      <c r="Q384" s="68"/>
      <c r="R384" s="68"/>
      <c r="S384" s="68"/>
      <c r="T384" s="68"/>
      <c r="U384" s="244" t="str">
        <f>IF(F384="","",Tabla1[[#This Row],[Fecha Inicio grupo]]+3*7-7)</f>
        <v/>
      </c>
      <c r="V384" s="245" t="str">
        <f>IF(F384="","",EDATE(Tabla1[[#This Row],[Fecha Inicio grupo]],3))</f>
        <v/>
      </c>
      <c r="W384" s="30"/>
      <c r="X384" s="30"/>
      <c r="Y384" s="77"/>
      <c r="Z384" s="77"/>
      <c r="AA384" s="77"/>
      <c r="AB384" s="77"/>
      <c r="AC384" s="77"/>
      <c r="AD384" s="77"/>
      <c r="AE384" s="77"/>
      <c r="AF384" s="77"/>
      <c r="AG384" s="77"/>
      <c r="AH384" s="77"/>
      <c r="AI384" s="77"/>
      <c r="AJ384" s="77"/>
      <c r="AK384" s="77"/>
      <c r="AL384" s="77"/>
      <c r="AM384" s="77"/>
      <c r="AN384" s="77"/>
      <c r="AO384" s="145"/>
      <c r="AP384" s="247" t="str">
        <f>IF(F384="","",IFERROR(VLOOKUP(SUBSTITUTE(SUBSTITUTE(Tabla1[[#This Row],[Uso Sistemas]],"T","P"),"N","F"),Parámetros!$M$2:$N$17,2,0),"Completar hasta 3ra sem. para evaluar a Probacionista"))</f>
        <v/>
      </c>
      <c r="AQ384" s="40"/>
      <c r="AR384" s="40"/>
      <c r="AS384" s="40"/>
      <c r="AT384" s="29"/>
      <c r="AU384" s="56"/>
      <c r="AV384" s="56"/>
      <c r="AW384" s="56"/>
      <c r="AX384" s="249" t="str">
        <f>IF(V384="","",EOMONTH(EDATE(Tabla1[[#This Row],[Fecha Finalización]],2),0))</f>
        <v/>
      </c>
      <c r="AY384" s="40"/>
      <c r="AZ384" s="250" t="str">
        <f>IF(V384="","",EOMONTH(EDATE(Tabla1[[#This Row],[Fecha Finalización]],3),0))</f>
        <v/>
      </c>
      <c r="BA384" s="40"/>
      <c r="BB384" s="40"/>
      <c r="BC384" s="236"/>
      <c r="BD384" s="234" t="str">
        <f>IF(F384="","",Tabla1[[#This Row],[sem 01]]&amp;Tabla1[[#This Row],[sem 02]]&amp;Tabla1[[#This Row],[sem 03]])</f>
        <v/>
      </c>
      <c r="BE384" s="235" t="str">
        <f>IF(TRIM(F384)="","",$B$1&amp;"-"&amp;SUBSTITUTE(Tabla1[[#This Row],[Mes Inscrito]]," ","")&amp;"-"&amp;SUBSTITUTE(Tabla1[[#This Row],[Dia de clases Inscrito]]," ","")&amp;"-"&amp;SUBSTITUTE(Tabla1[[#This Row],[Horario Inscrito]]," ","")&amp;"-"&amp;Tabla1[[#This Row],[Fecha Inicio grupo]])</f>
        <v/>
      </c>
      <c r="BF384" s="252" t="str">
        <f>IF(F384="","",Tabla1[[#This Row],[Curso]])</f>
        <v/>
      </c>
      <c r="BG384" s="253" t="str">
        <f>+IF(TRIM(F384)="","",$B$1&amp;"-"&amp;TRIM(Tabla1[[#This Row],[Mes Inscrito]])&amp;"-"&amp;TRIM(Tabla1[[#This Row],[Dia de clases Inscrito]])&amp;"-"&amp;TRIM(Tabla1[[#This Row],[Horario Inscrito]])&amp;"-"&amp;TRIM(Tabla1[[#This Row],[Fecha Inicio grupo]])&amp;"-"&amp;TRIM(Tabla1[[#This Row],[Tipo Incrito]]))</f>
        <v/>
      </c>
      <c r="BH384" s="309"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10"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10"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10" t="str">
        <f>IF(Tabla1[[#This Row],[Fecha Inicio grupo]]="","",IFERROR(VLOOKUP(Tabla1[[#This Row],[Mes de Alta como miembro]],Parámetros!$AM$2:$AN$16,2,0),"01/01/1900"))</f>
        <v/>
      </c>
    </row>
    <row r="385" spans="1:63" ht="14.45" hidden="1">
      <c r="A385" s="69">
        <v>382</v>
      </c>
      <c r="B385" s="30"/>
      <c r="C385" s="35"/>
      <c r="D385" s="43"/>
      <c r="E385" s="65"/>
      <c r="F385" s="46"/>
      <c r="G385" s="46"/>
      <c r="H385" s="164"/>
      <c r="I385" s="43"/>
      <c r="J385" s="29"/>
      <c r="K385" s="70"/>
      <c r="L385" s="69"/>
      <c r="M385" s="47"/>
      <c r="N385" s="239" t="str">
        <f ca="1">IF(Tabla1[[#This Row],[Fecha de nac]]="","",IF(Tabla1[[#This Row],[Fecha Finalización]] &gt;=TODAY(), DATEDIF(Tabla1[[#This Row],[Fecha de nac]],TODAY(),"y"), ROUNDDOWN((Tabla1[[#This Row],[Fecha Finalización]] -Tabla1[[#This Row],[Fecha de nac]])/365,0)))</f>
        <v/>
      </c>
      <c r="O385" s="170"/>
      <c r="P385" s="35"/>
      <c r="Q385" s="68"/>
      <c r="R385" s="68"/>
      <c r="S385" s="68"/>
      <c r="T385" s="68"/>
      <c r="U385" s="244" t="str">
        <f>IF(F385="","",Tabla1[[#This Row],[Fecha Inicio grupo]]+3*7-7)</f>
        <v/>
      </c>
      <c r="V385" s="245" t="str">
        <f>IF(F385="","",EDATE(Tabla1[[#This Row],[Fecha Inicio grupo]],3))</f>
        <v/>
      </c>
      <c r="W385" s="30"/>
      <c r="X385" s="30"/>
      <c r="Y385" s="77"/>
      <c r="Z385" s="77"/>
      <c r="AA385" s="77"/>
      <c r="AB385" s="77"/>
      <c r="AC385" s="77"/>
      <c r="AD385" s="77"/>
      <c r="AE385" s="77"/>
      <c r="AF385" s="77"/>
      <c r="AG385" s="77"/>
      <c r="AH385" s="77"/>
      <c r="AI385" s="77"/>
      <c r="AJ385" s="77"/>
      <c r="AK385" s="77"/>
      <c r="AL385" s="77"/>
      <c r="AM385" s="77"/>
      <c r="AN385" s="77"/>
      <c r="AO385" s="145"/>
      <c r="AP385" s="247" t="str">
        <f>IF(F385="","",IFERROR(VLOOKUP(SUBSTITUTE(SUBSTITUTE(Tabla1[[#This Row],[Uso Sistemas]],"T","P"),"N","F"),Parámetros!$M$2:$N$17,2,0),"Completar hasta 3ra sem. para evaluar a Probacionista"))</f>
        <v/>
      </c>
      <c r="AQ385" s="40"/>
      <c r="AR385" s="40"/>
      <c r="AS385" s="40"/>
      <c r="AT385" s="29"/>
      <c r="AU385" s="56"/>
      <c r="AV385" s="56"/>
      <c r="AW385" s="56"/>
      <c r="AX385" s="249" t="str">
        <f>IF(V385="","",EOMONTH(EDATE(Tabla1[[#This Row],[Fecha Finalización]],2),0))</f>
        <v/>
      </c>
      <c r="AY385" s="40"/>
      <c r="AZ385" s="250" t="str">
        <f>IF(V385="","",EOMONTH(EDATE(Tabla1[[#This Row],[Fecha Finalización]],3),0))</f>
        <v/>
      </c>
      <c r="BA385" s="40"/>
      <c r="BB385" s="40"/>
      <c r="BC385" s="236"/>
      <c r="BD385" s="234" t="str">
        <f>IF(F385="","",Tabla1[[#This Row],[sem 01]]&amp;Tabla1[[#This Row],[sem 02]]&amp;Tabla1[[#This Row],[sem 03]])</f>
        <v/>
      </c>
      <c r="BE385" s="235" t="str">
        <f>IF(TRIM(F385)="","",$B$1&amp;"-"&amp;SUBSTITUTE(Tabla1[[#This Row],[Mes Inscrito]]," ","")&amp;"-"&amp;SUBSTITUTE(Tabla1[[#This Row],[Dia de clases Inscrito]]," ","")&amp;"-"&amp;SUBSTITUTE(Tabla1[[#This Row],[Horario Inscrito]]," ","")&amp;"-"&amp;Tabla1[[#This Row],[Fecha Inicio grupo]])</f>
        <v/>
      </c>
      <c r="BF385" s="252" t="str">
        <f>IF(F385="","",Tabla1[[#This Row],[Curso]])</f>
        <v/>
      </c>
      <c r="BG385" s="253" t="str">
        <f>+IF(TRIM(F385)="","",$B$1&amp;"-"&amp;TRIM(Tabla1[[#This Row],[Mes Inscrito]])&amp;"-"&amp;TRIM(Tabla1[[#This Row],[Dia de clases Inscrito]])&amp;"-"&amp;TRIM(Tabla1[[#This Row],[Horario Inscrito]])&amp;"-"&amp;TRIM(Tabla1[[#This Row],[Fecha Inicio grupo]])&amp;"-"&amp;TRIM(Tabla1[[#This Row],[Tipo Incrito]]))</f>
        <v/>
      </c>
      <c r="BH385" s="309"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10"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10"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10" t="str">
        <f>IF(Tabla1[[#This Row],[Fecha Inicio grupo]]="","",IFERROR(VLOOKUP(Tabla1[[#This Row],[Mes de Alta como miembro]],Parámetros!$AM$2:$AN$16,2,0),"01/01/1900"))</f>
        <v/>
      </c>
    </row>
    <row r="386" spans="1:63" ht="14.45" hidden="1">
      <c r="A386" s="69">
        <v>383</v>
      </c>
      <c r="B386" s="30"/>
      <c r="C386" s="35"/>
      <c r="D386" s="43"/>
      <c r="E386" s="65"/>
      <c r="F386" s="46"/>
      <c r="G386" s="46"/>
      <c r="H386" s="164"/>
      <c r="I386" s="43"/>
      <c r="J386" s="29"/>
      <c r="K386" s="70"/>
      <c r="L386" s="69"/>
      <c r="M386" s="47"/>
      <c r="N386" s="239" t="str">
        <f ca="1">IF(Tabla1[[#This Row],[Fecha de nac]]="","",IF(Tabla1[[#This Row],[Fecha Finalización]] &gt;=TODAY(), DATEDIF(Tabla1[[#This Row],[Fecha de nac]],TODAY(),"y"), ROUNDDOWN((Tabla1[[#This Row],[Fecha Finalización]] -Tabla1[[#This Row],[Fecha de nac]])/365,0)))</f>
        <v/>
      </c>
      <c r="O386" s="170"/>
      <c r="P386" s="35"/>
      <c r="Q386" s="68"/>
      <c r="R386" s="68"/>
      <c r="S386" s="68"/>
      <c r="T386" s="68"/>
      <c r="U386" s="244" t="str">
        <f>IF(F386="","",Tabla1[[#This Row],[Fecha Inicio grupo]]+3*7-7)</f>
        <v/>
      </c>
      <c r="V386" s="245" t="str">
        <f>IF(F386="","",EDATE(Tabla1[[#This Row],[Fecha Inicio grupo]],3))</f>
        <v/>
      </c>
      <c r="W386" s="30"/>
      <c r="X386" s="30"/>
      <c r="Y386" s="77"/>
      <c r="Z386" s="77"/>
      <c r="AA386" s="77"/>
      <c r="AB386" s="77"/>
      <c r="AC386" s="77"/>
      <c r="AD386" s="77"/>
      <c r="AE386" s="77"/>
      <c r="AF386" s="77"/>
      <c r="AG386" s="77"/>
      <c r="AH386" s="77"/>
      <c r="AI386" s="77"/>
      <c r="AJ386" s="77"/>
      <c r="AK386" s="77"/>
      <c r="AL386" s="77"/>
      <c r="AM386" s="77"/>
      <c r="AN386" s="77"/>
      <c r="AO386" s="145"/>
      <c r="AP386" s="247" t="str">
        <f>IF(F386="","",IFERROR(VLOOKUP(SUBSTITUTE(SUBSTITUTE(Tabla1[[#This Row],[Uso Sistemas]],"T","P"),"N","F"),Parámetros!$M$2:$N$17,2,0),"Completar hasta 3ra sem. para evaluar a Probacionista"))</f>
        <v/>
      </c>
      <c r="AQ386" s="40"/>
      <c r="AR386" s="40"/>
      <c r="AS386" s="40"/>
      <c r="AT386" s="29"/>
      <c r="AU386" s="56"/>
      <c r="AV386" s="56"/>
      <c r="AW386" s="56"/>
      <c r="AX386" s="249" t="str">
        <f>IF(V386="","",EOMONTH(EDATE(Tabla1[[#This Row],[Fecha Finalización]],2),0))</f>
        <v/>
      </c>
      <c r="AY386" s="40"/>
      <c r="AZ386" s="250" t="str">
        <f>IF(V386="","",EOMONTH(EDATE(Tabla1[[#This Row],[Fecha Finalización]],3),0))</f>
        <v/>
      </c>
      <c r="BA386" s="40"/>
      <c r="BB386" s="40"/>
      <c r="BC386" s="236"/>
      <c r="BD386" s="234" t="str">
        <f>IF(F386="","",Tabla1[[#This Row],[sem 01]]&amp;Tabla1[[#This Row],[sem 02]]&amp;Tabla1[[#This Row],[sem 03]])</f>
        <v/>
      </c>
      <c r="BE386" s="235" t="str">
        <f>IF(TRIM(F386)="","",$B$1&amp;"-"&amp;SUBSTITUTE(Tabla1[[#This Row],[Mes Inscrito]]," ","")&amp;"-"&amp;SUBSTITUTE(Tabla1[[#This Row],[Dia de clases Inscrito]]," ","")&amp;"-"&amp;SUBSTITUTE(Tabla1[[#This Row],[Horario Inscrito]]," ","")&amp;"-"&amp;Tabla1[[#This Row],[Fecha Inicio grupo]])</f>
        <v/>
      </c>
      <c r="BF386" s="252" t="str">
        <f>IF(F386="","",Tabla1[[#This Row],[Curso]])</f>
        <v/>
      </c>
      <c r="BG386" s="253" t="str">
        <f>+IF(TRIM(F386)="","",$B$1&amp;"-"&amp;TRIM(Tabla1[[#This Row],[Mes Inscrito]])&amp;"-"&amp;TRIM(Tabla1[[#This Row],[Dia de clases Inscrito]])&amp;"-"&amp;TRIM(Tabla1[[#This Row],[Horario Inscrito]])&amp;"-"&amp;TRIM(Tabla1[[#This Row],[Fecha Inicio grupo]])&amp;"-"&amp;TRIM(Tabla1[[#This Row],[Tipo Incrito]]))</f>
        <v/>
      </c>
      <c r="BH386" s="309"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10"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10"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10" t="str">
        <f>IF(Tabla1[[#This Row],[Fecha Inicio grupo]]="","",IFERROR(VLOOKUP(Tabla1[[#This Row],[Mes de Alta como miembro]],Parámetros!$AM$2:$AN$16,2,0),"01/01/1900"))</f>
        <v/>
      </c>
    </row>
    <row r="387" spans="1:63" ht="14.45" hidden="1">
      <c r="A387" s="69">
        <v>384</v>
      </c>
      <c r="B387" s="30"/>
      <c r="C387" s="35"/>
      <c r="D387" s="43"/>
      <c r="E387" s="65"/>
      <c r="F387" s="46"/>
      <c r="G387" s="46"/>
      <c r="H387" s="164"/>
      <c r="I387" s="43"/>
      <c r="J387" s="29"/>
      <c r="K387" s="70"/>
      <c r="L387" s="69"/>
      <c r="M387" s="47"/>
      <c r="N387" s="239" t="str">
        <f ca="1">IF(Tabla1[[#This Row],[Fecha de nac]]="","",IF(Tabla1[[#This Row],[Fecha Finalización]] &gt;=TODAY(), DATEDIF(Tabla1[[#This Row],[Fecha de nac]],TODAY(),"y"), ROUNDDOWN((Tabla1[[#This Row],[Fecha Finalización]] -Tabla1[[#This Row],[Fecha de nac]])/365,0)))</f>
        <v/>
      </c>
      <c r="O387" s="170"/>
      <c r="P387" s="35"/>
      <c r="Q387" s="68"/>
      <c r="R387" s="68"/>
      <c r="S387" s="68"/>
      <c r="T387" s="68"/>
      <c r="U387" s="244" t="str">
        <f>IF(F387="","",Tabla1[[#This Row],[Fecha Inicio grupo]]+3*7-7)</f>
        <v/>
      </c>
      <c r="V387" s="245" t="str">
        <f>IF(F387="","",EDATE(Tabla1[[#This Row],[Fecha Inicio grupo]],3))</f>
        <v/>
      </c>
      <c r="W387" s="30"/>
      <c r="X387" s="30"/>
      <c r="Y387" s="77"/>
      <c r="Z387" s="77"/>
      <c r="AA387" s="77"/>
      <c r="AB387" s="77"/>
      <c r="AC387" s="77"/>
      <c r="AD387" s="77"/>
      <c r="AE387" s="77"/>
      <c r="AF387" s="77"/>
      <c r="AG387" s="77"/>
      <c r="AH387" s="77"/>
      <c r="AI387" s="77"/>
      <c r="AJ387" s="77"/>
      <c r="AK387" s="77"/>
      <c r="AL387" s="77"/>
      <c r="AM387" s="77"/>
      <c r="AN387" s="77"/>
      <c r="AO387" s="145"/>
      <c r="AP387" s="247" t="str">
        <f>IF(F387="","",IFERROR(VLOOKUP(SUBSTITUTE(SUBSTITUTE(Tabla1[[#This Row],[Uso Sistemas]],"T","P"),"N","F"),Parámetros!$M$2:$N$17,2,0),"Completar hasta 3ra sem. para evaluar a Probacionista"))</f>
        <v/>
      </c>
      <c r="AQ387" s="40"/>
      <c r="AR387" s="40"/>
      <c r="AS387" s="40"/>
      <c r="AT387" s="29"/>
      <c r="AU387" s="56"/>
      <c r="AV387" s="56"/>
      <c r="AW387" s="56"/>
      <c r="AX387" s="249" t="str">
        <f>IF(V387="","",EOMONTH(EDATE(Tabla1[[#This Row],[Fecha Finalización]],2),0))</f>
        <v/>
      </c>
      <c r="AY387" s="40"/>
      <c r="AZ387" s="250" t="str">
        <f>IF(V387="","",EOMONTH(EDATE(Tabla1[[#This Row],[Fecha Finalización]],3),0))</f>
        <v/>
      </c>
      <c r="BA387" s="40"/>
      <c r="BB387" s="40"/>
      <c r="BC387" s="236"/>
      <c r="BD387" s="234" t="str">
        <f>IF(F387="","",Tabla1[[#This Row],[sem 01]]&amp;Tabla1[[#This Row],[sem 02]]&amp;Tabla1[[#This Row],[sem 03]])</f>
        <v/>
      </c>
      <c r="BE387" s="235" t="str">
        <f>IF(TRIM(F387)="","",$B$1&amp;"-"&amp;SUBSTITUTE(Tabla1[[#This Row],[Mes Inscrito]]," ","")&amp;"-"&amp;SUBSTITUTE(Tabla1[[#This Row],[Dia de clases Inscrito]]," ","")&amp;"-"&amp;SUBSTITUTE(Tabla1[[#This Row],[Horario Inscrito]]," ","")&amp;"-"&amp;Tabla1[[#This Row],[Fecha Inicio grupo]])</f>
        <v/>
      </c>
      <c r="BF387" s="252" t="str">
        <f>IF(F387="","",Tabla1[[#This Row],[Curso]])</f>
        <v/>
      </c>
      <c r="BG387" s="253" t="str">
        <f>+IF(TRIM(F387)="","",$B$1&amp;"-"&amp;TRIM(Tabla1[[#This Row],[Mes Inscrito]])&amp;"-"&amp;TRIM(Tabla1[[#This Row],[Dia de clases Inscrito]])&amp;"-"&amp;TRIM(Tabla1[[#This Row],[Horario Inscrito]])&amp;"-"&amp;TRIM(Tabla1[[#This Row],[Fecha Inicio grupo]])&amp;"-"&amp;TRIM(Tabla1[[#This Row],[Tipo Incrito]]))</f>
        <v/>
      </c>
      <c r="BH387" s="309"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10"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10"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10" t="str">
        <f>IF(Tabla1[[#This Row],[Fecha Inicio grupo]]="","",IFERROR(VLOOKUP(Tabla1[[#This Row],[Mes de Alta como miembro]],Parámetros!$AM$2:$AN$16,2,0),"01/01/1900"))</f>
        <v/>
      </c>
    </row>
    <row r="388" spans="1:63" ht="14.45" hidden="1">
      <c r="A388" s="69">
        <v>385</v>
      </c>
      <c r="B388" s="30"/>
      <c r="C388" s="35"/>
      <c r="D388" s="43"/>
      <c r="E388" s="65"/>
      <c r="F388" s="46"/>
      <c r="G388" s="46"/>
      <c r="H388" s="164"/>
      <c r="I388" s="43"/>
      <c r="J388" s="29"/>
      <c r="K388" s="70"/>
      <c r="L388" s="69"/>
      <c r="M388" s="47"/>
      <c r="N388" s="239" t="str">
        <f ca="1">IF(Tabla1[[#This Row],[Fecha de nac]]="","",IF(Tabla1[[#This Row],[Fecha Finalización]] &gt;=TODAY(), DATEDIF(Tabla1[[#This Row],[Fecha de nac]],TODAY(),"y"), ROUNDDOWN((Tabla1[[#This Row],[Fecha Finalización]] -Tabla1[[#This Row],[Fecha de nac]])/365,0)))</f>
        <v/>
      </c>
      <c r="O388" s="170"/>
      <c r="P388" s="35"/>
      <c r="Q388" s="68"/>
      <c r="R388" s="68"/>
      <c r="S388" s="68"/>
      <c r="T388" s="68"/>
      <c r="U388" s="244" t="str">
        <f>IF(F388="","",Tabla1[[#This Row],[Fecha Inicio grupo]]+3*7-7)</f>
        <v/>
      </c>
      <c r="V388" s="245" t="str">
        <f>IF(F388="","",EDATE(Tabla1[[#This Row],[Fecha Inicio grupo]],3))</f>
        <v/>
      </c>
      <c r="W388" s="30"/>
      <c r="X388" s="30"/>
      <c r="Y388" s="77"/>
      <c r="Z388" s="77"/>
      <c r="AA388" s="77"/>
      <c r="AB388" s="77"/>
      <c r="AC388" s="77"/>
      <c r="AD388" s="77"/>
      <c r="AE388" s="77"/>
      <c r="AF388" s="77"/>
      <c r="AG388" s="77"/>
      <c r="AH388" s="77"/>
      <c r="AI388" s="77"/>
      <c r="AJ388" s="77"/>
      <c r="AK388" s="77"/>
      <c r="AL388" s="77"/>
      <c r="AM388" s="77"/>
      <c r="AN388" s="77"/>
      <c r="AO388" s="145"/>
      <c r="AP388" s="247" t="str">
        <f>IF(F388="","",IFERROR(VLOOKUP(SUBSTITUTE(SUBSTITUTE(Tabla1[[#This Row],[Uso Sistemas]],"T","P"),"N","F"),Parámetros!$M$2:$N$17,2,0),"Completar hasta 3ra sem. para evaluar a Probacionista"))</f>
        <v/>
      </c>
      <c r="AQ388" s="40"/>
      <c r="AR388" s="40"/>
      <c r="AS388" s="40"/>
      <c r="AT388" s="29"/>
      <c r="AU388" s="56"/>
      <c r="AV388" s="56"/>
      <c r="AW388" s="56"/>
      <c r="AX388" s="249" t="str">
        <f>IF(V388="","",EOMONTH(EDATE(Tabla1[[#This Row],[Fecha Finalización]],2),0))</f>
        <v/>
      </c>
      <c r="AY388" s="40"/>
      <c r="AZ388" s="250" t="str">
        <f>IF(V388="","",EOMONTH(EDATE(Tabla1[[#This Row],[Fecha Finalización]],3),0))</f>
        <v/>
      </c>
      <c r="BA388" s="40"/>
      <c r="BB388" s="40"/>
      <c r="BC388" s="236"/>
      <c r="BD388" s="234" t="str">
        <f>IF(F388="","",Tabla1[[#This Row],[sem 01]]&amp;Tabla1[[#This Row],[sem 02]]&amp;Tabla1[[#This Row],[sem 03]])</f>
        <v/>
      </c>
      <c r="BE388" s="235" t="str">
        <f>IF(TRIM(F388)="","",$B$1&amp;"-"&amp;SUBSTITUTE(Tabla1[[#This Row],[Mes Inscrito]]," ","")&amp;"-"&amp;SUBSTITUTE(Tabla1[[#This Row],[Dia de clases Inscrito]]," ","")&amp;"-"&amp;SUBSTITUTE(Tabla1[[#This Row],[Horario Inscrito]]," ","")&amp;"-"&amp;Tabla1[[#This Row],[Fecha Inicio grupo]])</f>
        <v/>
      </c>
      <c r="BF388" s="252" t="str">
        <f>IF(F388="","",Tabla1[[#This Row],[Curso]])</f>
        <v/>
      </c>
      <c r="BG388" s="253" t="str">
        <f>+IF(TRIM(F388)="","",$B$1&amp;"-"&amp;TRIM(Tabla1[[#This Row],[Mes Inscrito]])&amp;"-"&amp;TRIM(Tabla1[[#This Row],[Dia de clases Inscrito]])&amp;"-"&amp;TRIM(Tabla1[[#This Row],[Horario Inscrito]])&amp;"-"&amp;TRIM(Tabla1[[#This Row],[Fecha Inicio grupo]])&amp;"-"&amp;TRIM(Tabla1[[#This Row],[Tipo Incrito]]))</f>
        <v/>
      </c>
      <c r="BH388" s="309"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10"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10"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10" t="str">
        <f>IF(Tabla1[[#This Row],[Fecha Inicio grupo]]="","",IFERROR(VLOOKUP(Tabla1[[#This Row],[Mes de Alta como miembro]],Parámetros!$AM$2:$AN$16,2,0),"01/01/1900"))</f>
        <v/>
      </c>
    </row>
    <row r="389" spans="1:63" ht="14.45" hidden="1">
      <c r="A389" s="69">
        <v>386</v>
      </c>
      <c r="B389" s="30"/>
      <c r="C389" s="35"/>
      <c r="D389" s="43"/>
      <c r="E389" s="65"/>
      <c r="F389" s="46"/>
      <c r="G389" s="46"/>
      <c r="H389" s="164"/>
      <c r="I389" s="43"/>
      <c r="J389" s="29"/>
      <c r="K389" s="70"/>
      <c r="L389" s="69"/>
      <c r="M389" s="47"/>
      <c r="N389" s="239" t="str">
        <f ca="1">IF(Tabla1[[#This Row],[Fecha de nac]]="","",IF(Tabla1[[#This Row],[Fecha Finalización]] &gt;=TODAY(), DATEDIF(Tabla1[[#This Row],[Fecha de nac]],TODAY(),"y"), ROUNDDOWN((Tabla1[[#This Row],[Fecha Finalización]] -Tabla1[[#This Row],[Fecha de nac]])/365,0)))</f>
        <v/>
      </c>
      <c r="O389" s="170"/>
      <c r="P389" s="35"/>
      <c r="Q389" s="68"/>
      <c r="R389" s="68"/>
      <c r="S389" s="68"/>
      <c r="T389" s="68"/>
      <c r="U389" s="244" t="str">
        <f>IF(F389="","",Tabla1[[#This Row],[Fecha Inicio grupo]]+3*7-7)</f>
        <v/>
      </c>
      <c r="V389" s="245" t="str">
        <f>IF(F389="","",EDATE(Tabla1[[#This Row],[Fecha Inicio grupo]],3))</f>
        <v/>
      </c>
      <c r="W389" s="30"/>
      <c r="X389" s="30"/>
      <c r="Y389" s="77"/>
      <c r="Z389" s="77"/>
      <c r="AA389" s="77"/>
      <c r="AB389" s="77"/>
      <c r="AC389" s="77"/>
      <c r="AD389" s="77"/>
      <c r="AE389" s="77"/>
      <c r="AF389" s="77"/>
      <c r="AG389" s="77"/>
      <c r="AH389" s="77"/>
      <c r="AI389" s="77"/>
      <c r="AJ389" s="77"/>
      <c r="AK389" s="77"/>
      <c r="AL389" s="77"/>
      <c r="AM389" s="77"/>
      <c r="AN389" s="77"/>
      <c r="AO389" s="145"/>
      <c r="AP389" s="247" t="str">
        <f>IF(F389="","",IFERROR(VLOOKUP(SUBSTITUTE(SUBSTITUTE(Tabla1[[#This Row],[Uso Sistemas]],"T","P"),"N","F"),Parámetros!$M$2:$N$17,2,0),"Completar hasta 3ra sem. para evaluar a Probacionista"))</f>
        <v/>
      </c>
      <c r="AQ389" s="40"/>
      <c r="AR389" s="40"/>
      <c r="AS389" s="40"/>
      <c r="AT389" s="29"/>
      <c r="AU389" s="56"/>
      <c r="AV389" s="56"/>
      <c r="AW389" s="56"/>
      <c r="AX389" s="249" t="str">
        <f>IF(V389="","",EOMONTH(EDATE(Tabla1[[#This Row],[Fecha Finalización]],2),0))</f>
        <v/>
      </c>
      <c r="AY389" s="40"/>
      <c r="AZ389" s="250" t="str">
        <f>IF(V389="","",EOMONTH(EDATE(Tabla1[[#This Row],[Fecha Finalización]],3),0))</f>
        <v/>
      </c>
      <c r="BA389" s="40"/>
      <c r="BB389" s="40"/>
      <c r="BC389" s="236"/>
      <c r="BD389" s="234" t="str">
        <f>IF(F389="","",Tabla1[[#This Row],[sem 01]]&amp;Tabla1[[#This Row],[sem 02]]&amp;Tabla1[[#This Row],[sem 03]])</f>
        <v/>
      </c>
      <c r="BE389" s="235" t="str">
        <f>IF(TRIM(F389)="","",$B$1&amp;"-"&amp;SUBSTITUTE(Tabla1[[#This Row],[Mes Inscrito]]," ","")&amp;"-"&amp;SUBSTITUTE(Tabla1[[#This Row],[Dia de clases Inscrito]]," ","")&amp;"-"&amp;SUBSTITUTE(Tabla1[[#This Row],[Horario Inscrito]]," ","")&amp;"-"&amp;Tabla1[[#This Row],[Fecha Inicio grupo]])</f>
        <v/>
      </c>
      <c r="BF389" s="252" t="str">
        <f>IF(F389="","",Tabla1[[#This Row],[Curso]])</f>
        <v/>
      </c>
      <c r="BG389" s="253" t="str">
        <f>+IF(TRIM(F389)="","",$B$1&amp;"-"&amp;TRIM(Tabla1[[#This Row],[Mes Inscrito]])&amp;"-"&amp;TRIM(Tabla1[[#This Row],[Dia de clases Inscrito]])&amp;"-"&amp;TRIM(Tabla1[[#This Row],[Horario Inscrito]])&amp;"-"&amp;TRIM(Tabla1[[#This Row],[Fecha Inicio grupo]])&amp;"-"&amp;TRIM(Tabla1[[#This Row],[Tipo Incrito]]))</f>
        <v/>
      </c>
      <c r="BH389" s="309"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10"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10"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10" t="str">
        <f>IF(Tabla1[[#This Row],[Fecha Inicio grupo]]="","",IFERROR(VLOOKUP(Tabla1[[#This Row],[Mes de Alta como miembro]],Parámetros!$AM$2:$AN$16,2,0),"01/01/1900"))</f>
        <v/>
      </c>
    </row>
    <row r="390" spans="1:63" ht="14.45" hidden="1">
      <c r="A390" s="69">
        <v>387</v>
      </c>
      <c r="B390" s="30"/>
      <c r="C390" s="35"/>
      <c r="D390" s="43"/>
      <c r="E390" s="65"/>
      <c r="F390" s="46"/>
      <c r="G390" s="46"/>
      <c r="H390" s="164"/>
      <c r="I390" s="43"/>
      <c r="J390" s="29"/>
      <c r="K390" s="70"/>
      <c r="L390" s="69"/>
      <c r="M390" s="47"/>
      <c r="N390" s="239" t="str">
        <f ca="1">IF(Tabla1[[#This Row],[Fecha de nac]]="","",IF(Tabla1[[#This Row],[Fecha Finalización]] &gt;=TODAY(), DATEDIF(Tabla1[[#This Row],[Fecha de nac]],TODAY(),"y"), ROUNDDOWN((Tabla1[[#This Row],[Fecha Finalización]] -Tabla1[[#This Row],[Fecha de nac]])/365,0)))</f>
        <v/>
      </c>
      <c r="O390" s="170"/>
      <c r="P390" s="35"/>
      <c r="Q390" s="68"/>
      <c r="R390" s="68"/>
      <c r="S390" s="68"/>
      <c r="T390" s="68"/>
      <c r="U390" s="244" t="str">
        <f>IF(F390="","",Tabla1[[#This Row],[Fecha Inicio grupo]]+3*7-7)</f>
        <v/>
      </c>
      <c r="V390" s="245" t="str">
        <f>IF(F390="","",EDATE(Tabla1[[#This Row],[Fecha Inicio grupo]],3))</f>
        <v/>
      </c>
      <c r="W390" s="30"/>
      <c r="X390" s="30"/>
      <c r="Y390" s="77"/>
      <c r="Z390" s="77"/>
      <c r="AA390" s="77"/>
      <c r="AB390" s="77"/>
      <c r="AC390" s="77"/>
      <c r="AD390" s="77"/>
      <c r="AE390" s="77"/>
      <c r="AF390" s="77"/>
      <c r="AG390" s="77"/>
      <c r="AH390" s="77"/>
      <c r="AI390" s="77"/>
      <c r="AJ390" s="77"/>
      <c r="AK390" s="77"/>
      <c r="AL390" s="77"/>
      <c r="AM390" s="77"/>
      <c r="AN390" s="77"/>
      <c r="AO390" s="145"/>
      <c r="AP390" s="247" t="str">
        <f>IF(F390="","",IFERROR(VLOOKUP(SUBSTITUTE(SUBSTITUTE(Tabla1[[#This Row],[Uso Sistemas]],"T","P"),"N","F"),Parámetros!$M$2:$N$17,2,0),"Completar hasta 3ra sem. para evaluar a Probacionista"))</f>
        <v/>
      </c>
      <c r="AQ390" s="40"/>
      <c r="AR390" s="40"/>
      <c r="AS390" s="40"/>
      <c r="AT390" s="29"/>
      <c r="AU390" s="56"/>
      <c r="AV390" s="56"/>
      <c r="AW390" s="56"/>
      <c r="AX390" s="249" t="str">
        <f>IF(V390="","",EOMONTH(EDATE(Tabla1[[#This Row],[Fecha Finalización]],2),0))</f>
        <v/>
      </c>
      <c r="AY390" s="40"/>
      <c r="AZ390" s="250" t="str">
        <f>IF(V390="","",EOMONTH(EDATE(Tabla1[[#This Row],[Fecha Finalización]],3),0))</f>
        <v/>
      </c>
      <c r="BA390" s="40"/>
      <c r="BB390" s="40"/>
      <c r="BC390" s="236"/>
      <c r="BD390" s="234" t="str">
        <f>IF(F390="","",Tabla1[[#This Row],[sem 01]]&amp;Tabla1[[#This Row],[sem 02]]&amp;Tabla1[[#This Row],[sem 03]])</f>
        <v/>
      </c>
      <c r="BE390" s="235" t="str">
        <f>IF(TRIM(F390)="","",$B$1&amp;"-"&amp;SUBSTITUTE(Tabla1[[#This Row],[Mes Inscrito]]," ","")&amp;"-"&amp;SUBSTITUTE(Tabla1[[#This Row],[Dia de clases Inscrito]]," ","")&amp;"-"&amp;SUBSTITUTE(Tabla1[[#This Row],[Horario Inscrito]]," ","")&amp;"-"&amp;Tabla1[[#This Row],[Fecha Inicio grupo]])</f>
        <v/>
      </c>
      <c r="BF390" s="252" t="str">
        <f>IF(F390="","",Tabla1[[#This Row],[Curso]])</f>
        <v/>
      </c>
      <c r="BG390" s="253" t="str">
        <f>+IF(TRIM(F390)="","",$B$1&amp;"-"&amp;TRIM(Tabla1[[#This Row],[Mes Inscrito]])&amp;"-"&amp;TRIM(Tabla1[[#This Row],[Dia de clases Inscrito]])&amp;"-"&amp;TRIM(Tabla1[[#This Row],[Horario Inscrito]])&amp;"-"&amp;TRIM(Tabla1[[#This Row],[Fecha Inicio grupo]])&amp;"-"&amp;TRIM(Tabla1[[#This Row],[Tipo Incrito]]))</f>
        <v/>
      </c>
      <c r="BH390" s="309"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10"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10"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10" t="str">
        <f>IF(Tabla1[[#This Row],[Fecha Inicio grupo]]="","",IFERROR(VLOOKUP(Tabla1[[#This Row],[Mes de Alta como miembro]],Parámetros!$AM$2:$AN$16,2,0),"01/01/1900"))</f>
        <v/>
      </c>
    </row>
    <row r="391" spans="1:63" ht="14.45" hidden="1">
      <c r="A391" s="69">
        <v>388</v>
      </c>
      <c r="B391" s="30"/>
      <c r="C391" s="35"/>
      <c r="D391" s="43"/>
      <c r="E391" s="65"/>
      <c r="F391" s="46"/>
      <c r="G391" s="46"/>
      <c r="H391" s="164"/>
      <c r="I391" s="43"/>
      <c r="J391" s="29"/>
      <c r="K391" s="70"/>
      <c r="L391" s="69"/>
      <c r="M391" s="47"/>
      <c r="N391" s="239" t="str">
        <f ca="1">IF(Tabla1[[#This Row],[Fecha de nac]]="","",IF(Tabla1[[#This Row],[Fecha Finalización]] &gt;=TODAY(), DATEDIF(Tabla1[[#This Row],[Fecha de nac]],TODAY(),"y"), ROUNDDOWN((Tabla1[[#This Row],[Fecha Finalización]] -Tabla1[[#This Row],[Fecha de nac]])/365,0)))</f>
        <v/>
      </c>
      <c r="O391" s="170"/>
      <c r="P391" s="35"/>
      <c r="Q391" s="68"/>
      <c r="R391" s="68"/>
      <c r="S391" s="68"/>
      <c r="T391" s="68"/>
      <c r="U391" s="244" t="str">
        <f>IF(F391="","",Tabla1[[#This Row],[Fecha Inicio grupo]]+3*7-7)</f>
        <v/>
      </c>
      <c r="V391" s="245" t="str">
        <f>IF(F391="","",EDATE(Tabla1[[#This Row],[Fecha Inicio grupo]],3))</f>
        <v/>
      </c>
      <c r="W391" s="30"/>
      <c r="X391" s="30"/>
      <c r="Y391" s="77"/>
      <c r="Z391" s="77"/>
      <c r="AA391" s="77"/>
      <c r="AB391" s="77"/>
      <c r="AC391" s="77"/>
      <c r="AD391" s="77"/>
      <c r="AE391" s="77"/>
      <c r="AF391" s="77"/>
      <c r="AG391" s="77"/>
      <c r="AH391" s="77"/>
      <c r="AI391" s="77"/>
      <c r="AJ391" s="77"/>
      <c r="AK391" s="77"/>
      <c r="AL391" s="77"/>
      <c r="AM391" s="77"/>
      <c r="AN391" s="77"/>
      <c r="AO391" s="145"/>
      <c r="AP391" s="247" t="str">
        <f>IF(F391="","",IFERROR(VLOOKUP(SUBSTITUTE(SUBSTITUTE(Tabla1[[#This Row],[Uso Sistemas]],"T","P"),"N","F"),Parámetros!$M$2:$N$17,2,0),"Completar hasta 3ra sem. para evaluar a Probacionista"))</f>
        <v/>
      </c>
      <c r="AQ391" s="40"/>
      <c r="AR391" s="40"/>
      <c r="AS391" s="40"/>
      <c r="AT391" s="29"/>
      <c r="AU391" s="56"/>
      <c r="AV391" s="56"/>
      <c r="AW391" s="56"/>
      <c r="AX391" s="249" t="str">
        <f>IF(V391="","",EOMONTH(EDATE(Tabla1[[#This Row],[Fecha Finalización]],2),0))</f>
        <v/>
      </c>
      <c r="AY391" s="40"/>
      <c r="AZ391" s="250" t="str">
        <f>IF(V391="","",EOMONTH(EDATE(Tabla1[[#This Row],[Fecha Finalización]],3),0))</f>
        <v/>
      </c>
      <c r="BA391" s="40"/>
      <c r="BB391" s="40"/>
      <c r="BC391" s="236"/>
      <c r="BD391" s="234" t="str">
        <f>IF(F391="","",Tabla1[[#This Row],[sem 01]]&amp;Tabla1[[#This Row],[sem 02]]&amp;Tabla1[[#This Row],[sem 03]])</f>
        <v/>
      </c>
      <c r="BE391" s="235" t="str">
        <f>IF(TRIM(F391)="","",$B$1&amp;"-"&amp;SUBSTITUTE(Tabla1[[#This Row],[Mes Inscrito]]," ","")&amp;"-"&amp;SUBSTITUTE(Tabla1[[#This Row],[Dia de clases Inscrito]]," ","")&amp;"-"&amp;SUBSTITUTE(Tabla1[[#This Row],[Horario Inscrito]]," ","")&amp;"-"&amp;Tabla1[[#This Row],[Fecha Inicio grupo]])</f>
        <v/>
      </c>
      <c r="BF391" s="252" t="str">
        <f>IF(F391="","",Tabla1[[#This Row],[Curso]])</f>
        <v/>
      </c>
      <c r="BG391" s="253" t="str">
        <f>+IF(TRIM(F391)="","",$B$1&amp;"-"&amp;TRIM(Tabla1[[#This Row],[Mes Inscrito]])&amp;"-"&amp;TRIM(Tabla1[[#This Row],[Dia de clases Inscrito]])&amp;"-"&amp;TRIM(Tabla1[[#This Row],[Horario Inscrito]])&amp;"-"&amp;TRIM(Tabla1[[#This Row],[Fecha Inicio grupo]])&amp;"-"&amp;TRIM(Tabla1[[#This Row],[Tipo Incrito]]))</f>
        <v/>
      </c>
      <c r="BH391" s="309"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10"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10"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10" t="str">
        <f>IF(Tabla1[[#This Row],[Fecha Inicio grupo]]="","",IFERROR(VLOOKUP(Tabla1[[#This Row],[Mes de Alta como miembro]],Parámetros!$AM$2:$AN$16,2,0),"01/01/1900"))</f>
        <v/>
      </c>
    </row>
    <row r="392" spans="1:63" ht="14.45" hidden="1">
      <c r="A392" s="69">
        <v>389</v>
      </c>
      <c r="B392" s="30"/>
      <c r="C392" s="35"/>
      <c r="D392" s="43"/>
      <c r="E392" s="65"/>
      <c r="F392" s="46"/>
      <c r="G392" s="46"/>
      <c r="H392" s="164"/>
      <c r="I392" s="43"/>
      <c r="J392" s="29"/>
      <c r="K392" s="70"/>
      <c r="L392" s="69"/>
      <c r="M392" s="47"/>
      <c r="N392" s="239" t="str">
        <f ca="1">IF(Tabla1[[#This Row],[Fecha de nac]]="","",IF(Tabla1[[#This Row],[Fecha Finalización]] &gt;=TODAY(), DATEDIF(Tabla1[[#This Row],[Fecha de nac]],TODAY(),"y"), ROUNDDOWN((Tabla1[[#This Row],[Fecha Finalización]] -Tabla1[[#This Row],[Fecha de nac]])/365,0)))</f>
        <v/>
      </c>
      <c r="O392" s="170"/>
      <c r="P392" s="35"/>
      <c r="Q392" s="68"/>
      <c r="R392" s="68"/>
      <c r="S392" s="68"/>
      <c r="T392" s="68"/>
      <c r="U392" s="244" t="str">
        <f>IF(F392="","",Tabla1[[#This Row],[Fecha Inicio grupo]]+3*7-7)</f>
        <v/>
      </c>
      <c r="V392" s="245" t="str">
        <f>IF(F392="","",EDATE(Tabla1[[#This Row],[Fecha Inicio grupo]],3))</f>
        <v/>
      </c>
      <c r="W392" s="30"/>
      <c r="X392" s="30"/>
      <c r="Y392" s="77"/>
      <c r="Z392" s="77"/>
      <c r="AA392" s="77"/>
      <c r="AB392" s="77"/>
      <c r="AC392" s="77"/>
      <c r="AD392" s="77"/>
      <c r="AE392" s="77"/>
      <c r="AF392" s="77"/>
      <c r="AG392" s="77"/>
      <c r="AH392" s="77"/>
      <c r="AI392" s="77"/>
      <c r="AJ392" s="77"/>
      <c r="AK392" s="77"/>
      <c r="AL392" s="77"/>
      <c r="AM392" s="77"/>
      <c r="AN392" s="77"/>
      <c r="AO392" s="145"/>
      <c r="AP392" s="247" t="str">
        <f>IF(F392="","",IFERROR(VLOOKUP(SUBSTITUTE(SUBSTITUTE(Tabla1[[#This Row],[Uso Sistemas]],"T","P"),"N","F"),Parámetros!$M$2:$N$17,2,0),"Completar hasta 3ra sem. para evaluar a Probacionista"))</f>
        <v/>
      </c>
      <c r="AQ392" s="40"/>
      <c r="AR392" s="40"/>
      <c r="AS392" s="40"/>
      <c r="AT392" s="29"/>
      <c r="AU392" s="56"/>
      <c r="AV392" s="56"/>
      <c r="AW392" s="56"/>
      <c r="AX392" s="249" t="str">
        <f>IF(V392="","",EOMONTH(EDATE(Tabla1[[#This Row],[Fecha Finalización]],2),0))</f>
        <v/>
      </c>
      <c r="AY392" s="40"/>
      <c r="AZ392" s="250" t="str">
        <f>IF(V392="","",EOMONTH(EDATE(Tabla1[[#This Row],[Fecha Finalización]],3),0))</f>
        <v/>
      </c>
      <c r="BA392" s="40"/>
      <c r="BB392" s="40"/>
      <c r="BC392" s="236"/>
      <c r="BD392" s="234" t="str">
        <f>IF(F392="","",Tabla1[[#This Row],[sem 01]]&amp;Tabla1[[#This Row],[sem 02]]&amp;Tabla1[[#This Row],[sem 03]])</f>
        <v/>
      </c>
      <c r="BE392" s="235" t="str">
        <f>IF(TRIM(F392)="","",$B$1&amp;"-"&amp;SUBSTITUTE(Tabla1[[#This Row],[Mes Inscrito]]," ","")&amp;"-"&amp;SUBSTITUTE(Tabla1[[#This Row],[Dia de clases Inscrito]]," ","")&amp;"-"&amp;SUBSTITUTE(Tabla1[[#This Row],[Horario Inscrito]]," ","")&amp;"-"&amp;Tabla1[[#This Row],[Fecha Inicio grupo]])</f>
        <v/>
      </c>
      <c r="BF392" s="252" t="str">
        <f>IF(F392="","",Tabla1[[#This Row],[Curso]])</f>
        <v/>
      </c>
      <c r="BG392" s="253" t="str">
        <f>+IF(TRIM(F392)="","",$B$1&amp;"-"&amp;TRIM(Tabla1[[#This Row],[Mes Inscrito]])&amp;"-"&amp;TRIM(Tabla1[[#This Row],[Dia de clases Inscrito]])&amp;"-"&amp;TRIM(Tabla1[[#This Row],[Horario Inscrito]])&amp;"-"&amp;TRIM(Tabla1[[#This Row],[Fecha Inicio grupo]])&amp;"-"&amp;TRIM(Tabla1[[#This Row],[Tipo Incrito]]))</f>
        <v/>
      </c>
      <c r="BH392" s="309"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10"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10"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10" t="str">
        <f>IF(Tabla1[[#This Row],[Fecha Inicio grupo]]="","",IFERROR(VLOOKUP(Tabla1[[#This Row],[Mes de Alta como miembro]],Parámetros!$AM$2:$AN$16,2,0),"01/01/1900"))</f>
        <v/>
      </c>
    </row>
    <row r="393" spans="1:63" ht="14.45" hidden="1">
      <c r="A393" s="69">
        <v>390</v>
      </c>
      <c r="B393" s="30"/>
      <c r="C393" s="35"/>
      <c r="D393" s="43"/>
      <c r="E393" s="65"/>
      <c r="F393" s="46"/>
      <c r="G393" s="46"/>
      <c r="H393" s="164"/>
      <c r="I393" s="43"/>
      <c r="J393" s="29"/>
      <c r="K393" s="70"/>
      <c r="L393" s="69"/>
      <c r="M393" s="47"/>
      <c r="N393" s="239" t="str">
        <f ca="1">IF(Tabla1[[#This Row],[Fecha de nac]]="","",IF(Tabla1[[#This Row],[Fecha Finalización]] &gt;=TODAY(), DATEDIF(Tabla1[[#This Row],[Fecha de nac]],TODAY(),"y"), ROUNDDOWN((Tabla1[[#This Row],[Fecha Finalización]] -Tabla1[[#This Row],[Fecha de nac]])/365,0)))</f>
        <v/>
      </c>
      <c r="O393" s="170"/>
      <c r="P393" s="35"/>
      <c r="Q393" s="68"/>
      <c r="R393" s="68"/>
      <c r="S393" s="68"/>
      <c r="T393" s="68"/>
      <c r="U393" s="244" t="str">
        <f>IF(F393="","",Tabla1[[#This Row],[Fecha Inicio grupo]]+3*7-7)</f>
        <v/>
      </c>
      <c r="V393" s="245" t="str">
        <f>IF(F393="","",EDATE(Tabla1[[#This Row],[Fecha Inicio grupo]],3))</f>
        <v/>
      </c>
      <c r="W393" s="30"/>
      <c r="X393" s="30"/>
      <c r="Y393" s="77"/>
      <c r="Z393" s="77"/>
      <c r="AA393" s="77"/>
      <c r="AB393" s="77"/>
      <c r="AC393" s="77"/>
      <c r="AD393" s="77"/>
      <c r="AE393" s="77"/>
      <c r="AF393" s="77"/>
      <c r="AG393" s="77"/>
      <c r="AH393" s="77"/>
      <c r="AI393" s="77"/>
      <c r="AJ393" s="77"/>
      <c r="AK393" s="77"/>
      <c r="AL393" s="77"/>
      <c r="AM393" s="77"/>
      <c r="AN393" s="77"/>
      <c r="AO393" s="145"/>
      <c r="AP393" s="247" t="str">
        <f>IF(F393="","",IFERROR(VLOOKUP(SUBSTITUTE(SUBSTITUTE(Tabla1[[#This Row],[Uso Sistemas]],"T","P"),"N","F"),Parámetros!$M$2:$N$17,2,0),"Completar hasta 3ra sem. para evaluar a Probacionista"))</f>
        <v/>
      </c>
      <c r="AQ393" s="40"/>
      <c r="AR393" s="40"/>
      <c r="AS393" s="40"/>
      <c r="AT393" s="29"/>
      <c r="AU393" s="56"/>
      <c r="AV393" s="56"/>
      <c r="AW393" s="56"/>
      <c r="AX393" s="249" t="str">
        <f>IF(V393="","",EOMONTH(EDATE(Tabla1[[#This Row],[Fecha Finalización]],2),0))</f>
        <v/>
      </c>
      <c r="AY393" s="40"/>
      <c r="AZ393" s="250" t="str">
        <f>IF(V393="","",EOMONTH(EDATE(Tabla1[[#This Row],[Fecha Finalización]],3),0))</f>
        <v/>
      </c>
      <c r="BA393" s="40"/>
      <c r="BB393" s="40"/>
      <c r="BC393" s="236"/>
      <c r="BD393" s="234" t="str">
        <f>IF(F393="","",Tabla1[[#This Row],[sem 01]]&amp;Tabla1[[#This Row],[sem 02]]&amp;Tabla1[[#This Row],[sem 03]])</f>
        <v/>
      </c>
      <c r="BE393" s="235" t="str">
        <f>IF(TRIM(F393)="","",$B$1&amp;"-"&amp;SUBSTITUTE(Tabla1[[#This Row],[Mes Inscrito]]," ","")&amp;"-"&amp;SUBSTITUTE(Tabla1[[#This Row],[Dia de clases Inscrito]]," ","")&amp;"-"&amp;SUBSTITUTE(Tabla1[[#This Row],[Horario Inscrito]]," ","")&amp;"-"&amp;Tabla1[[#This Row],[Fecha Inicio grupo]])</f>
        <v/>
      </c>
      <c r="BF393" s="252" t="str">
        <f>IF(F393="","",Tabla1[[#This Row],[Curso]])</f>
        <v/>
      </c>
      <c r="BG393" s="253" t="str">
        <f>+IF(TRIM(F393)="","",$B$1&amp;"-"&amp;TRIM(Tabla1[[#This Row],[Mes Inscrito]])&amp;"-"&amp;TRIM(Tabla1[[#This Row],[Dia de clases Inscrito]])&amp;"-"&amp;TRIM(Tabla1[[#This Row],[Horario Inscrito]])&amp;"-"&amp;TRIM(Tabla1[[#This Row],[Fecha Inicio grupo]])&amp;"-"&amp;TRIM(Tabla1[[#This Row],[Tipo Incrito]]))</f>
        <v/>
      </c>
      <c r="BH393" s="309"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10"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10"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10" t="str">
        <f>IF(Tabla1[[#This Row],[Fecha Inicio grupo]]="","",IFERROR(VLOOKUP(Tabla1[[#This Row],[Mes de Alta como miembro]],Parámetros!$AM$2:$AN$16,2,0),"01/01/1900"))</f>
        <v/>
      </c>
    </row>
    <row r="394" spans="1:63" ht="14.45" hidden="1">
      <c r="A394" s="69">
        <v>391</v>
      </c>
      <c r="B394" s="30"/>
      <c r="C394" s="35"/>
      <c r="D394" s="43"/>
      <c r="E394" s="65"/>
      <c r="F394" s="46"/>
      <c r="G394" s="46"/>
      <c r="H394" s="164"/>
      <c r="I394" s="43"/>
      <c r="J394" s="29"/>
      <c r="K394" s="70"/>
      <c r="L394" s="69"/>
      <c r="M394" s="47"/>
      <c r="N394" s="239" t="str">
        <f ca="1">IF(Tabla1[[#This Row],[Fecha de nac]]="","",IF(Tabla1[[#This Row],[Fecha Finalización]] &gt;=TODAY(), DATEDIF(Tabla1[[#This Row],[Fecha de nac]],TODAY(),"y"), ROUNDDOWN((Tabla1[[#This Row],[Fecha Finalización]] -Tabla1[[#This Row],[Fecha de nac]])/365,0)))</f>
        <v/>
      </c>
      <c r="O394" s="170"/>
      <c r="P394" s="35"/>
      <c r="Q394" s="68"/>
      <c r="R394" s="68"/>
      <c r="S394" s="68"/>
      <c r="T394" s="68"/>
      <c r="U394" s="244" t="str">
        <f>IF(F394="","",Tabla1[[#This Row],[Fecha Inicio grupo]]+3*7-7)</f>
        <v/>
      </c>
      <c r="V394" s="245" t="str">
        <f>IF(F394="","",EDATE(Tabla1[[#This Row],[Fecha Inicio grupo]],3))</f>
        <v/>
      </c>
      <c r="W394" s="30"/>
      <c r="X394" s="30"/>
      <c r="Y394" s="77"/>
      <c r="Z394" s="77"/>
      <c r="AA394" s="77"/>
      <c r="AB394" s="77"/>
      <c r="AC394" s="77"/>
      <c r="AD394" s="77"/>
      <c r="AE394" s="77"/>
      <c r="AF394" s="77"/>
      <c r="AG394" s="77"/>
      <c r="AH394" s="77"/>
      <c r="AI394" s="77"/>
      <c r="AJ394" s="77"/>
      <c r="AK394" s="77"/>
      <c r="AL394" s="77"/>
      <c r="AM394" s="77"/>
      <c r="AN394" s="77"/>
      <c r="AO394" s="145"/>
      <c r="AP394" s="247" t="str">
        <f>IF(F394="","",IFERROR(VLOOKUP(SUBSTITUTE(SUBSTITUTE(Tabla1[[#This Row],[Uso Sistemas]],"T","P"),"N","F"),Parámetros!$M$2:$N$17,2,0),"Completar hasta 3ra sem. para evaluar a Probacionista"))</f>
        <v/>
      </c>
      <c r="AQ394" s="40"/>
      <c r="AR394" s="40"/>
      <c r="AS394" s="40"/>
      <c r="AT394" s="29"/>
      <c r="AU394" s="56"/>
      <c r="AV394" s="56"/>
      <c r="AW394" s="56"/>
      <c r="AX394" s="249" t="str">
        <f>IF(V394="","",EOMONTH(EDATE(Tabla1[[#This Row],[Fecha Finalización]],2),0))</f>
        <v/>
      </c>
      <c r="AY394" s="40"/>
      <c r="AZ394" s="250" t="str">
        <f>IF(V394="","",EOMONTH(EDATE(Tabla1[[#This Row],[Fecha Finalización]],3),0))</f>
        <v/>
      </c>
      <c r="BA394" s="40"/>
      <c r="BB394" s="40"/>
      <c r="BC394" s="236"/>
      <c r="BD394" s="234" t="str">
        <f>IF(F394="","",Tabla1[[#This Row],[sem 01]]&amp;Tabla1[[#This Row],[sem 02]]&amp;Tabla1[[#This Row],[sem 03]])</f>
        <v/>
      </c>
      <c r="BE394" s="235" t="str">
        <f>IF(TRIM(F394)="","",$B$1&amp;"-"&amp;SUBSTITUTE(Tabla1[[#This Row],[Mes Inscrito]]," ","")&amp;"-"&amp;SUBSTITUTE(Tabla1[[#This Row],[Dia de clases Inscrito]]," ","")&amp;"-"&amp;SUBSTITUTE(Tabla1[[#This Row],[Horario Inscrito]]," ","")&amp;"-"&amp;Tabla1[[#This Row],[Fecha Inicio grupo]])</f>
        <v/>
      </c>
      <c r="BF394" s="252" t="str">
        <f>IF(F394="","",Tabla1[[#This Row],[Curso]])</f>
        <v/>
      </c>
      <c r="BG394" s="253" t="str">
        <f>+IF(TRIM(F394)="","",$B$1&amp;"-"&amp;TRIM(Tabla1[[#This Row],[Mes Inscrito]])&amp;"-"&amp;TRIM(Tabla1[[#This Row],[Dia de clases Inscrito]])&amp;"-"&amp;TRIM(Tabla1[[#This Row],[Horario Inscrito]])&amp;"-"&amp;TRIM(Tabla1[[#This Row],[Fecha Inicio grupo]])&amp;"-"&amp;TRIM(Tabla1[[#This Row],[Tipo Incrito]]))</f>
        <v/>
      </c>
      <c r="BH394" s="309"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10"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10"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10" t="str">
        <f>IF(Tabla1[[#This Row],[Fecha Inicio grupo]]="","",IFERROR(VLOOKUP(Tabla1[[#This Row],[Mes de Alta como miembro]],Parámetros!$AM$2:$AN$16,2,0),"01/01/1900"))</f>
        <v/>
      </c>
    </row>
    <row r="395" spans="1:63" ht="14.45" hidden="1">
      <c r="A395" s="69">
        <v>392</v>
      </c>
      <c r="B395" s="30"/>
      <c r="C395" s="35"/>
      <c r="D395" s="43"/>
      <c r="E395" s="65"/>
      <c r="F395" s="46"/>
      <c r="G395" s="46"/>
      <c r="H395" s="164"/>
      <c r="I395" s="43"/>
      <c r="J395" s="29"/>
      <c r="K395" s="70"/>
      <c r="L395" s="69"/>
      <c r="M395" s="47"/>
      <c r="N395" s="239" t="str">
        <f ca="1">IF(Tabla1[[#This Row],[Fecha de nac]]="","",IF(Tabla1[[#This Row],[Fecha Finalización]] &gt;=TODAY(), DATEDIF(Tabla1[[#This Row],[Fecha de nac]],TODAY(),"y"), ROUNDDOWN((Tabla1[[#This Row],[Fecha Finalización]] -Tabla1[[#This Row],[Fecha de nac]])/365,0)))</f>
        <v/>
      </c>
      <c r="O395" s="170"/>
      <c r="P395" s="35"/>
      <c r="Q395" s="68"/>
      <c r="R395" s="68"/>
      <c r="S395" s="68"/>
      <c r="T395" s="68"/>
      <c r="U395" s="244" t="str">
        <f>IF(F395="","",Tabla1[[#This Row],[Fecha Inicio grupo]]+3*7-7)</f>
        <v/>
      </c>
      <c r="V395" s="245" t="str">
        <f>IF(F395="","",EDATE(Tabla1[[#This Row],[Fecha Inicio grupo]],3))</f>
        <v/>
      </c>
      <c r="W395" s="30"/>
      <c r="X395" s="30"/>
      <c r="Y395" s="77"/>
      <c r="Z395" s="77"/>
      <c r="AA395" s="77"/>
      <c r="AB395" s="77"/>
      <c r="AC395" s="77"/>
      <c r="AD395" s="77"/>
      <c r="AE395" s="77"/>
      <c r="AF395" s="77"/>
      <c r="AG395" s="77"/>
      <c r="AH395" s="77"/>
      <c r="AI395" s="77"/>
      <c r="AJ395" s="77"/>
      <c r="AK395" s="77"/>
      <c r="AL395" s="77"/>
      <c r="AM395" s="77"/>
      <c r="AN395" s="77"/>
      <c r="AO395" s="145"/>
      <c r="AP395" s="247" t="str">
        <f>IF(F395="","",IFERROR(VLOOKUP(SUBSTITUTE(SUBSTITUTE(Tabla1[[#This Row],[Uso Sistemas]],"T","P"),"N","F"),Parámetros!$M$2:$N$17,2,0),"Completar hasta 3ra sem. para evaluar a Probacionista"))</f>
        <v/>
      </c>
      <c r="AQ395" s="40"/>
      <c r="AR395" s="40"/>
      <c r="AS395" s="40"/>
      <c r="AT395" s="29"/>
      <c r="AU395" s="56"/>
      <c r="AV395" s="56"/>
      <c r="AW395" s="56"/>
      <c r="AX395" s="249" t="str">
        <f>IF(V395="","",EOMONTH(EDATE(Tabla1[[#This Row],[Fecha Finalización]],2),0))</f>
        <v/>
      </c>
      <c r="AY395" s="40"/>
      <c r="AZ395" s="250" t="str">
        <f>IF(V395="","",EOMONTH(EDATE(Tabla1[[#This Row],[Fecha Finalización]],3),0))</f>
        <v/>
      </c>
      <c r="BA395" s="40"/>
      <c r="BB395" s="40"/>
      <c r="BC395" s="236"/>
      <c r="BD395" s="234" t="str">
        <f>IF(F395="","",Tabla1[[#This Row],[sem 01]]&amp;Tabla1[[#This Row],[sem 02]]&amp;Tabla1[[#This Row],[sem 03]])</f>
        <v/>
      </c>
      <c r="BE395" s="235" t="str">
        <f>IF(TRIM(F395)="","",$B$1&amp;"-"&amp;SUBSTITUTE(Tabla1[[#This Row],[Mes Inscrito]]," ","")&amp;"-"&amp;SUBSTITUTE(Tabla1[[#This Row],[Dia de clases Inscrito]]," ","")&amp;"-"&amp;SUBSTITUTE(Tabla1[[#This Row],[Horario Inscrito]]," ","")&amp;"-"&amp;Tabla1[[#This Row],[Fecha Inicio grupo]])</f>
        <v/>
      </c>
      <c r="BF395" s="252" t="str">
        <f>IF(F395="","",Tabla1[[#This Row],[Curso]])</f>
        <v/>
      </c>
      <c r="BG395" s="253" t="str">
        <f>+IF(TRIM(F395)="","",$B$1&amp;"-"&amp;TRIM(Tabla1[[#This Row],[Mes Inscrito]])&amp;"-"&amp;TRIM(Tabla1[[#This Row],[Dia de clases Inscrito]])&amp;"-"&amp;TRIM(Tabla1[[#This Row],[Horario Inscrito]])&amp;"-"&amp;TRIM(Tabla1[[#This Row],[Fecha Inicio grupo]])&amp;"-"&amp;TRIM(Tabla1[[#This Row],[Tipo Incrito]]))</f>
        <v/>
      </c>
      <c r="BH395" s="309"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10"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10"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10" t="str">
        <f>IF(Tabla1[[#This Row],[Fecha Inicio grupo]]="","",IFERROR(VLOOKUP(Tabla1[[#This Row],[Mes de Alta como miembro]],Parámetros!$AM$2:$AN$16,2,0),"01/01/1900"))</f>
        <v/>
      </c>
    </row>
    <row r="396" spans="1:63" ht="14.45" hidden="1">
      <c r="A396" s="69">
        <v>393</v>
      </c>
      <c r="B396" s="30"/>
      <c r="C396" s="35"/>
      <c r="D396" s="43"/>
      <c r="E396" s="65"/>
      <c r="F396" s="46"/>
      <c r="G396" s="46"/>
      <c r="H396" s="164"/>
      <c r="I396" s="43"/>
      <c r="J396" s="29"/>
      <c r="K396" s="70"/>
      <c r="L396" s="69"/>
      <c r="M396" s="47"/>
      <c r="N396" s="239" t="str">
        <f ca="1">IF(Tabla1[[#This Row],[Fecha de nac]]="","",IF(Tabla1[[#This Row],[Fecha Finalización]] &gt;=TODAY(), DATEDIF(Tabla1[[#This Row],[Fecha de nac]],TODAY(),"y"), ROUNDDOWN((Tabla1[[#This Row],[Fecha Finalización]] -Tabla1[[#This Row],[Fecha de nac]])/365,0)))</f>
        <v/>
      </c>
      <c r="O396" s="170"/>
      <c r="P396" s="35"/>
      <c r="Q396" s="68"/>
      <c r="R396" s="68"/>
      <c r="S396" s="68"/>
      <c r="T396" s="68"/>
      <c r="U396" s="244" t="str">
        <f>IF(F396="","",Tabla1[[#This Row],[Fecha Inicio grupo]]+3*7-7)</f>
        <v/>
      </c>
      <c r="V396" s="245" t="str">
        <f>IF(F396="","",EDATE(Tabla1[[#This Row],[Fecha Inicio grupo]],3))</f>
        <v/>
      </c>
      <c r="W396" s="30"/>
      <c r="X396" s="30"/>
      <c r="Y396" s="77"/>
      <c r="Z396" s="77"/>
      <c r="AA396" s="77"/>
      <c r="AB396" s="77"/>
      <c r="AC396" s="77"/>
      <c r="AD396" s="77"/>
      <c r="AE396" s="77"/>
      <c r="AF396" s="77"/>
      <c r="AG396" s="77"/>
      <c r="AH396" s="77"/>
      <c r="AI396" s="77"/>
      <c r="AJ396" s="77"/>
      <c r="AK396" s="77"/>
      <c r="AL396" s="77"/>
      <c r="AM396" s="77"/>
      <c r="AN396" s="77"/>
      <c r="AO396" s="145"/>
      <c r="AP396" s="247" t="str">
        <f>IF(F396="","",IFERROR(VLOOKUP(SUBSTITUTE(SUBSTITUTE(Tabla1[[#This Row],[Uso Sistemas]],"T","P"),"N","F"),Parámetros!$M$2:$N$17,2,0),"Completar hasta 3ra sem. para evaluar a Probacionista"))</f>
        <v/>
      </c>
      <c r="AQ396" s="40"/>
      <c r="AR396" s="40"/>
      <c r="AS396" s="40"/>
      <c r="AT396" s="29"/>
      <c r="AU396" s="56"/>
      <c r="AV396" s="56"/>
      <c r="AW396" s="56"/>
      <c r="AX396" s="249" t="str">
        <f>IF(V396="","",EOMONTH(EDATE(Tabla1[[#This Row],[Fecha Finalización]],2),0))</f>
        <v/>
      </c>
      <c r="AY396" s="40"/>
      <c r="AZ396" s="250" t="str">
        <f>IF(V396="","",EOMONTH(EDATE(Tabla1[[#This Row],[Fecha Finalización]],3),0))</f>
        <v/>
      </c>
      <c r="BA396" s="40"/>
      <c r="BB396" s="40"/>
      <c r="BC396" s="236"/>
      <c r="BD396" s="234" t="str">
        <f>IF(F396="","",Tabla1[[#This Row],[sem 01]]&amp;Tabla1[[#This Row],[sem 02]]&amp;Tabla1[[#This Row],[sem 03]])</f>
        <v/>
      </c>
      <c r="BE396" s="235" t="str">
        <f>IF(TRIM(F396)="","",$B$1&amp;"-"&amp;SUBSTITUTE(Tabla1[[#This Row],[Mes Inscrito]]," ","")&amp;"-"&amp;SUBSTITUTE(Tabla1[[#This Row],[Dia de clases Inscrito]]," ","")&amp;"-"&amp;SUBSTITUTE(Tabla1[[#This Row],[Horario Inscrito]]," ","")&amp;"-"&amp;Tabla1[[#This Row],[Fecha Inicio grupo]])</f>
        <v/>
      </c>
      <c r="BF396" s="252" t="str">
        <f>IF(F396="","",Tabla1[[#This Row],[Curso]])</f>
        <v/>
      </c>
      <c r="BG396" s="253" t="str">
        <f>+IF(TRIM(F396)="","",$B$1&amp;"-"&amp;TRIM(Tabla1[[#This Row],[Mes Inscrito]])&amp;"-"&amp;TRIM(Tabla1[[#This Row],[Dia de clases Inscrito]])&amp;"-"&amp;TRIM(Tabla1[[#This Row],[Horario Inscrito]])&amp;"-"&amp;TRIM(Tabla1[[#This Row],[Fecha Inicio grupo]])&amp;"-"&amp;TRIM(Tabla1[[#This Row],[Tipo Incrito]]))</f>
        <v/>
      </c>
      <c r="BH396" s="309"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10"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10"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10" t="str">
        <f>IF(Tabla1[[#This Row],[Fecha Inicio grupo]]="","",IFERROR(VLOOKUP(Tabla1[[#This Row],[Mes de Alta como miembro]],Parámetros!$AM$2:$AN$16,2,0),"01/01/1900"))</f>
        <v/>
      </c>
    </row>
    <row r="397" spans="1:63" ht="14.45" hidden="1">
      <c r="A397" s="69">
        <v>394</v>
      </c>
      <c r="B397" s="30"/>
      <c r="C397" s="35"/>
      <c r="D397" s="43"/>
      <c r="E397" s="65"/>
      <c r="F397" s="46"/>
      <c r="G397" s="46"/>
      <c r="H397" s="164"/>
      <c r="I397" s="43"/>
      <c r="J397" s="29"/>
      <c r="K397" s="70"/>
      <c r="L397" s="69"/>
      <c r="M397" s="47"/>
      <c r="N397" s="239" t="str">
        <f ca="1">IF(Tabla1[[#This Row],[Fecha de nac]]="","",IF(Tabla1[[#This Row],[Fecha Finalización]] &gt;=TODAY(), DATEDIF(Tabla1[[#This Row],[Fecha de nac]],TODAY(),"y"), ROUNDDOWN((Tabla1[[#This Row],[Fecha Finalización]] -Tabla1[[#This Row],[Fecha de nac]])/365,0)))</f>
        <v/>
      </c>
      <c r="O397" s="170"/>
      <c r="P397" s="35"/>
      <c r="Q397" s="68"/>
      <c r="R397" s="68"/>
      <c r="S397" s="68"/>
      <c r="T397" s="68"/>
      <c r="U397" s="244" t="str">
        <f>IF(F397="","",Tabla1[[#This Row],[Fecha Inicio grupo]]+3*7-7)</f>
        <v/>
      </c>
      <c r="V397" s="245" t="str">
        <f>IF(F397="","",EDATE(Tabla1[[#This Row],[Fecha Inicio grupo]],3))</f>
        <v/>
      </c>
      <c r="W397" s="30"/>
      <c r="X397" s="30"/>
      <c r="Y397" s="77"/>
      <c r="Z397" s="77"/>
      <c r="AA397" s="77"/>
      <c r="AB397" s="77"/>
      <c r="AC397" s="77"/>
      <c r="AD397" s="77"/>
      <c r="AE397" s="77"/>
      <c r="AF397" s="77"/>
      <c r="AG397" s="77"/>
      <c r="AH397" s="77"/>
      <c r="AI397" s="77"/>
      <c r="AJ397" s="77"/>
      <c r="AK397" s="77"/>
      <c r="AL397" s="77"/>
      <c r="AM397" s="77"/>
      <c r="AN397" s="77"/>
      <c r="AO397" s="145"/>
      <c r="AP397" s="247" t="str">
        <f>IF(F397="","",IFERROR(VLOOKUP(SUBSTITUTE(SUBSTITUTE(Tabla1[[#This Row],[Uso Sistemas]],"T","P"),"N","F"),Parámetros!$M$2:$N$17,2,0),"Completar hasta 3ra sem. para evaluar a Probacionista"))</f>
        <v/>
      </c>
      <c r="AQ397" s="40"/>
      <c r="AR397" s="40"/>
      <c r="AS397" s="40"/>
      <c r="AT397" s="29"/>
      <c r="AU397" s="56"/>
      <c r="AV397" s="56"/>
      <c r="AW397" s="56"/>
      <c r="AX397" s="249" t="str">
        <f>IF(V397="","",EOMONTH(EDATE(Tabla1[[#This Row],[Fecha Finalización]],2),0))</f>
        <v/>
      </c>
      <c r="AY397" s="40"/>
      <c r="AZ397" s="250" t="str">
        <f>IF(V397="","",EOMONTH(EDATE(Tabla1[[#This Row],[Fecha Finalización]],3),0))</f>
        <v/>
      </c>
      <c r="BA397" s="40"/>
      <c r="BB397" s="40"/>
      <c r="BC397" s="236"/>
      <c r="BD397" s="234" t="str">
        <f>IF(F397="","",Tabla1[[#This Row],[sem 01]]&amp;Tabla1[[#This Row],[sem 02]]&amp;Tabla1[[#This Row],[sem 03]])</f>
        <v/>
      </c>
      <c r="BE397" s="235" t="str">
        <f>IF(TRIM(F397)="","",$B$1&amp;"-"&amp;SUBSTITUTE(Tabla1[[#This Row],[Mes Inscrito]]," ","")&amp;"-"&amp;SUBSTITUTE(Tabla1[[#This Row],[Dia de clases Inscrito]]," ","")&amp;"-"&amp;SUBSTITUTE(Tabla1[[#This Row],[Horario Inscrito]]," ","")&amp;"-"&amp;Tabla1[[#This Row],[Fecha Inicio grupo]])</f>
        <v/>
      </c>
      <c r="BF397" s="252" t="str">
        <f>IF(F397="","",Tabla1[[#This Row],[Curso]])</f>
        <v/>
      </c>
      <c r="BG397" s="253" t="str">
        <f>+IF(TRIM(F397)="","",$B$1&amp;"-"&amp;TRIM(Tabla1[[#This Row],[Mes Inscrito]])&amp;"-"&amp;TRIM(Tabla1[[#This Row],[Dia de clases Inscrito]])&amp;"-"&amp;TRIM(Tabla1[[#This Row],[Horario Inscrito]])&amp;"-"&amp;TRIM(Tabla1[[#This Row],[Fecha Inicio grupo]])&amp;"-"&amp;TRIM(Tabla1[[#This Row],[Tipo Incrito]]))</f>
        <v/>
      </c>
      <c r="BH397" s="309"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10"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10"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10" t="str">
        <f>IF(Tabla1[[#This Row],[Fecha Inicio grupo]]="","",IFERROR(VLOOKUP(Tabla1[[#This Row],[Mes de Alta como miembro]],Parámetros!$AM$2:$AN$16,2,0),"01/01/1900"))</f>
        <v/>
      </c>
    </row>
    <row r="398" spans="1:63" ht="14.45" hidden="1">
      <c r="A398" s="69">
        <v>395</v>
      </c>
      <c r="B398" s="30"/>
      <c r="C398" s="35"/>
      <c r="D398" s="43"/>
      <c r="E398" s="65"/>
      <c r="F398" s="46"/>
      <c r="G398" s="46"/>
      <c r="H398" s="164"/>
      <c r="I398" s="43"/>
      <c r="J398" s="29"/>
      <c r="K398" s="70"/>
      <c r="L398" s="69"/>
      <c r="M398" s="47"/>
      <c r="N398" s="239" t="str">
        <f ca="1">IF(Tabla1[[#This Row],[Fecha de nac]]="","",IF(Tabla1[[#This Row],[Fecha Finalización]] &gt;=TODAY(), DATEDIF(Tabla1[[#This Row],[Fecha de nac]],TODAY(),"y"), ROUNDDOWN((Tabla1[[#This Row],[Fecha Finalización]] -Tabla1[[#This Row],[Fecha de nac]])/365,0)))</f>
        <v/>
      </c>
      <c r="O398" s="170"/>
      <c r="P398" s="35"/>
      <c r="Q398" s="68"/>
      <c r="R398" s="68"/>
      <c r="S398" s="68"/>
      <c r="T398" s="68"/>
      <c r="U398" s="244" t="str">
        <f>IF(F398="","",Tabla1[[#This Row],[Fecha Inicio grupo]]+3*7-7)</f>
        <v/>
      </c>
      <c r="V398" s="245" t="str">
        <f>IF(F398="","",EDATE(Tabla1[[#This Row],[Fecha Inicio grupo]],3))</f>
        <v/>
      </c>
      <c r="W398" s="30"/>
      <c r="X398" s="30"/>
      <c r="Y398" s="77"/>
      <c r="Z398" s="77"/>
      <c r="AA398" s="77"/>
      <c r="AB398" s="77"/>
      <c r="AC398" s="77"/>
      <c r="AD398" s="77"/>
      <c r="AE398" s="77"/>
      <c r="AF398" s="77"/>
      <c r="AG398" s="77"/>
      <c r="AH398" s="77"/>
      <c r="AI398" s="77"/>
      <c r="AJ398" s="77"/>
      <c r="AK398" s="77"/>
      <c r="AL398" s="77"/>
      <c r="AM398" s="77"/>
      <c r="AN398" s="77"/>
      <c r="AO398" s="145"/>
      <c r="AP398" s="247" t="str">
        <f>IF(F398="","",IFERROR(VLOOKUP(SUBSTITUTE(SUBSTITUTE(Tabla1[[#This Row],[Uso Sistemas]],"T","P"),"N","F"),Parámetros!$M$2:$N$17,2,0),"Completar hasta 3ra sem. para evaluar a Probacionista"))</f>
        <v/>
      </c>
      <c r="AQ398" s="40"/>
      <c r="AR398" s="40"/>
      <c r="AS398" s="40"/>
      <c r="AT398" s="29"/>
      <c r="AU398" s="56"/>
      <c r="AV398" s="56"/>
      <c r="AW398" s="56"/>
      <c r="AX398" s="249" t="str">
        <f>IF(V398="","",EOMONTH(EDATE(Tabla1[[#This Row],[Fecha Finalización]],2),0))</f>
        <v/>
      </c>
      <c r="AY398" s="40"/>
      <c r="AZ398" s="250" t="str">
        <f>IF(V398="","",EOMONTH(EDATE(Tabla1[[#This Row],[Fecha Finalización]],3),0))</f>
        <v/>
      </c>
      <c r="BA398" s="40"/>
      <c r="BB398" s="40"/>
      <c r="BC398" s="236"/>
      <c r="BD398" s="234" t="str">
        <f>IF(F398="","",Tabla1[[#This Row],[sem 01]]&amp;Tabla1[[#This Row],[sem 02]]&amp;Tabla1[[#This Row],[sem 03]])</f>
        <v/>
      </c>
      <c r="BE398" s="235" t="str">
        <f>IF(TRIM(F398)="","",$B$1&amp;"-"&amp;SUBSTITUTE(Tabla1[[#This Row],[Mes Inscrito]]," ","")&amp;"-"&amp;SUBSTITUTE(Tabla1[[#This Row],[Dia de clases Inscrito]]," ","")&amp;"-"&amp;SUBSTITUTE(Tabla1[[#This Row],[Horario Inscrito]]," ","")&amp;"-"&amp;Tabla1[[#This Row],[Fecha Inicio grupo]])</f>
        <v/>
      </c>
      <c r="BF398" s="252" t="str">
        <f>IF(F398="","",Tabla1[[#This Row],[Curso]])</f>
        <v/>
      </c>
      <c r="BG398" s="253" t="str">
        <f>+IF(TRIM(F398)="","",$B$1&amp;"-"&amp;TRIM(Tabla1[[#This Row],[Mes Inscrito]])&amp;"-"&amp;TRIM(Tabla1[[#This Row],[Dia de clases Inscrito]])&amp;"-"&amp;TRIM(Tabla1[[#This Row],[Horario Inscrito]])&amp;"-"&amp;TRIM(Tabla1[[#This Row],[Fecha Inicio grupo]])&amp;"-"&amp;TRIM(Tabla1[[#This Row],[Tipo Incrito]]))</f>
        <v/>
      </c>
      <c r="BH398" s="309"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10"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10"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10" t="str">
        <f>IF(Tabla1[[#This Row],[Fecha Inicio grupo]]="","",IFERROR(VLOOKUP(Tabla1[[#This Row],[Mes de Alta como miembro]],Parámetros!$AM$2:$AN$16,2,0),"01/01/1900"))</f>
        <v/>
      </c>
    </row>
    <row r="399" spans="1:63" ht="14.45" hidden="1">
      <c r="A399" s="69">
        <v>396</v>
      </c>
      <c r="B399" s="30"/>
      <c r="C399" s="35"/>
      <c r="D399" s="43"/>
      <c r="E399" s="65"/>
      <c r="F399" s="46"/>
      <c r="G399" s="46"/>
      <c r="H399" s="164"/>
      <c r="I399" s="43"/>
      <c r="J399" s="29"/>
      <c r="K399" s="70"/>
      <c r="L399" s="69"/>
      <c r="M399" s="47"/>
      <c r="N399" s="239" t="str">
        <f ca="1">IF(Tabla1[[#This Row],[Fecha de nac]]="","",IF(Tabla1[[#This Row],[Fecha Finalización]] &gt;=TODAY(), DATEDIF(Tabla1[[#This Row],[Fecha de nac]],TODAY(),"y"), ROUNDDOWN((Tabla1[[#This Row],[Fecha Finalización]] -Tabla1[[#This Row],[Fecha de nac]])/365,0)))</f>
        <v/>
      </c>
      <c r="O399" s="170"/>
      <c r="P399" s="35"/>
      <c r="Q399" s="68"/>
      <c r="R399" s="68"/>
      <c r="S399" s="68"/>
      <c r="T399" s="68"/>
      <c r="U399" s="244" t="str">
        <f>IF(F399="","",Tabla1[[#This Row],[Fecha Inicio grupo]]+3*7-7)</f>
        <v/>
      </c>
      <c r="V399" s="245" t="str">
        <f>IF(F399="","",EDATE(Tabla1[[#This Row],[Fecha Inicio grupo]],3))</f>
        <v/>
      </c>
      <c r="W399" s="30"/>
      <c r="X399" s="30"/>
      <c r="Y399" s="77"/>
      <c r="Z399" s="77"/>
      <c r="AA399" s="77"/>
      <c r="AB399" s="77"/>
      <c r="AC399" s="77"/>
      <c r="AD399" s="77"/>
      <c r="AE399" s="77"/>
      <c r="AF399" s="77"/>
      <c r="AG399" s="77"/>
      <c r="AH399" s="77"/>
      <c r="AI399" s="77"/>
      <c r="AJ399" s="77"/>
      <c r="AK399" s="77"/>
      <c r="AL399" s="77"/>
      <c r="AM399" s="77"/>
      <c r="AN399" s="77"/>
      <c r="AO399" s="145"/>
      <c r="AP399" s="247" t="str">
        <f>IF(F399="","",IFERROR(VLOOKUP(SUBSTITUTE(SUBSTITUTE(Tabla1[[#This Row],[Uso Sistemas]],"T","P"),"N","F"),Parámetros!$M$2:$N$17,2,0),"Completar hasta 3ra sem. para evaluar a Probacionista"))</f>
        <v/>
      </c>
      <c r="AQ399" s="40"/>
      <c r="AR399" s="40"/>
      <c r="AS399" s="40"/>
      <c r="AT399" s="29"/>
      <c r="AU399" s="56"/>
      <c r="AV399" s="56"/>
      <c r="AW399" s="56"/>
      <c r="AX399" s="249" t="str">
        <f>IF(V399="","",EOMONTH(EDATE(Tabla1[[#This Row],[Fecha Finalización]],2),0))</f>
        <v/>
      </c>
      <c r="AY399" s="40"/>
      <c r="AZ399" s="250" t="str">
        <f>IF(V399="","",EOMONTH(EDATE(Tabla1[[#This Row],[Fecha Finalización]],3),0))</f>
        <v/>
      </c>
      <c r="BA399" s="40"/>
      <c r="BB399" s="40"/>
      <c r="BC399" s="236"/>
      <c r="BD399" s="234" t="str">
        <f>IF(F399="","",Tabla1[[#This Row],[sem 01]]&amp;Tabla1[[#This Row],[sem 02]]&amp;Tabla1[[#This Row],[sem 03]])</f>
        <v/>
      </c>
      <c r="BE399" s="235" t="str">
        <f>IF(TRIM(F399)="","",$B$1&amp;"-"&amp;SUBSTITUTE(Tabla1[[#This Row],[Mes Inscrito]]," ","")&amp;"-"&amp;SUBSTITUTE(Tabla1[[#This Row],[Dia de clases Inscrito]]," ","")&amp;"-"&amp;SUBSTITUTE(Tabla1[[#This Row],[Horario Inscrito]]," ","")&amp;"-"&amp;Tabla1[[#This Row],[Fecha Inicio grupo]])</f>
        <v/>
      </c>
      <c r="BF399" s="252" t="str">
        <f>IF(F399="","",Tabla1[[#This Row],[Curso]])</f>
        <v/>
      </c>
      <c r="BG399" s="253" t="str">
        <f>+IF(TRIM(F399)="","",$B$1&amp;"-"&amp;TRIM(Tabla1[[#This Row],[Mes Inscrito]])&amp;"-"&amp;TRIM(Tabla1[[#This Row],[Dia de clases Inscrito]])&amp;"-"&amp;TRIM(Tabla1[[#This Row],[Horario Inscrito]])&amp;"-"&amp;TRIM(Tabla1[[#This Row],[Fecha Inicio grupo]])&amp;"-"&amp;TRIM(Tabla1[[#This Row],[Tipo Incrito]]))</f>
        <v/>
      </c>
      <c r="BH399" s="309"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10"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10"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10" t="str">
        <f>IF(Tabla1[[#This Row],[Fecha Inicio grupo]]="","",IFERROR(VLOOKUP(Tabla1[[#This Row],[Mes de Alta como miembro]],Parámetros!$AM$2:$AN$16,2,0),"01/01/1900"))</f>
        <v/>
      </c>
    </row>
    <row r="400" spans="1:63" ht="14.45" hidden="1">
      <c r="A400" s="69">
        <v>397</v>
      </c>
      <c r="B400" s="30"/>
      <c r="C400" s="35"/>
      <c r="D400" s="43"/>
      <c r="E400" s="65"/>
      <c r="F400" s="46"/>
      <c r="G400" s="46"/>
      <c r="H400" s="164"/>
      <c r="I400" s="43"/>
      <c r="J400" s="29"/>
      <c r="K400" s="70"/>
      <c r="L400" s="69"/>
      <c r="M400" s="47"/>
      <c r="N400" s="239" t="str">
        <f ca="1">IF(Tabla1[[#This Row],[Fecha de nac]]="","",IF(Tabla1[[#This Row],[Fecha Finalización]] &gt;=TODAY(), DATEDIF(Tabla1[[#This Row],[Fecha de nac]],TODAY(),"y"), ROUNDDOWN((Tabla1[[#This Row],[Fecha Finalización]] -Tabla1[[#This Row],[Fecha de nac]])/365,0)))</f>
        <v/>
      </c>
      <c r="O400" s="170"/>
      <c r="P400" s="35"/>
      <c r="Q400" s="68"/>
      <c r="R400" s="68"/>
      <c r="S400" s="68"/>
      <c r="T400" s="68"/>
      <c r="U400" s="244" t="str">
        <f>IF(F400="","",Tabla1[[#This Row],[Fecha Inicio grupo]]+3*7-7)</f>
        <v/>
      </c>
      <c r="V400" s="245" t="str">
        <f>IF(F400="","",EDATE(Tabla1[[#This Row],[Fecha Inicio grupo]],3))</f>
        <v/>
      </c>
      <c r="W400" s="30"/>
      <c r="X400" s="30"/>
      <c r="Y400" s="77"/>
      <c r="Z400" s="77"/>
      <c r="AA400" s="77"/>
      <c r="AB400" s="77"/>
      <c r="AC400" s="77"/>
      <c r="AD400" s="77"/>
      <c r="AE400" s="77"/>
      <c r="AF400" s="77"/>
      <c r="AG400" s="77"/>
      <c r="AH400" s="77"/>
      <c r="AI400" s="77"/>
      <c r="AJ400" s="77"/>
      <c r="AK400" s="77"/>
      <c r="AL400" s="77"/>
      <c r="AM400" s="77"/>
      <c r="AN400" s="77"/>
      <c r="AO400" s="145"/>
      <c r="AP400" s="247" t="str">
        <f>IF(F400="","",IFERROR(VLOOKUP(SUBSTITUTE(SUBSTITUTE(Tabla1[[#This Row],[Uso Sistemas]],"T","P"),"N","F"),Parámetros!$M$2:$N$17,2,0),"Completar hasta 3ra sem. para evaluar a Probacionista"))</f>
        <v/>
      </c>
      <c r="AQ400" s="40"/>
      <c r="AR400" s="40"/>
      <c r="AS400" s="40"/>
      <c r="AT400" s="29"/>
      <c r="AU400" s="56"/>
      <c r="AV400" s="56"/>
      <c r="AW400" s="56"/>
      <c r="AX400" s="249" t="str">
        <f>IF(V400="","",EOMONTH(EDATE(Tabla1[[#This Row],[Fecha Finalización]],2),0))</f>
        <v/>
      </c>
      <c r="AY400" s="40"/>
      <c r="AZ400" s="250" t="str">
        <f>IF(V400="","",EOMONTH(EDATE(Tabla1[[#This Row],[Fecha Finalización]],3),0))</f>
        <v/>
      </c>
      <c r="BA400" s="40"/>
      <c r="BB400" s="40"/>
      <c r="BC400" s="236"/>
      <c r="BD400" s="234" t="str">
        <f>IF(F400="","",Tabla1[[#This Row],[sem 01]]&amp;Tabla1[[#This Row],[sem 02]]&amp;Tabla1[[#This Row],[sem 03]])</f>
        <v/>
      </c>
      <c r="BE400" s="235" t="str">
        <f>IF(TRIM(F400)="","",$B$1&amp;"-"&amp;SUBSTITUTE(Tabla1[[#This Row],[Mes Inscrito]]," ","")&amp;"-"&amp;SUBSTITUTE(Tabla1[[#This Row],[Dia de clases Inscrito]]," ","")&amp;"-"&amp;SUBSTITUTE(Tabla1[[#This Row],[Horario Inscrito]]," ","")&amp;"-"&amp;Tabla1[[#This Row],[Fecha Inicio grupo]])</f>
        <v/>
      </c>
      <c r="BF400" s="252" t="str">
        <f>IF(F400="","",Tabla1[[#This Row],[Curso]])</f>
        <v/>
      </c>
      <c r="BG400" s="253" t="str">
        <f>+IF(TRIM(F400)="","",$B$1&amp;"-"&amp;TRIM(Tabla1[[#This Row],[Mes Inscrito]])&amp;"-"&amp;TRIM(Tabla1[[#This Row],[Dia de clases Inscrito]])&amp;"-"&amp;TRIM(Tabla1[[#This Row],[Horario Inscrito]])&amp;"-"&amp;TRIM(Tabla1[[#This Row],[Fecha Inicio grupo]])&amp;"-"&amp;TRIM(Tabla1[[#This Row],[Tipo Incrito]]))</f>
        <v/>
      </c>
      <c r="BH400" s="309"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10"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10"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10" t="str">
        <f>IF(Tabla1[[#This Row],[Fecha Inicio grupo]]="","",IFERROR(VLOOKUP(Tabla1[[#This Row],[Mes de Alta como miembro]],Parámetros!$AM$2:$AN$16,2,0),"01/01/1900"))</f>
        <v/>
      </c>
    </row>
    <row r="401" spans="1:63" ht="14.45" hidden="1">
      <c r="A401" s="69">
        <v>398</v>
      </c>
      <c r="B401" s="30"/>
      <c r="C401" s="35"/>
      <c r="D401" s="43"/>
      <c r="E401" s="65"/>
      <c r="F401" s="46"/>
      <c r="G401" s="46"/>
      <c r="H401" s="164"/>
      <c r="I401" s="43"/>
      <c r="J401" s="29"/>
      <c r="K401" s="70"/>
      <c r="L401" s="69"/>
      <c r="M401" s="47"/>
      <c r="N401" s="239" t="str">
        <f ca="1">IF(Tabla1[[#This Row],[Fecha de nac]]="","",IF(Tabla1[[#This Row],[Fecha Finalización]] &gt;=TODAY(), DATEDIF(Tabla1[[#This Row],[Fecha de nac]],TODAY(),"y"), ROUNDDOWN((Tabla1[[#This Row],[Fecha Finalización]] -Tabla1[[#This Row],[Fecha de nac]])/365,0)))</f>
        <v/>
      </c>
      <c r="O401" s="170"/>
      <c r="P401" s="35"/>
      <c r="Q401" s="68"/>
      <c r="R401" s="68"/>
      <c r="S401" s="68"/>
      <c r="T401" s="68"/>
      <c r="U401" s="244" t="str">
        <f>IF(F401="","",Tabla1[[#This Row],[Fecha Inicio grupo]]+3*7-7)</f>
        <v/>
      </c>
      <c r="V401" s="245" t="str">
        <f>IF(F401="","",EDATE(Tabla1[[#This Row],[Fecha Inicio grupo]],3))</f>
        <v/>
      </c>
      <c r="W401" s="30"/>
      <c r="X401" s="30"/>
      <c r="Y401" s="77"/>
      <c r="Z401" s="77"/>
      <c r="AA401" s="77"/>
      <c r="AB401" s="77"/>
      <c r="AC401" s="77"/>
      <c r="AD401" s="77"/>
      <c r="AE401" s="77"/>
      <c r="AF401" s="77"/>
      <c r="AG401" s="77"/>
      <c r="AH401" s="77"/>
      <c r="AI401" s="77"/>
      <c r="AJ401" s="77"/>
      <c r="AK401" s="77"/>
      <c r="AL401" s="77"/>
      <c r="AM401" s="77"/>
      <c r="AN401" s="77"/>
      <c r="AO401" s="145"/>
      <c r="AP401" s="247" t="str">
        <f>IF(F401="","",IFERROR(VLOOKUP(SUBSTITUTE(SUBSTITUTE(Tabla1[[#This Row],[Uso Sistemas]],"T","P"),"N","F"),Parámetros!$M$2:$N$17,2,0),"Completar hasta 3ra sem. para evaluar a Probacionista"))</f>
        <v/>
      </c>
      <c r="AQ401" s="40"/>
      <c r="AR401" s="40"/>
      <c r="AS401" s="40"/>
      <c r="AT401" s="29"/>
      <c r="AU401" s="56"/>
      <c r="AV401" s="56"/>
      <c r="AW401" s="56"/>
      <c r="AX401" s="249" t="str">
        <f>IF(V401="","",EOMONTH(EDATE(Tabla1[[#This Row],[Fecha Finalización]],2),0))</f>
        <v/>
      </c>
      <c r="AY401" s="40"/>
      <c r="AZ401" s="250" t="str">
        <f>IF(V401="","",EOMONTH(EDATE(Tabla1[[#This Row],[Fecha Finalización]],3),0))</f>
        <v/>
      </c>
      <c r="BA401" s="40"/>
      <c r="BB401" s="40"/>
      <c r="BC401" s="236"/>
      <c r="BD401" s="234" t="str">
        <f>IF(F401="","",Tabla1[[#This Row],[sem 01]]&amp;Tabla1[[#This Row],[sem 02]]&amp;Tabla1[[#This Row],[sem 03]])</f>
        <v/>
      </c>
      <c r="BE401" s="235" t="str">
        <f>IF(TRIM(F401)="","",$B$1&amp;"-"&amp;SUBSTITUTE(Tabla1[[#This Row],[Mes Inscrito]]," ","")&amp;"-"&amp;SUBSTITUTE(Tabla1[[#This Row],[Dia de clases Inscrito]]," ","")&amp;"-"&amp;SUBSTITUTE(Tabla1[[#This Row],[Horario Inscrito]]," ","")&amp;"-"&amp;Tabla1[[#This Row],[Fecha Inicio grupo]])</f>
        <v/>
      </c>
      <c r="BF401" s="252" t="str">
        <f>IF(F401="","",Tabla1[[#This Row],[Curso]])</f>
        <v/>
      </c>
      <c r="BG401" s="253" t="str">
        <f>+IF(TRIM(F401)="","",$B$1&amp;"-"&amp;TRIM(Tabla1[[#This Row],[Mes Inscrito]])&amp;"-"&amp;TRIM(Tabla1[[#This Row],[Dia de clases Inscrito]])&amp;"-"&amp;TRIM(Tabla1[[#This Row],[Horario Inscrito]])&amp;"-"&amp;TRIM(Tabla1[[#This Row],[Fecha Inicio grupo]])&amp;"-"&amp;TRIM(Tabla1[[#This Row],[Tipo Incrito]]))</f>
        <v/>
      </c>
      <c r="BH401" s="309"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10"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10"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10" t="str">
        <f>IF(Tabla1[[#This Row],[Fecha Inicio grupo]]="","",IFERROR(VLOOKUP(Tabla1[[#This Row],[Mes de Alta como miembro]],Parámetros!$AM$2:$AN$16,2,0),"01/01/1900"))</f>
        <v/>
      </c>
    </row>
    <row r="402" spans="1:63" ht="14.45" hidden="1">
      <c r="A402" s="69">
        <v>399</v>
      </c>
      <c r="B402" s="30"/>
      <c r="C402" s="35"/>
      <c r="D402" s="43"/>
      <c r="E402" s="65"/>
      <c r="F402" s="46"/>
      <c r="G402" s="46"/>
      <c r="H402" s="164"/>
      <c r="I402" s="43"/>
      <c r="J402" s="29"/>
      <c r="K402" s="70"/>
      <c r="L402" s="69"/>
      <c r="M402" s="47"/>
      <c r="N402" s="239" t="str">
        <f ca="1">IF(Tabla1[[#This Row],[Fecha de nac]]="","",IF(Tabla1[[#This Row],[Fecha Finalización]] &gt;=TODAY(), DATEDIF(Tabla1[[#This Row],[Fecha de nac]],TODAY(),"y"), ROUNDDOWN((Tabla1[[#This Row],[Fecha Finalización]] -Tabla1[[#This Row],[Fecha de nac]])/365,0)))</f>
        <v/>
      </c>
      <c r="O402" s="170"/>
      <c r="P402" s="35"/>
      <c r="Q402" s="68"/>
      <c r="R402" s="68"/>
      <c r="S402" s="68"/>
      <c r="T402" s="68"/>
      <c r="U402" s="244" t="str">
        <f>IF(F402="","",Tabla1[[#This Row],[Fecha Inicio grupo]]+3*7-7)</f>
        <v/>
      </c>
      <c r="V402" s="245" t="str">
        <f>IF(F402="","",EDATE(Tabla1[[#This Row],[Fecha Inicio grupo]],3))</f>
        <v/>
      </c>
      <c r="W402" s="30"/>
      <c r="X402" s="30"/>
      <c r="Y402" s="77"/>
      <c r="Z402" s="77"/>
      <c r="AA402" s="77"/>
      <c r="AB402" s="77"/>
      <c r="AC402" s="77"/>
      <c r="AD402" s="77"/>
      <c r="AE402" s="77"/>
      <c r="AF402" s="77"/>
      <c r="AG402" s="77"/>
      <c r="AH402" s="77"/>
      <c r="AI402" s="77"/>
      <c r="AJ402" s="77"/>
      <c r="AK402" s="77"/>
      <c r="AL402" s="77"/>
      <c r="AM402" s="77"/>
      <c r="AN402" s="77"/>
      <c r="AO402" s="145"/>
      <c r="AP402" s="247" t="str">
        <f>IF(F402="","",IFERROR(VLOOKUP(SUBSTITUTE(SUBSTITUTE(Tabla1[[#This Row],[Uso Sistemas]],"T","P"),"N","F"),Parámetros!$M$2:$N$17,2,0),"Completar hasta 3ra sem. para evaluar a Probacionista"))</f>
        <v/>
      </c>
      <c r="AQ402" s="40"/>
      <c r="AR402" s="40"/>
      <c r="AS402" s="40"/>
      <c r="AT402" s="29"/>
      <c r="AU402" s="56"/>
      <c r="AV402" s="56"/>
      <c r="AW402" s="56"/>
      <c r="AX402" s="249" t="str">
        <f>IF(V402="","",EOMONTH(EDATE(Tabla1[[#This Row],[Fecha Finalización]],2),0))</f>
        <v/>
      </c>
      <c r="AY402" s="40"/>
      <c r="AZ402" s="250" t="str">
        <f>IF(V402="","",EOMONTH(EDATE(Tabla1[[#This Row],[Fecha Finalización]],3),0))</f>
        <v/>
      </c>
      <c r="BA402" s="40"/>
      <c r="BB402" s="40"/>
      <c r="BC402" s="236"/>
      <c r="BD402" s="234" t="str">
        <f>IF(F402="","",Tabla1[[#This Row],[sem 01]]&amp;Tabla1[[#This Row],[sem 02]]&amp;Tabla1[[#This Row],[sem 03]])</f>
        <v/>
      </c>
      <c r="BE402" s="235" t="str">
        <f>IF(TRIM(F402)="","",$B$1&amp;"-"&amp;SUBSTITUTE(Tabla1[[#This Row],[Mes Inscrito]]," ","")&amp;"-"&amp;SUBSTITUTE(Tabla1[[#This Row],[Dia de clases Inscrito]]," ","")&amp;"-"&amp;SUBSTITUTE(Tabla1[[#This Row],[Horario Inscrito]]," ","")&amp;"-"&amp;Tabla1[[#This Row],[Fecha Inicio grupo]])</f>
        <v/>
      </c>
      <c r="BF402" s="252" t="str">
        <f>IF(F402="","",Tabla1[[#This Row],[Curso]])</f>
        <v/>
      </c>
      <c r="BG402" s="253" t="str">
        <f>+IF(TRIM(F402)="","",$B$1&amp;"-"&amp;TRIM(Tabla1[[#This Row],[Mes Inscrito]])&amp;"-"&amp;TRIM(Tabla1[[#This Row],[Dia de clases Inscrito]])&amp;"-"&amp;TRIM(Tabla1[[#This Row],[Horario Inscrito]])&amp;"-"&amp;TRIM(Tabla1[[#This Row],[Fecha Inicio grupo]])&amp;"-"&amp;TRIM(Tabla1[[#This Row],[Tipo Incrito]]))</f>
        <v/>
      </c>
      <c r="BH402" s="309"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10"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10"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10" t="str">
        <f>IF(Tabla1[[#This Row],[Fecha Inicio grupo]]="","",IFERROR(VLOOKUP(Tabla1[[#This Row],[Mes de Alta como miembro]],Parámetros!$AM$2:$AN$16,2,0),"01/01/1900"))</f>
        <v/>
      </c>
    </row>
    <row r="403" spans="1:63" ht="14.45" hidden="1">
      <c r="A403" s="69">
        <v>400</v>
      </c>
      <c r="B403" s="30"/>
      <c r="C403" s="35"/>
      <c r="D403" s="43"/>
      <c r="E403" s="65"/>
      <c r="F403" s="46"/>
      <c r="G403" s="46"/>
      <c r="H403" s="164"/>
      <c r="I403" s="43"/>
      <c r="J403" s="29"/>
      <c r="K403" s="70"/>
      <c r="L403" s="69"/>
      <c r="M403" s="47"/>
      <c r="N403" s="239" t="str">
        <f ca="1">IF(Tabla1[[#This Row],[Fecha de nac]]="","",IF(Tabla1[[#This Row],[Fecha Finalización]] &gt;=TODAY(), DATEDIF(Tabla1[[#This Row],[Fecha de nac]],TODAY(),"y"), ROUNDDOWN((Tabla1[[#This Row],[Fecha Finalización]] -Tabla1[[#This Row],[Fecha de nac]])/365,0)))</f>
        <v/>
      </c>
      <c r="O403" s="170"/>
      <c r="P403" s="35"/>
      <c r="Q403" s="68"/>
      <c r="R403" s="68"/>
      <c r="S403" s="68"/>
      <c r="T403" s="68"/>
      <c r="U403" s="244" t="str">
        <f>IF(F403="","",Tabla1[[#This Row],[Fecha Inicio grupo]]+3*7-7)</f>
        <v/>
      </c>
      <c r="V403" s="245" t="str">
        <f>IF(F403="","",EDATE(Tabla1[[#This Row],[Fecha Inicio grupo]],3))</f>
        <v/>
      </c>
      <c r="W403" s="30"/>
      <c r="X403" s="30"/>
      <c r="Y403" s="77"/>
      <c r="Z403" s="77"/>
      <c r="AA403" s="77"/>
      <c r="AB403" s="77"/>
      <c r="AC403" s="77"/>
      <c r="AD403" s="77"/>
      <c r="AE403" s="77"/>
      <c r="AF403" s="77"/>
      <c r="AG403" s="77"/>
      <c r="AH403" s="77"/>
      <c r="AI403" s="77"/>
      <c r="AJ403" s="77"/>
      <c r="AK403" s="77"/>
      <c r="AL403" s="77"/>
      <c r="AM403" s="77"/>
      <c r="AN403" s="77"/>
      <c r="AO403" s="145"/>
      <c r="AP403" s="247" t="str">
        <f>IF(F403="","",IFERROR(VLOOKUP(SUBSTITUTE(SUBSTITUTE(Tabla1[[#This Row],[Uso Sistemas]],"T","P"),"N","F"),Parámetros!$M$2:$N$17,2,0),"Completar hasta 3ra sem. para evaluar a Probacionista"))</f>
        <v/>
      </c>
      <c r="AQ403" s="40"/>
      <c r="AR403" s="40"/>
      <c r="AS403" s="40"/>
      <c r="AT403" s="29"/>
      <c r="AU403" s="56"/>
      <c r="AV403" s="56"/>
      <c r="AW403" s="56"/>
      <c r="AX403" s="249" t="str">
        <f>IF(V403="","",EOMONTH(EDATE(Tabla1[[#This Row],[Fecha Finalización]],2),0))</f>
        <v/>
      </c>
      <c r="AY403" s="40"/>
      <c r="AZ403" s="250" t="str">
        <f>IF(V403="","",EOMONTH(EDATE(Tabla1[[#This Row],[Fecha Finalización]],3),0))</f>
        <v/>
      </c>
      <c r="BA403" s="40"/>
      <c r="BB403" s="40"/>
      <c r="BC403" s="236"/>
      <c r="BD403" s="234" t="str">
        <f>IF(F403="","",Tabla1[[#This Row],[sem 01]]&amp;Tabla1[[#This Row],[sem 02]]&amp;Tabla1[[#This Row],[sem 03]])</f>
        <v/>
      </c>
      <c r="BE403" s="235" t="str">
        <f>IF(TRIM(F403)="","",$B$1&amp;"-"&amp;SUBSTITUTE(Tabla1[[#This Row],[Mes Inscrito]]," ","")&amp;"-"&amp;SUBSTITUTE(Tabla1[[#This Row],[Dia de clases Inscrito]]," ","")&amp;"-"&amp;SUBSTITUTE(Tabla1[[#This Row],[Horario Inscrito]]," ","")&amp;"-"&amp;Tabla1[[#This Row],[Fecha Inicio grupo]])</f>
        <v/>
      </c>
      <c r="BF403" s="252" t="str">
        <f>IF(F403="","",Tabla1[[#This Row],[Curso]])</f>
        <v/>
      </c>
      <c r="BG403" s="253" t="str">
        <f>+IF(TRIM(F403)="","",$B$1&amp;"-"&amp;TRIM(Tabla1[[#This Row],[Mes Inscrito]])&amp;"-"&amp;TRIM(Tabla1[[#This Row],[Dia de clases Inscrito]])&amp;"-"&amp;TRIM(Tabla1[[#This Row],[Horario Inscrito]])&amp;"-"&amp;TRIM(Tabla1[[#This Row],[Fecha Inicio grupo]])&amp;"-"&amp;TRIM(Tabla1[[#This Row],[Tipo Incrito]]))</f>
        <v/>
      </c>
      <c r="BH403" s="309"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10"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10"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10" t="str">
        <f>IF(Tabla1[[#This Row],[Fecha Inicio grupo]]="","",IFERROR(VLOOKUP(Tabla1[[#This Row],[Mes de Alta como miembro]],Parámetros!$AM$2:$AN$16,2,0),"01/01/1900"))</f>
        <v/>
      </c>
    </row>
    <row r="404" spans="1:63" ht="14.45" hidden="1">
      <c r="A404" s="69">
        <v>401</v>
      </c>
      <c r="B404" s="30"/>
      <c r="C404" s="35"/>
      <c r="D404" s="43"/>
      <c r="E404" s="65"/>
      <c r="F404" s="46"/>
      <c r="G404" s="46"/>
      <c r="H404" s="164"/>
      <c r="I404" s="43"/>
      <c r="J404" s="29"/>
      <c r="K404" s="70"/>
      <c r="L404" s="69"/>
      <c r="M404" s="47"/>
      <c r="N404" s="239" t="str">
        <f ca="1">IF(Tabla1[[#This Row],[Fecha de nac]]="","",IF(Tabla1[[#This Row],[Fecha Finalización]] &gt;=TODAY(), DATEDIF(Tabla1[[#This Row],[Fecha de nac]],TODAY(),"y"), ROUNDDOWN((Tabla1[[#This Row],[Fecha Finalización]] -Tabla1[[#This Row],[Fecha de nac]])/365,0)))</f>
        <v/>
      </c>
      <c r="O404" s="170"/>
      <c r="P404" s="35"/>
      <c r="Q404" s="68"/>
      <c r="R404" s="68"/>
      <c r="S404" s="68"/>
      <c r="T404" s="68"/>
      <c r="U404" s="244" t="str">
        <f>IF(F404="","",Tabla1[[#This Row],[Fecha Inicio grupo]]+3*7-7)</f>
        <v/>
      </c>
      <c r="V404" s="245" t="str">
        <f>IF(F404="","",EDATE(Tabla1[[#This Row],[Fecha Inicio grupo]],3))</f>
        <v/>
      </c>
      <c r="W404" s="30"/>
      <c r="X404" s="30"/>
      <c r="Y404" s="77"/>
      <c r="Z404" s="77"/>
      <c r="AA404" s="77"/>
      <c r="AB404" s="77"/>
      <c r="AC404" s="77"/>
      <c r="AD404" s="77"/>
      <c r="AE404" s="77"/>
      <c r="AF404" s="77"/>
      <c r="AG404" s="77"/>
      <c r="AH404" s="77"/>
      <c r="AI404" s="77"/>
      <c r="AJ404" s="77"/>
      <c r="AK404" s="77"/>
      <c r="AL404" s="77"/>
      <c r="AM404" s="77"/>
      <c r="AN404" s="77"/>
      <c r="AO404" s="145"/>
      <c r="AP404" s="247" t="str">
        <f>IF(F404="","",IFERROR(VLOOKUP(SUBSTITUTE(SUBSTITUTE(Tabla1[[#This Row],[Uso Sistemas]],"T","P"),"N","F"),Parámetros!$M$2:$N$17,2,0),"Completar hasta 3ra sem. para evaluar a Probacionista"))</f>
        <v/>
      </c>
      <c r="AQ404" s="40"/>
      <c r="AR404" s="40"/>
      <c r="AS404" s="40"/>
      <c r="AT404" s="29"/>
      <c r="AU404" s="56"/>
      <c r="AV404" s="56"/>
      <c r="AW404" s="56"/>
      <c r="AX404" s="249" t="str">
        <f>IF(V404="","",EOMONTH(EDATE(Tabla1[[#This Row],[Fecha Finalización]],2),0))</f>
        <v/>
      </c>
      <c r="AY404" s="40"/>
      <c r="AZ404" s="250" t="str">
        <f>IF(V404="","",EOMONTH(EDATE(Tabla1[[#This Row],[Fecha Finalización]],3),0))</f>
        <v/>
      </c>
      <c r="BA404" s="40"/>
      <c r="BB404" s="40"/>
      <c r="BC404" s="236"/>
      <c r="BD404" s="234" t="str">
        <f>IF(F404="","",Tabla1[[#This Row],[sem 01]]&amp;Tabla1[[#This Row],[sem 02]]&amp;Tabla1[[#This Row],[sem 03]])</f>
        <v/>
      </c>
      <c r="BE404" s="235" t="str">
        <f>IF(TRIM(F404)="","",$B$1&amp;"-"&amp;SUBSTITUTE(Tabla1[[#This Row],[Mes Inscrito]]," ","")&amp;"-"&amp;SUBSTITUTE(Tabla1[[#This Row],[Dia de clases Inscrito]]," ","")&amp;"-"&amp;SUBSTITUTE(Tabla1[[#This Row],[Horario Inscrito]]," ","")&amp;"-"&amp;Tabla1[[#This Row],[Fecha Inicio grupo]])</f>
        <v/>
      </c>
      <c r="BF404" s="252" t="str">
        <f>IF(F404="","",Tabla1[[#This Row],[Curso]])</f>
        <v/>
      </c>
      <c r="BG404" s="253" t="str">
        <f>+IF(TRIM(F404)="","",$B$1&amp;"-"&amp;TRIM(Tabla1[[#This Row],[Mes Inscrito]])&amp;"-"&amp;TRIM(Tabla1[[#This Row],[Dia de clases Inscrito]])&amp;"-"&amp;TRIM(Tabla1[[#This Row],[Horario Inscrito]])&amp;"-"&amp;TRIM(Tabla1[[#This Row],[Fecha Inicio grupo]])&amp;"-"&amp;TRIM(Tabla1[[#This Row],[Tipo Incrito]]))</f>
        <v/>
      </c>
      <c r="BH404" s="309"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10"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10"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10" t="str">
        <f>IF(Tabla1[[#This Row],[Fecha Inicio grupo]]="","",IFERROR(VLOOKUP(Tabla1[[#This Row],[Mes de Alta como miembro]],Parámetros!$AM$2:$AN$16,2,0),"01/01/1900"))</f>
        <v/>
      </c>
    </row>
    <row r="405" spans="1:63" ht="14.45" hidden="1">
      <c r="A405" s="69">
        <v>402</v>
      </c>
      <c r="B405" s="30"/>
      <c r="C405" s="35"/>
      <c r="D405" s="43"/>
      <c r="E405" s="65"/>
      <c r="F405" s="46"/>
      <c r="G405" s="46"/>
      <c r="H405" s="164"/>
      <c r="I405" s="43"/>
      <c r="J405" s="29"/>
      <c r="K405" s="70"/>
      <c r="L405" s="69"/>
      <c r="M405" s="47"/>
      <c r="N405" s="239" t="str">
        <f ca="1">IF(Tabla1[[#This Row],[Fecha de nac]]="","",IF(Tabla1[[#This Row],[Fecha Finalización]] &gt;=TODAY(), DATEDIF(Tabla1[[#This Row],[Fecha de nac]],TODAY(),"y"), ROUNDDOWN((Tabla1[[#This Row],[Fecha Finalización]] -Tabla1[[#This Row],[Fecha de nac]])/365,0)))</f>
        <v/>
      </c>
      <c r="O405" s="170"/>
      <c r="P405" s="35"/>
      <c r="Q405" s="68"/>
      <c r="R405" s="68"/>
      <c r="S405" s="68"/>
      <c r="T405" s="68"/>
      <c r="U405" s="244" t="str">
        <f>IF(F405="","",Tabla1[[#This Row],[Fecha Inicio grupo]]+3*7-7)</f>
        <v/>
      </c>
      <c r="V405" s="245" t="str">
        <f>IF(F405="","",EDATE(Tabla1[[#This Row],[Fecha Inicio grupo]],3))</f>
        <v/>
      </c>
      <c r="W405" s="30"/>
      <c r="X405" s="30"/>
      <c r="Y405" s="77"/>
      <c r="Z405" s="77"/>
      <c r="AA405" s="77"/>
      <c r="AB405" s="77"/>
      <c r="AC405" s="77"/>
      <c r="AD405" s="77"/>
      <c r="AE405" s="77"/>
      <c r="AF405" s="77"/>
      <c r="AG405" s="77"/>
      <c r="AH405" s="77"/>
      <c r="AI405" s="77"/>
      <c r="AJ405" s="77"/>
      <c r="AK405" s="77"/>
      <c r="AL405" s="77"/>
      <c r="AM405" s="77"/>
      <c r="AN405" s="77"/>
      <c r="AO405" s="145"/>
      <c r="AP405" s="247" t="str">
        <f>IF(F405="","",IFERROR(VLOOKUP(SUBSTITUTE(SUBSTITUTE(Tabla1[[#This Row],[Uso Sistemas]],"T","P"),"N","F"),Parámetros!$M$2:$N$17,2,0),"Completar hasta 3ra sem. para evaluar a Probacionista"))</f>
        <v/>
      </c>
      <c r="AQ405" s="40"/>
      <c r="AR405" s="40"/>
      <c r="AS405" s="40"/>
      <c r="AT405" s="29"/>
      <c r="AU405" s="56"/>
      <c r="AV405" s="56"/>
      <c r="AW405" s="56"/>
      <c r="AX405" s="249" t="str">
        <f>IF(V405="","",EOMONTH(EDATE(Tabla1[[#This Row],[Fecha Finalización]],2),0))</f>
        <v/>
      </c>
      <c r="AY405" s="40"/>
      <c r="AZ405" s="250" t="str">
        <f>IF(V405="","",EOMONTH(EDATE(Tabla1[[#This Row],[Fecha Finalización]],3),0))</f>
        <v/>
      </c>
      <c r="BA405" s="40"/>
      <c r="BB405" s="40"/>
      <c r="BC405" s="236"/>
      <c r="BD405" s="234" t="str">
        <f>IF(F405="","",Tabla1[[#This Row],[sem 01]]&amp;Tabla1[[#This Row],[sem 02]]&amp;Tabla1[[#This Row],[sem 03]])</f>
        <v/>
      </c>
      <c r="BE405" s="235" t="str">
        <f>IF(TRIM(F405)="","",$B$1&amp;"-"&amp;SUBSTITUTE(Tabla1[[#This Row],[Mes Inscrito]]," ","")&amp;"-"&amp;SUBSTITUTE(Tabla1[[#This Row],[Dia de clases Inscrito]]," ","")&amp;"-"&amp;SUBSTITUTE(Tabla1[[#This Row],[Horario Inscrito]]," ","")&amp;"-"&amp;Tabla1[[#This Row],[Fecha Inicio grupo]])</f>
        <v/>
      </c>
      <c r="BF405" s="252" t="str">
        <f>IF(F405="","",Tabla1[[#This Row],[Curso]])</f>
        <v/>
      </c>
      <c r="BG405" s="253" t="str">
        <f>+IF(TRIM(F405)="","",$B$1&amp;"-"&amp;TRIM(Tabla1[[#This Row],[Mes Inscrito]])&amp;"-"&amp;TRIM(Tabla1[[#This Row],[Dia de clases Inscrito]])&amp;"-"&amp;TRIM(Tabla1[[#This Row],[Horario Inscrito]])&amp;"-"&amp;TRIM(Tabla1[[#This Row],[Fecha Inicio grupo]])&amp;"-"&amp;TRIM(Tabla1[[#This Row],[Tipo Incrito]]))</f>
        <v/>
      </c>
      <c r="BH405" s="309"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10"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10"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10" t="str">
        <f>IF(Tabla1[[#This Row],[Fecha Inicio grupo]]="","",IFERROR(VLOOKUP(Tabla1[[#This Row],[Mes de Alta como miembro]],Parámetros!$AM$2:$AN$16,2,0),"01/01/1900"))</f>
        <v/>
      </c>
    </row>
    <row r="406" spans="1:63" ht="14.45" hidden="1">
      <c r="A406" s="69">
        <v>403</v>
      </c>
      <c r="B406" s="30"/>
      <c r="C406" s="35"/>
      <c r="D406" s="43"/>
      <c r="E406" s="65"/>
      <c r="F406" s="46"/>
      <c r="G406" s="46"/>
      <c r="H406" s="164"/>
      <c r="I406" s="43"/>
      <c r="J406" s="29"/>
      <c r="K406" s="70"/>
      <c r="L406" s="69"/>
      <c r="M406" s="47"/>
      <c r="N406" s="239" t="str">
        <f ca="1">IF(Tabla1[[#This Row],[Fecha de nac]]="","",IF(Tabla1[[#This Row],[Fecha Finalización]] &gt;=TODAY(), DATEDIF(Tabla1[[#This Row],[Fecha de nac]],TODAY(),"y"), ROUNDDOWN((Tabla1[[#This Row],[Fecha Finalización]] -Tabla1[[#This Row],[Fecha de nac]])/365,0)))</f>
        <v/>
      </c>
      <c r="O406" s="170"/>
      <c r="P406" s="35"/>
      <c r="Q406" s="68"/>
      <c r="R406" s="68"/>
      <c r="S406" s="68"/>
      <c r="T406" s="68"/>
      <c r="U406" s="244" t="str">
        <f>IF(F406="","",Tabla1[[#This Row],[Fecha Inicio grupo]]+3*7-7)</f>
        <v/>
      </c>
      <c r="V406" s="245" t="str">
        <f>IF(F406="","",EDATE(Tabla1[[#This Row],[Fecha Inicio grupo]],3))</f>
        <v/>
      </c>
      <c r="W406" s="30"/>
      <c r="X406" s="30"/>
      <c r="Y406" s="77"/>
      <c r="Z406" s="77"/>
      <c r="AA406" s="77"/>
      <c r="AB406" s="77"/>
      <c r="AC406" s="77"/>
      <c r="AD406" s="77"/>
      <c r="AE406" s="77"/>
      <c r="AF406" s="77"/>
      <c r="AG406" s="77"/>
      <c r="AH406" s="77"/>
      <c r="AI406" s="77"/>
      <c r="AJ406" s="77"/>
      <c r="AK406" s="77"/>
      <c r="AL406" s="77"/>
      <c r="AM406" s="77"/>
      <c r="AN406" s="77"/>
      <c r="AO406" s="145"/>
      <c r="AP406" s="247" t="str">
        <f>IF(F406="","",IFERROR(VLOOKUP(SUBSTITUTE(SUBSTITUTE(Tabla1[[#This Row],[Uso Sistemas]],"T","P"),"N","F"),Parámetros!$M$2:$N$17,2,0),"Completar hasta 3ra sem. para evaluar a Probacionista"))</f>
        <v/>
      </c>
      <c r="AQ406" s="40"/>
      <c r="AR406" s="40"/>
      <c r="AS406" s="40"/>
      <c r="AT406" s="29"/>
      <c r="AU406" s="56"/>
      <c r="AV406" s="56"/>
      <c r="AW406" s="56"/>
      <c r="AX406" s="249" t="str">
        <f>IF(V406="","",EOMONTH(EDATE(Tabla1[[#This Row],[Fecha Finalización]],2),0))</f>
        <v/>
      </c>
      <c r="AY406" s="40"/>
      <c r="AZ406" s="250" t="str">
        <f>IF(V406="","",EOMONTH(EDATE(Tabla1[[#This Row],[Fecha Finalización]],3),0))</f>
        <v/>
      </c>
      <c r="BA406" s="40"/>
      <c r="BB406" s="40"/>
      <c r="BC406" s="236"/>
      <c r="BD406" s="234" t="str">
        <f>IF(F406="","",Tabla1[[#This Row],[sem 01]]&amp;Tabla1[[#This Row],[sem 02]]&amp;Tabla1[[#This Row],[sem 03]])</f>
        <v/>
      </c>
      <c r="BE406" s="235" t="str">
        <f>IF(TRIM(F406)="","",$B$1&amp;"-"&amp;SUBSTITUTE(Tabla1[[#This Row],[Mes Inscrito]]," ","")&amp;"-"&amp;SUBSTITUTE(Tabla1[[#This Row],[Dia de clases Inscrito]]," ","")&amp;"-"&amp;SUBSTITUTE(Tabla1[[#This Row],[Horario Inscrito]]," ","")&amp;"-"&amp;Tabla1[[#This Row],[Fecha Inicio grupo]])</f>
        <v/>
      </c>
      <c r="BF406" s="252" t="str">
        <f>IF(F406="","",Tabla1[[#This Row],[Curso]])</f>
        <v/>
      </c>
      <c r="BG406" s="253" t="str">
        <f>+IF(TRIM(F406)="","",$B$1&amp;"-"&amp;TRIM(Tabla1[[#This Row],[Mes Inscrito]])&amp;"-"&amp;TRIM(Tabla1[[#This Row],[Dia de clases Inscrito]])&amp;"-"&amp;TRIM(Tabla1[[#This Row],[Horario Inscrito]])&amp;"-"&amp;TRIM(Tabla1[[#This Row],[Fecha Inicio grupo]])&amp;"-"&amp;TRIM(Tabla1[[#This Row],[Tipo Incrito]]))</f>
        <v/>
      </c>
      <c r="BH406" s="309"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10"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10"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10" t="str">
        <f>IF(Tabla1[[#This Row],[Fecha Inicio grupo]]="","",IFERROR(VLOOKUP(Tabla1[[#This Row],[Mes de Alta como miembro]],Parámetros!$AM$2:$AN$16,2,0),"01/01/1900"))</f>
        <v/>
      </c>
    </row>
    <row r="407" spans="1:63" ht="14.45" hidden="1">
      <c r="A407" s="69">
        <v>404</v>
      </c>
      <c r="B407" s="30"/>
      <c r="C407" s="35"/>
      <c r="D407" s="43"/>
      <c r="E407" s="65"/>
      <c r="F407" s="46"/>
      <c r="G407" s="46"/>
      <c r="H407" s="164"/>
      <c r="I407" s="43"/>
      <c r="J407" s="29"/>
      <c r="K407" s="70"/>
      <c r="L407" s="69"/>
      <c r="M407" s="47"/>
      <c r="N407" s="239" t="str">
        <f ca="1">IF(Tabla1[[#This Row],[Fecha de nac]]="","",IF(Tabla1[[#This Row],[Fecha Finalización]] &gt;=TODAY(), DATEDIF(Tabla1[[#This Row],[Fecha de nac]],TODAY(),"y"), ROUNDDOWN((Tabla1[[#This Row],[Fecha Finalización]] -Tabla1[[#This Row],[Fecha de nac]])/365,0)))</f>
        <v/>
      </c>
      <c r="O407" s="170"/>
      <c r="P407" s="35"/>
      <c r="Q407" s="68"/>
      <c r="R407" s="68"/>
      <c r="S407" s="68"/>
      <c r="T407" s="68"/>
      <c r="U407" s="244" t="str">
        <f>IF(F407="","",Tabla1[[#This Row],[Fecha Inicio grupo]]+3*7-7)</f>
        <v/>
      </c>
      <c r="V407" s="245" t="str">
        <f>IF(F407="","",EDATE(Tabla1[[#This Row],[Fecha Inicio grupo]],3))</f>
        <v/>
      </c>
      <c r="W407" s="30"/>
      <c r="X407" s="30"/>
      <c r="Y407" s="77"/>
      <c r="Z407" s="77"/>
      <c r="AA407" s="77"/>
      <c r="AB407" s="77"/>
      <c r="AC407" s="77"/>
      <c r="AD407" s="77"/>
      <c r="AE407" s="77"/>
      <c r="AF407" s="77"/>
      <c r="AG407" s="77"/>
      <c r="AH407" s="77"/>
      <c r="AI407" s="77"/>
      <c r="AJ407" s="77"/>
      <c r="AK407" s="77"/>
      <c r="AL407" s="77"/>
      <c r="AM407" s="77"/>
      <c r="AN407" s="77"/>
      <c r="AO407" s="145"/>
      <c r="AP407" s="247" t="str">
        <f>IF(F407="","",IFERROR(VLOOKUP(SUBSTITUTE(SUBSTITUTE(Tabla1[[#This Row],[Uso Sistemas]],"T","P"),"N","F"),Parámetros!$M$2:$N$17,2,0),"Completar hasta 3ra sem. para evaluar a Probacionista"))</f>
        <v/>
      </c>
      <c r="AQ407" s="40"/>
      <c r="AR407" s="40"/>
      <c r="AS407" s="40"/>
      <c r="AT407" s="29"/>
      <c r="AU407" s="56"/>
      <c r="AV407" s="56"/>
      <c r="AW407" s="56"/>
      <c r="AX407" s="249" t="str">
        <f>IF(V407="","",EOMONTH(EDATE(Tabla1[[#This Row],[Fecha Finalización]],2),0))</f>
        <v/>
      </c>
      <c r="AY407" s="40"/>
      <c r="AZ407" s="250" t="str">
        <f>IF(V407="","",EOMONTH(EDATE(Tabla1[[#This Row],[Fecha Finalización]],3),0))</f>
        <v/>
      </c>
      <c r="BA407" s="40"/>
      <c r="BB407" s="40"/>
      <c r="BC407" s="236"/>
      <c r="BD407" s="234" t="str">
        <f>IF(F407="","",Tabla1[[#This Row],[sem 01]]&amp;Tabla1[[#This Row],[sem 02]]&amp;Tabla1[[#This Row],[sem 03]])</f>
        <v/>
      </c>
      <c r="BE407" s="235" t="str">
        <f>IF(TRIM(F407)="","",$B$1&amp;"-"&amp;SUBSTITUTE(Tabla1[[#This Row],[Mes Inscrito]]," ","")&amp;"-"&amp;SUBSTITUTE(Tabla1[[#This Row],[Dia de clases Inscrito]]," ","")&amp;"-"&amp;SUBSTITUTE(Tabla1[[#This Row],[Horario Inscrito]]," ","")&amp;"-"&amp;Tabla1[[#This Row],[Fecha Inicio grupo]])</f>
        <v/>
      </c>
      <c r="BF407" s="252" t="str">
        <f>IF(F407="","",Tabla1[[#This Row],[Curso]])</f>
        <v/>
      </c>
      <c r="BG407" s="253" t="str">
        <f>+IF(TRIM(F407)="","",$B$1&amp;"-"&amp;TRIM(Tabla1[[#This Row],[Mes Inscrito]])&amp;"-"&amp;TRIM(Tabla1[[#This Row],[Dia de clases Inscrito]])&amp;"-"&amp;TRIM(Tabla1[[#This Row],[Horario Inscrito]])&amp;"-"&amp;TRIM(Tabla1[[#This Row],[Fecha Inicio grupo]])&amp;"-"&amp;TRIM(Tabla1[[#This Row],[Tipo Incrito]]))</f>
        <v/>
      </c>
      <c r="BH407" s="309"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10"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10"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10" t="str">
        <f>IF(Tabla1[[#This Row],[Fecha Inicio grupo]]="","",IFERROR(VLOOKUP(Tabla1[[#This Row],[Mes de Alta como miembro]],Parámetros!$AM$2:$AN$16,2,0),"01/01/1900"))</f>
        <v/>
      </c>
    </row>
    <row r="408" spans="1:63" ht="14.45" hidden="1">
      <c r="A408" s="69">
        <v>405</v>
      </c>
      <c r="B408" s="30"/>
      <c r="C408" s="35"/>
      <c r="D408" s="43"/>
      <c r="E408" s="65"/>
      <c r="F408" s="46"/>
      <c r="G408" s="46"/>
      <c r="H408" s="164"/>
      <c r="I408" s="43"/>
      <c r="J408" s="29"/>
      <c r="K408" s="70"/>
      <c r="L408" s="69"/>
      <c r="M408" s="47"/>
      <c r="N408" s="239" t="str">
        <f ca="1">IF(Tabla1[[#This Row],[Fecha de nac]]="","",IF(Tabla1[[#This Row],[Fecha Finalización]] &gt;=TODAY(), DATEDIF(Tabla1[[#This Row],[Fecha de nac]],TODAY(),"y"), ROUNDDOWN((Tabla1[[#This Row],[Fecha Finalización]] -Tabla1[[#This Row],[Fecha de nac]])/365,0)))</f>
        <v/>
      </c>
      <c r="O408" s="170"/>
      <c r="P408" s="35"/>
      <c r="Q408" s="68"/>
      <c r="R408" s="68"/>
      <c r="S408" s="68"/>
      <c r="T408" s="68"/>
      <c r="U408" s="244" t="str">
        <f>IF(F408="","",Tabla1[[#This Row],[Fecha Inicio grupo]]+3*7-7)</f>
        <v/>
      </c>
      <c r="V408" s="245" t="str">
        <f>IF(F408="","",EDATE(Tabla1[[#This Row],[Fecha Inicio grupo]],3))</f>
        <v/>
      </c>
      <c r="W408" s="30"/>
      <c r="X408" s="30"/>
      <c r="Y408" s="77"/>
      <c r="Z408" s="77"/>
      <c r="AA408" s="77"/>
      <c r="AB408" s="77"/>
      <c r="AC408" s="77"/>
      <c r="AD408" s="77"/>
      <c r="AE408" s="77"/>
      <c r="AF408" s="77"/>
      <c r="AG408" s="77"/>
      <c r="AH408" s="77"/>
      <c r="AI408" s="77"/>
      <c r="AJ408" s="77"/>
      <c r="AK408" s="77"/>
      <c r="AL408" s="77"/>
      <c r="AM408" s="77"/>
      <c r="AN408" s="77"/>
      <c r="AO408" s="145"/>
      <c r="AP408" s="247" t="str">
        <f>IF(F408="","",IFERROR(VLOOKUP(SUBSTITUTE(SUBSTITUTE(Tabla1[[#This Row],[Uso Sistemas]],"T","P"),"N","F"),Parámetros!$M$2:$N$17,2,0),"Completar hasta 3ra sem. para evaluar a Probacionista"))</f>
        <v/>
      </c>
      <c r="AQ408" s="40"/>
      <c r="AR408" s="40"/>
      <c r="AS408" s="40"/>
      <c r="AT408" s="29"/>
      <c r="AU408" s="56"/>
      <c r="AV408" s="56"/>
      <c r="AW408" s="56"/>
      <c r="AX408" s="249" t="str">
        <f>IF(V408="","",EOMONTH(EDATE(Tabla1[[#This Row],[Fecha Finalización]],2),0))</f>
        <v/>
      </c>
      <c r="AY408" s="40"/>
      <c r="AZ408" s="250" t="str">
        <f>IF(V408="","",EOMONTH(EDATE(Tabla1[[#This Row],[Fecha Finalización]],3),0))</f>
        <v/>
      </c>
      <c r="BA408" s="40"/>
      <c r="BB408" s="40"/>
      <c r="BC408" s="236"/>
      <c r="BD408" s="234" t="str">
        <f>IF(F408="","",Tabla1[[#This Row],[sem 01]]&amp;Tabla1[[#This Row],[sem 02]]&amp;Tabla1[[#This Row],[sem 03]])</f>
        <v/>
      </c>
      <c r="BE408" s="235" t="str">
        <f>IF(TRIM(F408)="","",$B$1&amp;"-"&amp;SUBSTITUTE(Tabla1[[#This Row],[Mes Inscrito]]," ","")&amp;"-"&amp;SUBSTITUTE(Tabla1[[#This Row],[Dia de clases Inscrito]]," ","")&amp;"-"&amp;SUBSTITUTE(Tabla1[[#This Row],[Horario Inscrito]]," ","")&amp;"-"&amp;Tabla1[[#This Row],[Fecha Inicio grupo]])</f>
        <v/>
      </c>
      <c r="BF408" s="252" t="str">
        <f>IF(F408="","",Tabla1[[#This Row],[Curso]])</f>
        <v/>
      </c>
      <c r="BG408" s="253" t="str">
        <f>+IF(TRIM(F408)="","",$B$1&amp;"-"&amp;TRIM(Tabla1[[#This Row],[Mes Inscrito]])&amp;"-"&amp;TRIM(Tabla1[[#This Row],[Dia de clases Inscrito]])&amp;"-"&amp;TRIM(Tabla1[[#This Row],[Horario Inscrito]])&amp;"-"&amp;TRIM(Tabla1[[#This Row],[Fecha Inicio grupo]])&amp;"-"&amp;TRIM(Tabla1[[#This Row],[Tipo Incrito]]))</f>
        <v/>
      </c>
      <c r="BH408" s="309"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10"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10"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10" t="str">
        <f>IF(Tabla1[[#This Row],[Fecha Inicio grupo]]="","",IFERROR(VLOOKUP(Tabla1[[#This Row],[Mes de Alta como miembro]],Parámetros!$AM$2:$AN$16,2,0),"01/01/1900"))</f>
        <v/>
      </c>
    </row>
    <row r="409" spans="1:63" ht="14.45" hidden="1">
      <c r="A409" s="69">
        <v>406</v>
      </c>
      <c r="B409" s="30"/>
      <c r="C409" s="35"/>
      <c r="D409" s="43"/>
      <c r="E409" s="65"/>
      <c r="F409" s="46"/>
      <c r="G409" s="46"/>
      <c r="H409" s="164"/>
      <c r="I409" s="43"/>
      <c r="J409" s="29"/>
      <c r="K409" s="70"/>
      <c r="L409" s="69"/>
      <c r="M409" s="47"/>
      <c r="N409" s="239" t="str">
        <f ca="1">IF(Tabla1[[#This Row],[Fecha de nac]]="","",IF(Tabla1[[#This Row],[Fecha Finalización]] &gt;=TODAY(), DATEDIF(Tabla1[[#This Row],[Fecha de nac]],TODAY(),"y"), ROUNDDOWN((Tabla1[[#This Row],[Fecha Finalización]] -Tabla1[[#This Row],[Fecha de nac]])/365,0)))</f>
        <v/>
      </c>
      <c r="O409" s="170"/>
      <c r="P409" s="35"/>
      <c r="Q409" s="68"/>
      <c r="R409" s="68"/>
      <c r="S409" s="68"/>
      <c r="T409" s="68"/>
      <c r="U409" s="244" t="str">
        <f>IF(F409="","",Tabla1[[#This Row],[Fecha Inicio grupo]]+3*7-7)</f>
        <v/>
      </c>
      <c r="V409" s="245" t="str">
        <f>IF(F409="","",EDATE(Tabla1[[#This Row],[Fecha Inicio grupo]],3))</f>
        <v/>
      </c>
      <c r="W409" s="30"/>
      <c r="X409" s="30"/>
      <c r="Y409" s="77"/>
      <c r="Z409" s="77"/>
      <c r="AA409" s="77"/>
      <c r="AB409" s="77"/>
      <c r="AC409" s="77"/>
      <c r="AD409" s="77"/>
      <c r="AE409" s="77"/>
      <c r="AF409" s="77"/>
      <c r="AG409" s="77"/>
      <c r="AH409" s="77"/>
      <c r="AI409" s="77"/>
      <c r="AJ409" s="77"/>
      <c r="AK409" s="77"/>
      <c r="AL409" s="77"/>
      <c r="AM409" s="77"/>
      <c r="AN409" s="77"/>
      <c r="AO409" s="145"/>
      <c r="AP409" s="247" t="str">
        <f>IF(F409="","",IFERROR(VLOOKUP(SUBSTITUTE(SUBSTITUTE(Tabla1[[#This Row],[Uso Sistemas]],"T","P"),"N","F"),Parámetros!$M$2:$N$17,2,0),"Completar hasta 3ra sem. para evaluar a Probacionista"))</f>
        <v/>
      </c>
      <c r="AQ409" s="40"/>
      <c r="AR409" s="40"/>
      <c r="AS409" s="40"/>
      <c r="AT409" s="29"/>
      <c r="AU409" s="56"/>
      <c r="AV409" s="56"/>
      <c r="AW409" s="56"/>
      <c r="AX409" s="249" t="str">
        <f>IF(V409="","",EOMONTH(EDATE(Tabla1[[#This Row],[Fecha Finalización]],2),0))</f>
        <v/>
      </c>
      <c r="AY409" s="40"/>
      <c r="AZ409" s="250" t="str">
        <f>IF(V409="","",EOMONTH(EDATE(Tabla1[[#This Row],[Fecha Finalización]],3),0))</f>
        <v/>
      </c>
      <c r="BA409" s="40"/>
      <c r="BB409" s="40"/>
      <c r="BC409" s="236"/>
      <c r="BD409" s="234" t="str">
        <f>IF(F409="","",Tabla1[[#This Row],[sem 01]]&amp;Tabla1[[#This Row],[sem 02]]&amp;Tabla1[[#This Row],[sem 03]])</f>
        <v/>
      </c>
      <c r="BE409" s="235" t="str">
        <f>IF(TRIM(F409)="","",$B$1&amp;"-"&amp;SUBSTITUTE(Tabla1[[#This Row],[Mes Inscrito]]," ","")&amp;"-"&amp;SUBSTITUTE(Tabla1[[#This Row],[Dia de clases Inscrito]]," ","")&amp;"-"&amp;SUBSTITUTE(Tabla1[[#This Row],[Horario Inscrito]]," ","")&amp;"-"&amp;Tabla1[[#This Row],[Fecha Inicio grupo]])</f>
        <v/>
      </c>
      <c r="BF409" s="252" t="str">
        <f>IF(F409="","",Tabla1[[#This Row],[Curso]])</f>
        <v/>
      </c>
      <c r="BG409" s="253" t="str">
        <f>+IF(TRIM(F409)="","",$B$1&amp;"-"&amp;TRIM(Tabla1[[#This Row],[Mes Inscrito]])&amp;"-"&amp;TRIM(Tabla1[[#This Row],[Dia de clases Inscrito]])&amp;"-"&amp;TRIM(Tabla1[[#This Row],[Horario Inscrito]])&amp;"-"&amp;TRIM(Tabla1[[#This Row],[Fecha Inicio grupo]])&amp;"-"&amp;TRIM(Tabla1[[#This Row],[Tipo Incrito]]))</f>
        <v/>
      </c>
      <c r="BH409" s="309"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10"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10"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10" t="str">
        <f>IF(Tabla1[[#This Row],[Fecha Inicio grupo]]="","",IFERROR(VLOOKUP(Tabla1[[#This Row],[Mes de Alta como miembro]],Parámetros!$AM$2:$AN$16,2,0),"01/01/1900"))</f>
        <v/>
      </c>
    </row>
    <row r="410" spans="1:63" ht="14.45" hidden="1">
      <c r="A410" s="69">
        <v>407</v>
      </c>
      <c r="B410" s="30"/>
      <c r="C410" s="35"/>
      <c r="D410" s="43"/>
      <c r="E410" s="65"/>
      <c r="F410" s="46"/>
      <c r="G410" s="46"/>
      <c r="H410" s="164"/>
      <c r="I410" s="43"/>
      <c r="J410" s="29"/>
      <c r="K410" s="70"/>
      <c r="L410" s="69"/>
      <c r="M410" s="47"/>
      <c r="N410" s="239" t="str">
        <f ca="1">IF(Tabla1[[#This Row],[Fecha de nac]]="","",IF(Tabla1[[#This Row],[Fecha Finalización]] &gt;=TODAY(), DATEDIF(Tabla1[[#This Row],[Fecha de nac]],TODAY(),"y"), ROUNDDOWN((Tabla1[[#This Row],[Fecha Finalización]] -Tabla1[[#This Row],[Fecha de nac]])/365,0)))</f>
        <v/>
      </c>
      <c r="O410" s="170"/>
      <c r="P410" s="35"/>
      <c r="Q410" s="68"/>
      <c r="R410" s="68"/>
      <c r="S410" s="68"/>
      <c r="T410" s="68"/>
      <c r="U410" s="244" t="str">
        <f>IF(F410="","",Tabla1[[#This Row],[Fecha Inicio grupo]]+3*7-7)</f>
        <v/>
      </c>
      <c r="V410" s="245" t="str">
        <f>IF(F410="","",EDATE(Tabla1[[#This Row],[Fecha Inicio grupo]],3))</f>
        <v/>
      </c>
      <c r="W410" s="30"/>
      <c r="X410" s="30"/>
      <c r="Y410" s="77"/>
      <c r="Z410" s="77"/>
      <c r="AA410" s="77"/>
      <c r="AB410" s="77"/>
      <c r="AC410" s="77"/>
      <c r="AD410" s="77"/>
      <c r="AE410" s="77"/>
      <c r="AF410" s="77"/>
      <c r="AG410" s="77"/>
      <c r="AH410" s="77"/>
      <c r="AI410" s="77"/>
      <c r="AJ410" s="77"/>
      <c r="AK410" s="77"/>
      <c r="AL410" s="77"/>
      <c r="AM410" s="77"/>
      <c r="AN410" s="77"/>
      <c r="AO410" s="145"/>
      <c r="AP410" s="247" t="str">
        <f>IF(F410="","",IFERROR(VLOOKUP(SUBSTITUTE(SUBSTITUTE(Tabla1[[#This Row],[Uso Sistemas]],"T","P"),"N","F"),Parámetros!$M$2:$N$17,2,0),"Completar hasta 3ra sem. para evaluar a Probacionista"))</f>
        <v/>
      </c>
      <c r="AQ410" s="40"/>
      <c r="AR410" s="40"/>
      <c r="AS410" s="40"/>
      <c r="AT410" s="29"/>
      <c r="AU410" s="56"/>
      <c r="AV410" s="56"/>
      <c r="AW410" s="56"/>
      <c r="AX410" s="249" t="str">
        <f>IF(V410="","",EOMONTH(EDATE(Tabla1[[#This Row],[Fecha Finalización]],2),0))</f>
        <v/>
      </c>
      <c r="AY410" s="40"/>
      <c r="AZ410" s="250" t="str">
        <f>IF(V410="","",EOMONTH(EDATE(Tabla1[[#This Row],[Fecha Finalización]],3),0))</f>
        <v/>
      </c>
      <c r="BA410" s="40"/>
      <c r="BB410" s="40"/>
      <c r="BC410" s="236"/>
      <c r="BD410" s="234" t="str">
        <f>IF(F410="","",Tabla1[[#This Row],[sem 01]]&amp;Tabla1[[#This Row],[sem 02]]&amp;Tabla1[[#This Row],[sem 03]])</f>
        <v/>
      </c>
      <c r="BE410" s="235" t="str">
        <f>IF(TRIM(F410)="","",$B$1&amp;"-"&amp;SUBSTITUTE(Tabla1[[#This Row],[Mes Inscrito]]," ","")&amp;"-"&amp;SUBSTITUTE(Tabla1[[#This Row],[Dia de clases Inscrito]]," ","")&amp;"-"&amp;SUBSTITUTE(Tabla1[[#This Row],[Horario Inscrito]]," ","")&amp;"-"&amp;Tabla1[[#This Row],[Fecha Inicio grupo]])</f>
        <v/>
      </c>
      <c r="BF410" s="252" t="str">
        <f>IF(F410="","",Tabla1[[#This Row],[Curso]])</f>
        <v/>
      </c>
      <c r="BG410" s="253" t="str">
        <f>+IF(TRIM(F410)="","",$B$1&amp;"-"&amp;TRIM(Tabla1[[#This Row],[Mes Inscrito]])&amp;"-"&amp;TRIM(Tabla1[[#This Row],[Dia de clases Inscrito]])&amp;"-"&amp;TRIM(Tabla1[[#This Row],[Horario Inscrito]])&amp;"-"&amp;TRIM(Tabla1[[#This Row],[Fecha Inicio grupo]])&amp;"-"&amp;TRIM(Tabla1[[#This Row],[Tipo Incrito]]))</f>
        <v/>
      </c>
      <c r="BH410" s="309"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10"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10"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10" t="str">
        <f>IF(Tabla1[[#This Row],[Fecha Inicio grupo]]="","",IFERROR(VLOOKUP(Tabla1[[#This Row],[Mes de Alta como miembro]],Parámetros!$AM$2:$AN$16,2,0),"01/01/1900"))</f>
        <v/>
      </c>
    </row>
    <row r="411" spans="1:63" ht="14.45" hidden="1">
      <c r="A411" s="69">
        <v>408</v>
      </c>
      <c r="B411" s="30"/>
      <c r="C411" s="35"/>
      <c r="D411" s="43"/>
      <c r="E411" s="65"/>
      <c r="F411" s="46"/>
      <c r="G411" s="46"/>
      <c r="H411" s="164"/>
      <c r="I411" s="43"/>
      <c r="J411" s="29"/>
      <c r="K411" s="70"/>
      <c r="L411" s="69"/>
      <c r="M411" s="47"/>
      <c r="N411" s="239" t="str">
        <f ca="1">IF(Tabla1[[#This Row],[Fecha de nac]]="","",IF(Tabla1[[#This Row],[Fecha Finalización]] &gt;=TODAY(), DATEDIF(Tabla1[[#This Row],[Fecha de nac]],TODAY(),"y"), ROUNDDOWN((Tabla1[[#This Row],[Fecha Finalización]] -Tabla1[[#This Row],[Fecha de nac]])/365,0)))</f>
        <v/>
      </c>
      <c r="O411" s="170"/>
      <c r="P411" s="35"/>
      <c r="Q411" s="68"/>
      <c r="R411" s="68"/>
      <c r="S411" s="68"/>
      <c r="T411" s="68"/>
      <c r="U411" s="244" t="str">
        <f>IF(F411="","",Tabla1[[#This Row],[Fecha Inicio grupo]]+3*7-7)</f>
        <v/>
      </c>
      <c r="V411" s="245" t="str">
        <f>IF(F411="","",EDATE(Tabla1[[#This Row],[Fecha Inicio grupo]],3))</f>
        <v/>
      </c>
      <c r="W411" s="30"/>
      <c r="X411" s="30"/>
      <c r="Y411" s="77"/>
      <c r="Z411" s="77"/>
      <c r="AA411" s="77"/>
      <c r="AB411" s="77"/>
      <c r="AC411" s="77"/>
      <c r="AD411" s="77"/>
      <c r="AE411" s="77"/>
      <c r="AF411" s="77"/>
      <c r="AG411" s="77"/>
      <c r="AH411" s="77"/>
      <c r="AI411" s="77"/>
      <c r="AJ411" s="77"/>
      <c r="AK411" s="77"/>
      <c r="AL411" s="77"/>
      <c r="AM411" s="77"/>
      <c r="AN411" s="77"/>
      <c r="AO411" s="145"/>
      <c r="AP411" s="247" t="str">
        <f>IF(F411="","",IFERROR(VLOOKUP(SUBSTITUTE(SUBSTITUTE(Tabla1[[#This Row],[Uso Sistemas]],"T","P"),"N","F"),Parámetros!$M$2:$N$17,2,0),"Completar hasta 3ra sem. para evaluar a Probacionista"))</f>
        <v/>
      </c>
      <c r="AQ411" s="40"/>
      <c r="AR411" s="40"/>
      <c r="AS411" s="40"/>
      <c r="AT411" s="29"/>
      <c r="AU411" s="56"/>
      <c r="AV411" s="56"/>
      <c r="AW411" s="56"/>
      <c r="AX411" s="249" t="str">
        <f>IF(V411="","",EOMONTH(EDATE(Tabla1[[#This Row],[Fecha Finalización]],2),0))</f>
        <v/>
      </c>
      <c r="AY411" s="40"/>
      <c r="AZ411" s="250" t="str">
        <f>IF(V411="","",EOMONTH(EDATE(Tabla1[[#This Row],[Fecha Finalización]],3),0))</f>
        <v/>
      </c>
      <c r="BA411" s="40"/>
      <c r="BB411" s="40"/>
      <c r="BC411" s="236"/>
      <c r="BD411" s="234" t="str">
        <f>IF(F411="","",Tabla1[[#This Row],[sem 01]]&amp;Tabla1[[#This Row],[sem 02]]&amp;Tabla1[[#This Row],[sem 03]])</f>
        <v/>
      </c>
      <c r="BE411" s="235" t="str">
        <f>IF(TRIM(F411)="","",$B$1&amp;"-"&amp;SUBSTITUTE(Tabla1[[#This Row],[Mes Inscrito]]," ","")&amp;"-"&amp;SUBSTITUTE(Tabla1[[#This Row],[Dia de clases Inscrito]]," ","")&amp;"-"&amp;SUBSTITUTE(Tabla1[[#This Row],[Horario Inscrito]]," ","")&amp;"-"&amp;Tabla1[[#This Row],[Fecha Inicio grupo]])</f>
        <v/>
      </c>
      <c r="BF411" s="252" t="str">
        <f>IF(F411="","",Tabla1[[#This Row],[Curso]])</f>
        <v/>
      </c>
      <c r="BG411" s="253" t="str">
        <f>+IF(TRIM(F411)="","",$B$1&amp;"-"&amp;TRIM(Tabla1[[#This Row],[Mes Inscrito]])&amp;"-"&amp;TRIM(Tabla1[[#This Row],[Dia de clases Inscrito]])&amp;"-"&amp;TRIM(Tabla1[[#This Row],[Horario Inscrito]])&amp;"-"&amp;TRIM(Tabla1[[#This Row],[Fecha Inicio grupo]])&amp;"-"&amp;TRIM(Tabla1[[#This Row],[Tipo Incrito]]))</f>
        <v/>
      </c>
      <c r="BH411" s="309"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10"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10"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10" t="str">
        <f>IF(Tabla1[[#This Row],[Fecha Inicio grupo]]="","",IFERROR(VLOOKUP(Tabla1[[#This Row],[Mes de Alta como miembro]],Parámetros!$AM$2:$AN$16,2,0),"01/01/1900"))</f>
        <v/>
      </c>
    </row>
    <row r="412" spans="1:63" ht="14.45" hidden="1">
      <c r="A412" s="69">
        <v>409</v>
      </c>
      <c r="B412" s="30"/>
      <c r="C412" s="35"/>
      <c r="D412" s="43"/>
      <c r="E412" s="65"/>
      <c r="F412" s="46"/>
      <c r="G412" s="46"/>
      <c r="H412" s="164"/>
      <c r="I412" s="43"/>
      <c r="J412" s="29"/>
      <c r="K412" s="70"/>
      <c r="L412" s="69"/>
      <c r="M412" s="47"/>
      <c r="N412" s="239" t="str">
        <f ca="1">IF(Tabla1[[#This Row],[Fecha de nac]]="","",IF(Tabla1[[#This Row],[Fecha Finalización]] &gt;=TODAY(), DATEDIF(Tabla1[[#This Row],[Fecha de nac]],TODAY(),"y"), ROUNDDOWN((Tabla1[[#This Row],[Fecha Finalización]] -Tabla1[[#This Row],[Fecha de nac]])/365,0)))</f>
        <v/>
      </c>
      <c r="O412" s="170"/>
      <c r="P412" s="35"/>
      <c r="Q412" s="68"/>
      <c r="R412" s="68"/>
      <c r="S412" s="68"/>
      <c r="T412" s="68"/>
      <c r="U412" s="244" t="str">
        <f>IF(F412="","",Tabla1[[#This Row],[Fecha Inicio grupo]]+3*7-7)</f>
        <v/>
      </c>
      <c r="V412" s="245" t="str">
        <f>IF(F412="","",EDATE(Tabla1[[#This Row],[Fecha Inicio grupo]],3))</f>
        <v/>
      </c>
      <c r="W412" s="30"/>
      <c r="X412" s="30"/>
      <c r="Y412" s="77"/>
      <c r="Z412" s="77"/>
      <c r="AA412" s="77"/>
      <c r="AB412" s="77"/>
      <c r="AC412" s="77"/>
      <c r="AD412" s="77"/>
      <c r="AE412" s="77"/>
      <c r="AF412" s="77"/>
      <c r="AG412" s="77"/>
      <c r="AH412" s="77"/>
      <c r="AI412" s="77"/>
      <c r="AJ412" s="77"/>
      <c r="AK412" s="77"/>
      <c r="AL412" s="77"/>
      <c r="AM412" s="77"/>
      <c r="AN412" s="77"/>
      <c r="AO412" s="145"/>
      <c r="AP412" s="247" t="str">
        <f>IF(F412="","",IFERROR(VLOOKUP(SUBSTITUTE(SUBSTITUTE(Tabla1[[#This Row],[Uso Sistemas]],"T","P"),"N","F"),Parámetros!$M$2:$N$17,2,0),"Completar hasta 3ra sem. para evaluar a Probacionista"))</f>
        <v/>
      </c>
      <c r="AQ412" s="40"/>
      <c r="AR412" s="40"/>
      <c r="AS412" s="40"/>
      <c r="AT412" s="29"/>
      <c r="AU412" s="56"/>
      <c r="AV412" s="56"/>
      <c r="AW412" s="56"/>
      <c r="AX412" s="249" t="str">
        <f>IF(V412="","",EOMONTH(EDATE(Tabla1[[#This Row],[Fecha Finalización]],2),0))</f>
        <v/>
      </c>
      <c r="AY412" s="40"/>
      <c r="AZ412" s="250" t="str">
        <f>IF(V412="","",EOMONTH(EDATE(Tabla1[[#This Row],[Fecha Finalización]],3),0))</f>
        <v/>
      </c>
      <c r="BA412" s="40"/>
      <c r="BB412" s="40"/>
      <c r="BC412" s="236"/>
      <c r="BD412" s="234" t="str">
        <f>IF(F412="","",Tabla1[[#This Row],[sem 01]]&amp;Tabla1[[#This Row],[sem 02]]&amp;Tabla1[[#This Row],[sem 03]])</f>
        <v/>
      </c>
      <c r="BE412" s="235" t="str">
        <f>IF(TRIM(F412)="","",$B$1&amp;"-"&amp;SUBSTITUTE(Tabla1[[#This Row],[Mes Inscrito]]," ","")&amp;"-"&amp;SUBSTITUTE(Tabla1[[#This Row],[Dia de clases Inscrito]]," ","")&amp;"-"&amp;SUBSTITUTE(Tabla1[[#This Row],[Horario Inscrito]]," ","")&amp;"-"&amp;Tabla1[[#This Row],[Fecha Inicio grupo]])</f>
        <v/>
      </c>
      <c r="BF412" s="252" t="str">
        <f>IF(F412="","",Tabla1[[#This Row],[Curso]])</f>
        <v/>
      </c>
      <c r="BG412" s="253" t="str">
        <f>+IF(TRIM(F412)="","",$B$1&amp;"-"&amp;TRIM(Tabla1[[#This Row],[Mes Inscrito]])&amp;"-"&amp;TRIM(Tabla1[[#This Row],[Dia de clases Inscrito]])&amp;"-"&amp;TRIM(Tabla1[[#This Row],[Horario Inscrito]])&amp;"-"&amp;TRIM(Tabla1[[#This Row],[Fecha Inicio grupo]])&amp;"-"&amp;TRIM(Tabla1[[#This Row],[Tipo Incrito]]))</f>
        <v/>
      </c>
      <c r="BH412" s="309"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10"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10"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10" t="str">
        <f>IF(Tabla1[[#This Row],[Fecha Inicio grupo]]="","",IFERROR(VLOOKUP(Tabla1[[#This Row],[Mes de Alta como miembro]],Parámetros!$AM$2:$AN$16,2,0),"01/01/1900"))</f>
        <v/>
      </c>
    </row>
    <row r="413" spans="1:63" ht="14.45" hidden="1">
      <c r="A413" s="69">
        <v>410</v>
      </c>
      <c r="B413" s="30"/>
      <c r="C413" s="35"/>
      <c r="D413" s="43"/>
      <c r="E413" s="65"/>
      <c r="F413" s="46"/>
      <c r="G413" s="46"/>
      <c r="H413" s="164"/>
      <c r="I413" s="43"/>
      <c r="J413" s="29"/>
      <c r="K413" s="70"/>
      <c r="L413" s="69"/>
      <c r="M413" s="47"/>
      <c r="N413" s="239" t="str">
        <f ca="1">IF(Tabla1[[#This Row],[Fecha de nac]]="","",IF(Tabla1[[#This Row],[Fecha Finalización]] &gt;=TODAY(), DATEDIF(Tabla1[[#This Row],[Fecha de nac]],TODAY(),"y"), ROUNDDOWN((Tabla1[[#This Row],[Fecha Finalización]] -Tabla1[[#This Row],[Fecha de nac]])/365,0)))</f>
        <v/>
      </c>
      <c r="O413" s="170"/>
      <c r="P413" s="35"/>
      <c r="Q413" s="68"/>
      <c r="R413" s="68"/>
      <c r="S413" s="68"/>
      <c r="T413" s="68"/>
      <c r="U413" s="244" t="str">
        <f>IF(F413="","",Tabla1[[#This Row],[Fecha Inicio grupo]]+3*7-7)</f>
        <v/>
      </c>
      <c r="V413" s="245" t="str">
        <f>IF(F413="","",EDATE(Tabla1[[#This Row],[Fecha Inicio grupo]],3))</f>
        <v/>
      </c>
      <c r="W413" s="30"/>
      <c r="X413" s="30"/>
      <c r="Y413" s="77"/>
      <c r="Z413" s="77"/>
      <c r="AA413" s="77"/>
      <c r="AB413" s="77"/>
      <c r="AC413" s="77"/>
      <c r="AD413" s="77"/>
      <c r="AE413" s="77"/>
      <c r="AF413" s="77"/>
      <c r="AG413" s="77"/>
      <c r="AH413" s="77"/>
      <c r="AI413" s="77"/>
      <c r="AJ413" s="77"/>
      <c r="AK413" s="77"/>
      <c r="AL413" s="77"/>
      <c r="AM413" s="77"/>
      <c r="AN413" s="77"/>
      <c r="AO413" s="145"/>
      <c r="AP413" s="247" t="str">
        <f>IF(F413="","",IFERROR(VLOOKUP(SUBSTITUTE(SUBSTITUTE(Tabla1[[#This Row],[Uso Sistemas]],"T","P"),"N","F"),Parámetros!$M$2:$N$17,2,0),"Completar hasta 3ra sem. para evaluar a Probacionista"))</f>
        <v/>
      </c>
      <c r="AQ413" s="40"/>
      <c r="AR413" s="40"/>
      <c r="AS413" s="40"/>
      <c r="AT413" s="29"/>
      <c r="AU413" s="56"/>
      <c r="AV413" s="56"/>
      <c r="AW413" s="56"/>
      <c r="AX413" s="249" t="str">
        <f>IF(V413="","",EOMONTH(EDATE(Tabla1[[#This Row],[Fecha Finalización]],2),0))</f>
        <v/>
      </c>
      <c r="AY413" s="40"/>
      <c r="AZ413" s="250" t="str">
        <f>IF(V413="","",EOMONTH(EDATE(Tabla1[[#This Row],[Fecha Finalización]],3),0))</f>
        <v/>
      </c>
      <c r="BA413" s="40"/>
      <c r="BB413" s="40"/>
      <c r="BC413" s="236"/>
      <c r="BD413" s="234" t="str">
        <f>IF(F413="","",Tabla1[[#This Row],[sem 01]]&amp;Tabla1[[#This Row],[sem 02]]&amp;Tabla1[[#This Row],[sem 03]])</f>
        <v/>
      </c>
      <c r="BE413" s="235" t="str">
        <f>IF(TRIM(F413)="","",$B$1&amp;"-"&amp;SUBSTITUTE(Tabla1[[#This Row],[Mes Inscrito]]," ","")&amp;"-"&amp;SUBSTITUTE(Tabla1[[#This Row],[Dia de clases Inscrito]]," ","")&amp;"-"&amp;SUBSTITUTE(Tabla1[[#This Row],[Horario Inscrito]]," ","")&amp;"-"&amp;Tabla1[[#This Row],[Fecha Inicio grupo]])</f>
        <v/>
      </c>
      <c r="BF413" s="252" t="str">
        <f>IF(F413="","",Tabla1[[#This Row],[Curso]])</f>
        <v/>
      </c>
      <c r="BG413" s="253" t="str">
        <f>+IF(TRIM(F413)="","",$B$1&amp;"-"&amp;TRIM(Tabla1[[#This Row],[Mes Inscrito]])&amp;"-"&amp;TRIM(Tabla1[[#This Row],[Dia de clases Inscrito]])&amp;"-"&amp;TRIM(Tabla1[[#This Row],[Horario Inscrito]])&amp;"-"&amp;TRIM(Tabla1[[#This Row],[Fecha Inicio grupo]])&amp;"-"&amp;TRIM(Tabla1[[#This Row],[Tipo Incrito]]))</f>
        <v/>
      </c>
      <c r="BH413" s="309"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10"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10"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10" t="str">
        <f>IF(Tabla1[[#This Row],[Fecha Inicio grupo]]="","",IFERROR(VLOOKUP(Tabla1[[#This Row],[Mes de Alta como miembro]],Parámetros!$AM$2:$AN$16,2,0),"01/01/1900"))</f>
        <v/>
      </c>
    </row>
    <row r="414" spans="1:63" ht="14.45" hidden="1">
      <c r="A414" s="69">
        <v>411</v>
      </c>
      <c r="B414" s="30"/>
      <c r="C414" s="35"/>
      <c r="D414" s="43"/>
      <c r="E414" s="65"/>
      <c r="F414" s="46"/>
      <c r="G414" s="46"/>
      <c r="H414" s="164"/>
      <c r="I414" s="43"/>
      <c r="J414" s="29"/>
      <c r="K414" s="70"/>
      <c r="L414" s="69"/>
      <c r="M414" s="47"/>
      <c r="N414" s="239" t="str">
        <f ca="1">IF(Tabla1[[#This Row],[Fecha de nac]]="","",IF(Tabla1[[#This Row],[Fecha Finalización]] &gt;=TODAY(), DATEDIF(Tabla1[[#This Row],[Fecha de nac]],TODAY(),"y"), ROUNDDOWN((Tabla1[[#This Row],[Fecha Finalización]] -Tabla1[[#This Row],[Fecha de nac]])/365,0)))</f>
        <v/>
      </c>
      <c r="O414" s="170"/>
      <c r="P414" s="35"/>
      <c r="Q414" s="68"/>
      <c r="R414" s="68"/>
      <c r="S414" s="68"/>
      <c r="T414" s="68"/>
      <c r="U414" s="244" t="str">
        <f>IF(F414="","",Tabla1[[#This Row],[Fecha Inicio grupo]]+3*7-7)</f>
        <v/>
      </c>
      <c r="V414" s="245" t="str">
        <f>IF(F414="","",EDATE(Tabla1[[#This Row],[Fecha Inicio grupo]],3))</f>
        <v/>
      </c>
      <c r="W414" s="30"/>
      <c r="X414" s="30"/>
      <c r="Y414" s="77"/>
      <c r="Z414" s="77"/>
      <c r="AA414" s="77"/>
      <c r="AB414" s="77"/>
      <c r="AC414" s="77"/>
      <c r="AD414" s="77"/>
      <c r="AE414" s="77"/>
      <c r="AF414" s="77"/>
      <c r="AG414" s="77"/>
      <c r="AH414" s="77"/>
      <c r="AI414" s="77"/>
      <c r="AJ414" s="77"/>
      <c r="AK414" s="77"/>
      <c r="AL414" s="77"/>
      <c r="AM414" s="77"/>
      <c r="AN414" s="77"/>
      <c r="AO414" s="145"/>
      <c r="AP414" s="247" t="str">
        <f>IF(F414="","",IFERROR(VLOOKUP(SUBSTITUTE(SUBSTITUTE(Tabla1[[#This Row],[Uso Sistemas]],"T","P"),"N","F"),Parámetros!$M$2:$N$17,2,0),"Completar hasta 3ra sem. para evaluar a Probacionista"))</f>
        <v/>
      </c>
      <c r="AQ414" s="40"/>
      <c r="AR414" s="40"/>
      <c r="AS414" s="40"/>
      <c r="AT414" s="29"/>
      <c r="AU414" s="56"/>
      <c r="AV414" s="56"/>
      <c r="AW414" s="56"/>
      <c r="AX414" s="249" t="str">
        <f>IF(V414="","",EOMONTH(EDATE(Tabla1[[#This Row],[Fecha Finalización]],2),0))</f>
        <v/>
      </c>
      <c r="AY414" s="40"/>
      <c r="AZ414" s="250" t="str">
        <f>IF(V414="","",EOMONTH(EDATE(Tabla1[[#This Row],[Fecha Finalización]],3),0))</f>
        <v/>
      </c>
      <c r="BA414" s="40"/>
      <c r="BB414" s="40"/>
      <c r="BC414" s="236"/>
      <c r="BD414" s="234" t="str">
        <f>IF(F414="","",Tabla1[[#This Row],[sem 01]]&amp;Tabla1[[#This Row],[sem 02]]&amp;Tabla1[[#This Row],[sem 03]])</f>
        <v/>
      </c>
      <c r="BE414" s="235" t="str">
        <f>IF(TRIM(F414)="","",$B$1&amp;"-"&amp;SUBSTITUTE(Tabla1[[#This Row],[Mes Inscrito]]," ","")&amp;"-"&amp;SUBSTITUTE(Tabla1[[#This Row],[Dia de clases Inscrito]]," ","")&amp;"-"&amp;SUBSTITUTE(Tabla1[[#This Row],[Horario Inscrito]]," ","")&amp;"-"&amp;Tabla1[[#This Row],[Fecha Inicio grupo]])</f>
        <v/>
      </c>
      <c r="BF414" s="252" t="str">
        <f>IF(F414="","",Tabla1[[#This Row],[Curso]])</f>
        <v/>
      </c>
      <c r="BG414" s="253" t="str">
        <f>+IF(TRIM(F414)="","",$B$1&amp;"-"&amp;TRIM(Tabla1[[#This Row],[Mes Inscrito]])&amp;"-"&amp;TRIM(Tabla1[[#This Row],[Dia de clases Inscrito]])&amp;"-"&amp;TRIM(Tabla1[[#This Row],[Horario Inscrito]])&amp;"-"&amp;TRIM(Tabla1[[#This Row],[Fecha Inicio grupo]])&amp;"-"&amp;TRIM(Tabla1[[#This Row],[Tipo Incrito]]))</f>
        <v/>
      </c>
      <c r="BH414" s="309"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10"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10"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10" t="str">
        <f>IF(Tabla1[[#This Row],[Fecha Inicio grupo]]="","",IFERROR(VLOOKUP(Tabla1[[#This Row],[Mes de Alta como miembro]],Parámetros!$AM$2:$AN$16,2,0),"01/01/1900"))</f>
        <v/>
      </c>
    </row>
    <row r="415" spans="1:63" ht="14.45" hidden="1">
      <c r="A415" s="69">
        <v>412</v>
      </c>
      <c r="B415" s="30"/>
      <c r="C415" s="35"/>
      <c r="D415" s="43"/>
      <c r="E415" s="65"/>
      <c r="F415" s="46"/>
      <c r="G415" s="46"/>
      <c r="H415" s="164"/>
      <c r="I415" s="43"/>
      <c r="J415" s="29"/>
      <c r="K415" s="70"/>
      <c r="L415" s="69"/>
      <c r="M415" s="47"/>
      <c r="N415" s="239" t="str">
        <f ca="1">IF(Tabla1[[#This Row],[Fecha de nac]]="","",IF(Tabla1[[#This Row],[Fecha Finalización]] &gt;=TODAY(), DATEDIF(Tabla1[[#This Row],[Fecha de nac]],TODAY(),"y"), ROUNDDOWN((Tabla1[[#This Row],[Fecha Finalización]] -Tabla1[[#This Row],[Fecha de nac]])/365,0)))</f>
        <v/>
      </c>
      <c r="O415" s="170"/>
      <c r="P415" s="35"/>
      <c r="Q415" s="68"/>
      <c r="R415" s="68"/>
      <c r="S415" s="68"/>
      <c r="T415" s="68"/>
      <c r="U415" s="244" t="str">
        <f>IF(F415="","",Tabla1[[#This Row],[Fecha Inicio grupo]]+3*7-7)</f>
        <v/>
      </c>
      <c r="V415" s="245" t="str">
        <f>IF(F415="","",EDATE(Tabla1[[#This Row],[Fecha Inicio grupo]],3))</f>
        <v/>
      </c>
      <c r="W415" s="30"/>
      <c r="X415" s="30"/>
      <c r="Y415" s="77"/>
      <c r="Z415" s="77"/>
      <c r="AA415" s="77"/>
      <c r="AB415" s="77"/>
      <c r="AC415" s="77"/>
      <c r="AD415" s="77"/>
      <c r="AE415" s="77"/>
      <c r="AF415" s="77"/>
      <c r="AG415" s="77"/>
      <c r="AH415" s="77"/>
      <c r="AI415" s="77"/>
      <c r="AJ415" s="77"/>
      <c r="AK415" s="77"/>
      <c r="AL415" s="77"/>
      <c r="AM415" s="77"/>
      <c r="AN415" s="77"/>
      <c r="AO415" s="145"/>
      <c r="AP415" s="247" t="str">
        <f>IF(F415="","",IFERROR(VLOOKUP(SUBSTITUTE(SUBSTITUTE(Tabla1[[#This Row],[Uso Sistemas]],"T","P"),"N","F"),Parámetros!$M$2:$N$17,2,0),"Completar hasta 3ra sem. para evaluar a Probacionista"))</f>
        <v/>
      </c>
      <c r="AQ415" s="40"/>
      <c r="AR415" s="40"/>
      <c r="AS415" s="40"/>
      <c r="AT415" s="29"/>
      <c r="AU415" s="56"/>
      <c r="AV415" s="56"/>
      <c r="AW415" s="56"/>
      <c r="AX415" s="249" t="str">
        <f>IF(V415="","",EOMONTH(EDATE(Tabla1[[#This Row],[Fecha Finalización]],2),0))</f>
        <v/>
      </c>
      <c r="AY415" s="40"/>
      <c r="AZ415" s="250" t="str">
        <f>IF(V415="","",EOMONTH(EDATE(Tabla1[[#This Row],[Fecha Finalización]],3),0))</f>
        <v/>
      </c>
      <c r="BA415" s="40"/>
      <c r="BB415" s="40"/>
      <c r="BC415" s="236"/>
      <c r="BD415" s="234" t="str">
        <f>IF(F415="","",Tabla1[[#This Row],[sem 01]]&amp;Tabla1[[#This Row],[sem 02]]&amp;Tabla1[[#This Row],[sem 03]])</f>
        <v/>
      </c>
      <c r="BE415" s="235" t="str">
        <f>IF(TRIM(F415)="","",$B$1&amp;"-"&amp;SUBSTITUTE(Tabla1[[#This Row],[Mes Inscrito]]," ","")&amp;"-"&amp;SUBSTITUTE(Tabla1[[#This Row],[Dia de clases Inscrito]]," ","")&amp;"-"&amp;SUBSTITUTE(Tabla1[[#This Row],[Horario Inscrito]]," ","")&amp;"-"&amp;Tabla1[[#This Row],[Fecha Inicio grupo]])</f>
        <v/>
      </c>
      <c r="BF415" s="252" t="str">
        <f>IF(F415="","",Tabla1[[#This Row],[Curso]])</f>
        <v/>
      </c>
      <c r="BG415" s="253" t="str">
        <f>+IF(TRIM(F415)="","",$B$1&amp;"-"&amp;TRIM(Tabla1[[#This Row],[Mes Inscrito]])&amp;"-"&amp;TRIM(Tabla1[[#This Row],[Dia de clases Inscrito]])&amp;"-"&amp;TRIM(Tabla1[[#This Row],[Horario Inscrito]])&amp;"-"&amp;TRIM(Tabla1[[#This Row],[Fecha Inicio grupo]])&amp;"-"&amp;TRIM(Tabla1[[#This Row],[Tipo Incrito]]))</f>
        <v/>
      </c>
      <c r="BH415" s="309"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10"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10"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10" t="str">
        <f>IF(Tabla1[[#This Row],[Fecha Inicio grupo]]="","",IFERROR(VLOOKUP(Tabla1[[#This Row],[Mes de Alta como miembro]],Parámetros!$AM$2:$AN$16,2,0),"01/01/1900"))</f>
        <v/>
      </c>
    </row>
    <row r="416" spans="1:63" ht="14.45" hidden="1">
      <c r="A416" s="69">
        <v>413</v>
      </c>
      <c r="B416" s="30"/>
      <c r="C416" s="35"/>
      <c r="D416" s="43"/>
      <c r="E416" s="65"/>
      <c r="F416" s="46"/>
      <c r="G416" s="46"/>
      <c r="H416" s="164"/>
      <c r="I416" s="43"/>
      <c r="J416" s="29"/>
      <c r="K416" s="70"/>
      <c r="L416" s="69"/>
      <c r="M416" s="47"/>
      <c r="N416" s="239" t="str">
        <f ca="1">IF(Tabla1[[#This Row],[Fecha de nac]]="","",IF(Tabla1[[#This Row],[Fecha Finalización]] &gt;=TODAY(), DATEDIF(Tabla1[[#This Row],[Fecha de nac]],TODAY(),"y"), ROUNDDOWN((Tabla1[[#This Row],[Fecha Finalización]] -Tabla1[[#This Row],[Fecha de nac]])/365,0)))</f>
        <v/>
      </c>
      <c r="O416" s="170"/>
      <c r="P416" s="35"/>
      <c r="Q416" s="68"/>
      <c r="R416" s="68"/>
      <c r="S416" s="68"/>
      <c r="T416" s="68"/>
      <c r="U416" s="244" t="str">
        <f>IF(F416="","",Tabla1[[#This Row],[Fecha Inicio grupo]]+3*7-7)</f>
        <v/>
      </c>
      <c r="V416" s="245" t="str">
        <f>IF(F416="","",EDATE(Tabla1[[#This Row],[Fecha Inicio grupo]],3))</f>
        <v/>
      </c>
      <c r="W416" s="30"/>
      <c r="X416" s="30"/>
      <c r="Y416" s="77"/>
      <c r="Z416" s="77"/>
      <c r="AA416" s="77"/>
      <c r="AB416" s="77"/>
      <c r="AC416" s="77"/>
      <c r="AD416" s="77"/>
      <c r="AE416" s="77"/>
      <c r="AF416" s="77"/>
      <c r="AG416" s="77"/>
      <c r="AH416" s="77"/>
      <c r="AI416" s="77"/>
      <c r="AJ416" s="77"/>
      <c r="AK416" s="77"/>
      <c r="AL416" s="77"/>
      <c r="AM416" s="77"/>
      <c r="AN416" s="77"/>
      <c r="AO416" s="145"/>
      <c r="AP416" s="247" t="str">
        <f>IF(F416="","",IFERROR(VLOOKUP(SUBSTITUTE(SUBSTITUTE(Tabla1[[#This Row],[Uso Sistemas]],"T","P"),"N","F"),Parámetros!$M$2:$N$17,2,0),"Completar hasta 3ra sem. para evaluar a Probacionista"))</f>
        <v/>
      </c>
      <c r="AQ416" s="40"/>
      <c r="AR416" s="40"/>
      <c r="AS416" s="40"/>
      <c r="AT416" s="29"/>
      <c r="AU416" s="56"/>
      <c r="AV416" s="56"/>
      <c r="AW416" s="56"/>
      <c r="AX416" s="249" t="str">
        <f>IF(V416="","",EOMONTH(EDATE(Tabla1[[#This Row],[Fecha Finalización]],2),0))</f>
        <v/>
      </c>
      <c r="AY416" s="40"/>
      <c r="AZ416" s="250" t="str">
        <f>IF(V416="","",EOMONTH(EDATE(Tabla1[[#This Row],[Fecha Finalización]],3),0))</f>
        <v/>
      </c>
      <c r="BA416" s="40"/>
      <c r="BB416" s="40"/>
      <c r="BC416" s="236"/>
      <c r="BD416" s="234" t="str">
        <f>IF(F416="","",Tabla1[[#This Row],[sem 01]]&amp;Tabla1[[#This Row],[sem 02]]&amp;Tabla1[[#This Row],[sem 03]])</f>
        <v/>
      </c>
      <c r="BE416" s="235" t="str">
        <f>IF(TRIM(F416)="","",$B$1&amp;"-"&amp;SUBSTITUTE(Tabla1[[#This Row],[Mes Inscrito]]," ","")&amp;"-"&amp;SUBSTITUTE(Tabla1[[#This Row],[Dia de clases Inscrito]]," ","")&amp;"-"&amp;SUBSTITUTE(Tabla1[[#This Row],[Horario Inscrito]]," ","")&amp;"-"&amp;Tabla1[[#This Row],[Fecha Inicio grupo]])</f>
        <v/>
      </c>
      <c r="BF416" s="252" t="str">
        <f>IF(F416="","",Tabla1[[#This Row],[Curso]])</f>
        <v/>
      </c>
      <c r="BG416" s="253" t="str">
        <f>+IF(TRIM(F416)="","",$B$1&amp;"-"&amp;TRIM(Tabla1[[#This Row],[Mes Inscrito]])&amp;"-"&amp;TRIM(Tabla1[[#This Row],[Dia de clases Inscrito]])&amp;"-"&amp;TRIM(Tabla1[[#This Row],[Horario Inscrito]])&amp;"-"&amp;TRIM(Tabla1[[#This Row],[Fecha Inicio grupo]])&amp;"-"&amp;TRIM(Tabla1[[#This Row],[Tipo Incrito]]))</f>
        <v/>
      </c>
      <c r="BH416" s="309"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10"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10"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10" t="str">
        <f>IF(Tabla1[[#This Row],[Fecha Inicio grupo]]="","",IFERROR(VLOOKUP(Tabla1[[#This Row],[Mes de Alta como miembro]],Parámetros!$AM$2:$AN$16,2,0),"01/01/1900"))</f>
        <v/>
      </c>
    </row>
    <row r="417" spans="1:63" ht="14.45" hidden="1">
      <c r="A417" s="69">
        <v>414</v>
      </c>
      <c r="B417" s="30"/>
      <c r="C417" s="35"/>
      <c r="D417" s="43"/>
      <c r="E417" s="65"/>
      <c r="F417" s="46"/>
      <c r="G417" s="46"/>
      <c r="H417" s="164"/>
      <c r="I417" s="43"/>
      <c r="J417" s="29"/>
      <c r="K417" s="70"/>
      <c r="L417" s="69"/>
      <c r="M417" s="47"/>
      <c r="N417" s="239" t="str">
        <f ca="1">IF(Tabla1[[#This Row],[Fecha de nac]]="","",IF(Tabla1[[#This Row],[Fecha Finalización]] &gt;=TODAY(), DATEDIF(Tabla1[[#This Row],[Fecha de nac]],TODAY(),"y"), ROUNDDOWN((Tabla1[[#This Row],[Fecha Finalización]] -Tabla1[[#This Row],[Fecha de nac]])/365,0)))</f>
        <v/>
      </c>
      <c r="O417" s="170"/>
      <c r="P417" s="35"/>
      <c r="Q417" s="68"/>
      <c r="R417" s="68"/>
      <c r="S417" s="68"/>
      <c r="T417" s="68"/>
      <c r="U417" s="244" t="str">
        <f>IF(F417="","",Tabla1[[#This Row],[Fecha Inicio grupo]]+3*7-7)</f>
        <v/>
      </c>
      <c r="V417" s="245" t="str">
        <f>IF(F417="","",EDATE(Tabla1[[#This Row],[Fecha Inicio grupo]],3))</f>
        <v/>
      </c>
      <c r="W417" s="30"/>
      <c r="X417" s="30"/>
      <c r="Y417" s="77"/>
      <c r="Z417" s="77"/>
      <c r="AA417" s="77"/>
      <c r="AB417" s="77"/>
      <c r="AC417" s="77"/>
      <c r="AD417" s="77"/>
      <c r="AE417" s="77"/>
      <c r="AF417" s="77"/>
      <c r="AG417" s="77"/>
      <c r="AH417" s="77"/>
      <c r="AI417" s="77"/>
      <c r="AJ417" s="77"/>
      <c r="AK417" s="77"/>
      <c r="AL417" s="77"/>
      <c r="AM417" s="77"/>
      <c r="AN417" s="77"/>
      <c r="AO417" s="145"/>
      <c r="AP417" s="247" t="str">
        <f>IF(F417="","",IFERROR(VLOOKUP(SUBSTITUTE(SUBSTITUTE(Tabla1[[#This Row],[Uso Sistemas]],"T","P"),"N","F"),Parámetros!$M$2:$N$17,2,0),"Completar hasta 3ra sem. para evaluar a Probacionista"))</f>
        <v/>
      </c>
      <c r="AQ417" s="40"/>
      <c r="AR417" s="40"/>
      <c r="AS417" s="40"/>
      <c r="AT417" s="29"/>
      <c r="AU417" s="56"/>
      <c r="AV417" s="56"/>
      <c r="AW417" s="56"/>
      <c r="AX417" s="249" t="str">
        <f>IF(V417="","",EOMONTH(EDATE(Tabla1[[#This Row],[Fecha Finalización]],2),0))</f>
        <v/>
      </c>
      <c r="AY417" s="40"/>
      <c r="AZ417" s="250" t="str">
        <f>IF(V417="","",EOMONTH(EDATE(Tabla1[[#This Row],[Fecha Finalización]],3),0))</f>
        <v/>
      </c>
      <c r="BA417" s="40"/>
      <c r="BB417" s="40"/>
      <c r="BC417" s="236"/>
      <c r="BD417" s="234" t="str">
        <f>IF(F417="","",Tabla1[[#This Row],[sem 01]]&amp;Tabla1[[#This Row],[sem 02]]&amp;Tabla1[[#This Row],[sem 03]])</f>
        <v/>
      </c>
      <c r="BE417" s="235" t="str">
        <f>IF(TRIM(F417)="","",$B$1&amp;"-"&amp;SUBSTITUTE(Tabla1[[#This Row],[Mes Inscrito]]," ","")&amp;"-"&amp;SUBSTITUTE(Tabla1[[#This Row],[Dia de clases Inscrito]]," ","")&amp;"-"&amp;SUBSTITUTE(Tabla1[[#This Row],[Horario Inscrito]]," ","")&amp;"-"&amp;Tabla1[[#This Row],[Fecha Inicio grupo]])</f>
        <v/>
      </c>
      <c r="BF417" s="252" t="str">
        <f>IF(F417="","",Tabla1[[#This Row],[Curso]])</f>
        <v/>
      </c>
      <c r="BG417" s="253" t="str">
        <f>+IF(TRIM(F417)="","",$B$1&amp;"-"&amp;TRIM(Tabla1[[#This Row],[Mes Inscrito]])&amp;"-"&amp;TRIM(Tabla1[[#This Row],[Dia de clases Inscrito]])&amp;"-"&amp;TRIM(Tabla1[[#This Row],[Horario Inscrito]])&amp;"-"&amp;TRIM(Tabla1[[#This Row],[Fecha Inicio grupo]])&amp;"-"&amp;TRIM(Tabla1[[#This Row],[Tipo Incrito]]))</f>
        <v/>
      </c>
      <c r="BH417" s="309"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10"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10"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10" t="str">
        <f>IF(Tabla1[[#This Row],[Fecha Inicio grupo]]="","",IFERROR(VLOOKUP(Tabla1[[#This Row],[Mes de Alta como miembro]],Parámetros!$AM$2:$AN$16,2,0),"01/01/1900"))</f>
        <v/>
      </c>
    </row>
    <row r="418" spans="1:63" ht="14.45" hidden="1">
      <c r="A418" s="69">
        <v>415</v>
      </c>
      <c r="B418" s="30"/>
      <c r="C418" s="35"/>
      <c r="D418" s="43"/>
      <c r="E418" s="65"/>
      <c r="F418" s="46"/>
      <c r="G418" s="46"/>
      <c r="H418" s="164"/>
      <c r="I418" s="43"/>
      <c r="J418" s="29"/>
      <c r="K418" s="70"/>
      <c r="L418" s="69"/>
      <c r="M418" s="47"/>
      <c r="N418" s="239" t="str">
        <f ca="1">IF(Tabla1[[#This Row],[Fecha de nac]]="","",IF(Tabla1[[#This Row],[Fecha Finalización]] &gt;=TODAY(), DATEDIF(Tabla1[[#This Row],[Fecha de nac]],TODAY(),"y"), ROUNDDOWN((Tabla1[[#This Row],[Fecha Finalización]] -Tabla1[[#This Row],[Fecha de nac]])/365,0)))</f>
        <v/>
      </c>
      <c r="O418" s="170"/>
      <c r="P418" s="35"/>
      <c r="Q418" s="68"/>
      <c r="R418" s="68"/>
      <c r="S418" s="68"/>
      <c r="T418" s="68"/>
      <c r="U418" s="244" t="str">
        <f>IF(F418="","",Tabla1[[#This Row],[Fecha Inicio grupo]]+3*7-7)</f>
        <v/>
      </c>
      <c r="V418" s="245" t="str">
        <f>IF(F418="","",EDATE(Tabla1[[#This Row],[Fecha Inicio grupo]],3))</f>
        <v/>
      </c>
      <c r="W418" s="30"/>
      <c r="X418" s="30"/>
      <c r="Y418" s="77"/>
      <c r="Z418" s="77"/>
      <c r="AA418" s="77"/>
      <c r="AB418" s="77"/>
      <c r="AC418" s="77"/>
      <c r="AD418" s="77"/>
      <c r="AE418" s="77"/>
      <c r="AF418" s="77"/>
      <c r="AG418" s="77"/>
      <c r="AH418" s="77"/>
      <c r="AI418" s="77"/>
      <c r="AJ418" s="77"/>
      <c r="AK418" s="77"/>
      <c r="AL418" s="77"/>
      <c r="AM418" s="77"/>
      <c r="AN418" s="77"/>
      <c r="AO418" s="145"/>
      <c r="AP418" s="247" t="str">
        <f>IF(F418="","",IFERROR(VLOOKUP(SUBSTITUTE(SUBSTITUTE(Tabla1[[#This Row],[Uso Sistemas]],"T","P"),"N","F"),Parámetros!$M$2:$N$17,2,0),"Completar hasta 3ra sem. para evaluar a Probacionista"))</f>
        <v/>
      </c>
      <c r="AQ418" s="40"/>
      <c r="AR418" s="40"/>
      <c r="AS418" s="40"/>
      <c r="AT418" s="29"/>
      <c r="AU418" s="56"/>
      <c r="AV418" s="56"/>
      <c r="AW418" s="56"/>
      <c r="AX418" s="249" t="str">
        <f>IF(V418="","",EOMONTH(EDATE(Tabla1[[#This Row],[Fecha Finalización]],2),0))</f>
        <v/>
      </c>
      <c r="AY418" s="40"/>
      <c r="AZ418" s="250" t="str">
        <f>IF(V418="","",EOMONTH(EDATE(Tabla1[[#This Row],[Fecha Finalización]],3),0))</f>
        <v/>
      </c>
      <c r="BA418" s="40"/>
      <c r="BB418" s="40"/>
      <c r="BC418" s="236"/>
      <c r="BD418" s="234" t="str">
        <f>IF(F418="","",Tabla1[[#This Row],[sem 01]]&amp;Tabla1[[#This Row],[sem 02]]&amp;Tabla1[[#This Row],[sem 03]])</f>
        <v/>
      </c>
      <c r="BE418" s="235" t="str">
        <f>IF(TRIM(F418)="","",$B$1&amp;"-"&amp;SUBSTITUTE(Tabla1[[#This Row],[Mes Inscrito]]," ","")&amp;"-"&amp;SUBSTITUTE(Tabla1[[#This Row],[Dia de clases Inscrito]]," ","")&amp;"-"&amp;SUBSTITUTE(Tabla1[[#This Row],[Horario Inscrito]]," ","")&amp;"-"&amp;Tabla1[[#This Row],[Fecha Inicio grupo]])</f>
        <v/>
      </c>
      <c r="BF418" s="252" t="str">
        <f>IF(F418="","",Tabla1[[#This Row],[Curso]])</f>
        <v/>
      </c>
      <c r="BG418" s="253" t="str">
        <f>+IF(TRIM(F418)="","",$B$1&amp;"-"&amp;TRIM(Tabla1[[#This Row],[Mes Inscrito]])&amp;"-"&amp;TRIM(Tabla1[[#This Row],[Dia de clases Inscrito]])&amp;"-"&amp;TRIM(Tabla1[[#This Row],[Horario Inscrito]])&amp;"-"&amp;TRIM(Tabla1[[#This Row],[Fecha Inicio grupo]])&amp;"-"&amp;TRIM(Tabla1[[#This Row],[Tipo Incrito]]))</f>
        <v/>
      </c>
      <c r="BH418" s="309"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10"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10"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10" t="str">
        <f>IF(Tabla1[[#This Row],[Fecha Inicio grupo]]="","",IFERROR(VLOOKUP(Tabla1[[#This Row],[Mes de Alta como miembro]],Parámetros!$AM$2:$AN$16,2,0),"01/01/1900"))</f>
        <v/>
      </c>
    </row>
    <row r="419" spans="1:63" ht="14.45" hidden="1">
      <c r="A419" s="69">
        <v>416</v>
      </c>
      <c r="B419" s="30"/>
      <c r="C419" s="35"/>
      <c r="D419" s="43"/>
      <c r="E419" s="65"/>
      <c r="F419" s="46"/>
      <c r="G419" s="46"/>
      <c r="H419" s="164"/>
      <c r="I419" s="43"/>
      <c r="J419" s="29"/>
      <c r="K419" s="70"/>
      <c r="L419" s="69"/>
      <c r="M419" s="47"/>
      <c r="N419" s="239" t="str">
        <f ca="1">IF(Tabla1[[#This Row],[Fecha de nac]]="","",IF(Tabla1[[#This Row],[Fecha Finalización]] &gt;=TODAY(), DATEDIF(Tabla1[[#This Row],[Fecha de nac]],TODAY(),"y"), ROUNDDOWN((Tabla1[[#This Row],[Fecha Finalización]] -Tabla1[[#This Row],[Fecha de nac]])/365,0)))</f>
        <v/>
      </c>
      <c r="O419" s="170"/>
      <c r="P419" s="35"/>
      <c r="Q419" s="68"/>
      <c r="R419" s="68"/>
      <c r="S419" s="68"/>
      <c r="T419" s="68"/>
      <c r="U419" s="244" t="str">
        <f>IF(F419="","",Tabla1[[#This Row],[Fecha Inicio grupo]]+3*7-7)</f>
        <v/>
      </c>
      <c r="V419" s="245" t="str">
        <f>IF(F419="","",EDATE(Tabla1[[#This Row],[Fecha Inicio grupo]],3))</f>
        <v/>
      </c>
      <c r="W419" s="30"/>
      <c r="X419" s="30"/>
      <c r="Y419" s="77"/>
      <c r="Z419" s="77"/>
      <c r="AA419" s="77"/>
      <c r="AB419" s="77"/>
      <c r="AC419" s="77"/>
      <c r="AD419" s="77"/>
      <c r="AE419" s="77"/>
      <c r="AF419" s="77"/>
      <c r="AG419" s="77"/>
      <c r="AH419" s="77"/>
      <c r="AI419" s="77"/>
      <c r="AJ419" s="77"/>
      <c r="AK419" s="77"/>
      <c r="AL419" s="77"/>
      <c r="AM419" s="77"/>
      <c r="AN419" s="77"/>
      <c r="AO419" s="145"/>
      <c r="AP419" s="247" t="str">
        <f>IF(F419="","",IFERROR(VLOOKUP(SUBSTITUTE(SUBSTITUTE(Tabla1[[#This Row],[Uso Sistemas]],"T","P"),"N","F"),Parámetros!$M$2:$N$17,2,0),"Completar hasta 3ra sem. para evaluar a Probacionista"))</f>
        <v/>
      </c>
      <c r="AQ419" s="40"/>
      <c r="AR419" s="40"/>
      <c r="AS419" s="40"/>
      <c r="AT419" s="29"/>
      <c r="AU419" s="56"/>
      <c r="AV419" s="56"/>
      <c r="AW419" s="56"/>
      <c r="AX419" s="249" t="str">
        <f>IF(V419="","",EOMONTH(EDATE(Tabla1[[#This Row],[Fecha Finalización]],2),0))</f>
        <v/>
      </c>
      <c r="AY419" s="40"/>
      <c r="AZ419" s="250" t="str">
        <f>IF(V419="","",EOMONTH(EDATE(Tabla1[[#This Row],[Fecha Finalización]],3),0))</f>
        <v/>
      </c>
      <c r="BA419" s="40"/>
      <c r="BB419" s="40"/>
      <c r="BC419" s="236"/>
      <c r="BD419" s="234" t="str">
        <f>IF(F419="","",Tabla1[[#This Row],[sem 01]]&amp;Tabla1[[#This Row],[sem 02]]&amp;Tabla1[[#This Row],[sem 03]])</f>
        <v/>
      </c>
      <c r="BE419" s="235" t="str">
        <f>IF(TRIM(F419)="","",$B$1&amp;"-"&amp;SUBSTITUTE(Tabla1[[#This Row],[Mes Inscrito]]," ","")&amp;"-"&amp;SUBSTITUTE(Tabla1[[#This Row],[Dia de clases Inscrito]]," ","")&amp;"-"&amp;SUBSTITUTE(Tabla1[[#This Row],[Horario Inscrito]]," ","")&amp;"-"&amp;Tabla1[[#This Row],[Fecha Inicio grupo]])</f>
        <v/>
      </c>
      <c r="BF419" s="252" t="str">
        <f>IF(F419="","",Tabla1[[#This Row],[Curso]])</f>
        <v/>
      </c>
      <c r="BG419" s="253" t="str">
        <f>+IF(TRIM(F419)="","",$B$1&amp;"-"&amp;TRIM(Tabla1[[#This Row],[Mes Inscrito]])&amp;"-"&amp;TRIM(Tabla1[[#This Row],[Dia de clases Inscrito]])&amp;"-"&amp;TRIM(Tabla1[[#This Row],[Horario Inscrito]])&amp;"-"&amp;TRIM(Tabla1[[#This Row],[Fecha Inicio grupo]])&amp;"-"&amp;TRIM(Tabla1[[#This Row],[Tipo Incrito]]))</f>
        <v/>
      </c>
      <c r="BH419" s="309"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10"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10"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10" t="str">
        <f>IF(Tabla1[[#This Row],[Fecha Inicio grupo]]="","",IFERROR(VLOOKUP(Tabla1[[#This Row],[Mes de Alta como miembro]],Parámetros!$AM$2:$AN$16,2,0),"01/01/1900"))</f>
        <v/>
      </c>
    </row>
    <row r="420" spans="1:63" ht="14.45" hidden="1">
      <c r="A420" s="69">
        <v>417</v>
      </c>
      <c r="B420" s="30"/>
      <c r="C420" s="35"/>
      <c r="D420" s="43"/>
      <c r="E420" s="65"/>
      <c r="F420" s="46"/>
      <c r="G420" s="46"/>
      <c r="H420" s="164"/>
      <c r="I420" s="43"/>
      <c r="J420" s="29"/>
      <c r="K420" s="70"/>
      <c r="L420" s="69"/>
      <c r="M420" s="47"/>
      <c r="N420" s="239" t="str">
        <f ca="1">IF(Tabla1[[#This Row],[Fecha de nac]]="","",IF(Tabla1[[#This Row],[Fecha Finalización]] &gt;=TODAY(), DATEDIF(Tabla1[[#This Row],[Fecha de nac]],TODAY(),"y"), ROUNDDOWN((Tabla1[[#This Row],[Fecha Finalización]] -Tabla1[[#This Row],[Fecha de nac]])/365,0)))</f>
        <v/>
      </c>
      <c r="O420" s="170"/>
      <c r="P420" s="35"/>
      <c r="Q420" s="68"/>
      <c r="R420" s="68"/>
      <c r="S420" s="68"/>
      <c r="T420" s="68"/>
      <c r="U420" s="244" t="str">
        <f>IF(F420="","",Tabla1[[#This Row],[Fecha Inicio grupo]]+3*7-7)</f>
        <v/>
      </c>
      <c r="V420" s="245" t="str">
        <f>IF(F420="","",EDATE(Tabla1[[#This Row],[Fecha Inicio grupo]],3))</f>
        <v/>
      </c>
      <c r="W420" s="30"/>
      <c r="X420" s="30"/>
      <c r="Y420" s="77"/>
      <c r="Z420" s="77"/>
      <c r="AA420" s="77"/>
      <c r="AB420" s="77"/>
      <c r="AC420" s="77"/>
      <c r="AD420" s="77"/>
      <c r="AE420" s="77"/>
      <c r="AF420" s="77"/>
      <c r="AG420" s="77"/>
      <c r="AH420" s="77"/>
      <c r="AI420" s="77"/>
      <c r="AJ420" s="77"/>
      <c r="AK420" s="77"/>
      <c r="AL420" s="77"/>
      <c r="AM420" s="77"/>
      <c r="AN420" s="77"/>
      <c r="AO420" s="145"/>
      <c r="AP420" s="247" t="str">
        <f>IF(F420="","",IFERROR(VLOOKUP(SUBSTITUTE(SUBSTITUTE(Tabla1[[#This Row],[Uso Sistemas]],"T","P"),"N","F"),Parámetros!$M$2:$N$17,2,0),"Completar hasta 3ra sem. para evaluar a Probacionista"))</f>
        <v/>
      </c>
      <c r="AQ420" s="40"/>
      <c r="AR420" s="40"/>
      <c r="AS420" s="40"/>
      <c r="AT420" s="29"/>
      <c r="AU420" s="56"/>
      <c r="AV420" s="56"/>
      <c r="AW420" s="56"/>
      <c r="AX420" s="249" t="str">
        <f>IF(V420="","",EOMONTH(EDATE(Tabla1[[#This Row],[Fecha Finalización]],2),0))</f>
        <v/>
      </c>
      <c r="AY420" s="40"/>
      <c r="AZ420" s="250" t="str">
        <f>IF(V420="","",EOMONTH(EDATE(Tabla1[[#This Row],[Fecha Finalización]],3),0))</f>
        <v/>
      </c>
      <c r="BA420" s="40"/>
      <c r="BB420" s="40"/>
      <c r="BC420" s="236"/>
      <c r="BD420" s="234" t="str">
        <f>IF(F420="","",Tabla1[[#This Row],[sem 01]]&amp;Tabla1[[#This Row],[sem 02]]&amp;Tabla1[[#This Row],[sem 03]])</f>
        <v/>
      </c>
      <c r="BE420" s="235" t="str">
        <f>IF(TRIM(F420)="","",$B$1&amp;"-"&amp;SUBSTITUTE(Tabla1[[#This Row],[Mes Inscrito]]," ","")&amp;"-"&amp;SUBSTITUTE(Tabla1[[#This Row],[Dia de clases Inscrito]]," ","")&amp;"-"&amp;SUBSTITUTE(Tabla1[[#This Row],[Horario Inscrito]]," ","")&amp;"-"&amp;Tabla1[[#This Row],[Fecha Inicio grupo]])</f>
        <v/>
      </c>
      <c r="BF420" s="252" t="str">
        <f>IF(F420="","",Tabla1[[#This Row],[Curso]])</f>
        <v/>
      </c>
      <c r="BG420" s="253" t="str">
        <f>+IF(TRIM(F420)="","",$B$1&amp;"-"&amp;TRIM(Tabla1[[#This Row],[Mes Inscrito]])&amp;"-"&amp;TRIM(Tabla1[[#This Row],[Dia de clases Inscrito]])&amp;"-"&amp;TRIM(Tabla1[[#This Row],[Horario Inscrito]])&amp;"-"&amp;TRIM(Tabla1[[#This Row],[Fecha Inicio grupo]])&amp;"-"&amp;TRIM(Tabla1[[#This Row],[Tipo Incrito]]))</f>
        <v/>
      </c>
      <c r="BH420" s="309"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10"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10"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10" t="str">
        <f>IF(Tabla1[[#This Row],[Fecha Inicio grupo]]="","",IFERROR(VLOOKUP(Tabla1[[#This Row],[Mes de Alta como miembro]],Parámetros!$AM$2:$AN$16,2,0),"01/01/1900"))</f>
        <v/>
      </c>
    </row>
    <row r="421" spans="1:63" ht="14.45" hidden="1">
      <c r="A421" s="69">
        <v>418</v>
      </c>
      <c r="B421" s="30"/>
      <c r="C421" s="35"/>
      <c r="D421" s="43"/>
      <c r="E421" s="65"/>
      <c r="F421" s="46"/>
      <c r="G421" s="46"/>
      <c r="H421" s="164"/>
      <c r="I421" s="43"/>
      <c r="J421" s="29"/>
      <c r="K421" s="70"/>
      <c r="L421" s="69"/>
      <c r="M421" s="47"/>
      <c r="N421" s="239" t="str">
        <f ca="1">IF(Tabla1[[#This Row],[Fecha de nac]]="","",IF(Tabla1[[#This Row],[Fecha Finalización]] &gt;=TODAY(), DATEDIF(Tabla1[[#This Row],[Fecha de nac]],TODAY(),"y"), ROUNDDOWN((Tabla1[[#This Row],[Fecha Finalización]] -Tabla1[[#This Row],[Fecha de nac]])/365,0)))</f>
        <v/>
      </c>
      <c r="O421" s="170"/>
      <c r="P421" s="35"/>
      <c r="Q421" s="68"/>
      <c r="R421" s="68"/>
      <c r="S421" s="68"/>
      <c r="T421" s="68"/>
      <c r="U421" s="244" t="str">
        <f>IF(F421="","",Tabla1[[#This Row],[Fecha Inicio grupo]]+3*7-7)</f>
        <v/>
      </c>
      <c r="V421" s="245" t="str">
        <f>IF(F421="","",EDATE(Tabla1[[#This Row],[Fecha Inicio grupo]],3))</f>
        <v/>
      </c>
      <c r="W421" s="30"/>
      <c r="X421" s="30"/>
      <c r="Y421" s="77"/>
      <c r="Z421" s="77"/>
      <c r="AA421" s="77"/>
      <c r="AB421" s="77"/>
      <c r="AC421" s="77"/>
      <c r="AD421" s="77"/>
      <c r="AE421" s="77"/>
      <c r="AF421" s="77"/>
      <c r="AG421" s="77"/>
      <c r="AH421" s="77"/>
      <c r="AI421" s="77"/>
      <c r="AJ421" s="77"/>
      <c r="AK421" s="77"/>
      <c r="AL421" s="77"/>
      <c r="AM421" s="77"/>
      <c r="AN421" s="77"/>
      <c r="AO421" s="145"/>
      <c r="AP421" s="247" t="str">
        <f>IF(F421="","",IFERROR(VLOOKUP(SUBSTITUTE(SUBSTITUTE(Tabla1[[#This Row],[Uso Sistemas]],"T","P"),"N","F"),Parámetros!$M$2:$N$17,2,0),"Completar hasta 3ra sem. para evaluar a Probacionista"))</f>
        <v/>
      </c>
      <c r="AQ421" s="40"/>
      <c r="AR421" s="40"/>
      <c r="AS421" s="40"/>
      <c r="AT421" s="29"/>
      <c r="AU421" s="56"/>
      <c r="AV421" s="56"/>
      <c r="AW421" s="56"/>
      <c r="AX421" s="249" t="str">
        <f>IF(V421="","",EOMONTH(EDATE(Tabla1[[#This Row],[Fecha Finalización]],2),0))</f>
        <v/>
      </c>
      <c r="AY421" s="40"/>
      <c r="AZ421" s="250" t="str">
        <f>IF(V421="","",EOMONTH(EDATE(Tabla1[[#This Row],[Fecha Finalización]],3),0))</f>
        <v/>
      </c>
      <c r="BA421" s="40"/>
      <c r="BB421" s="40"/>
      <c r="BC421" s="236"/>
      <c r="BD421" s="234" t="str">
        <f>IF(F421="","",Tabla1[[#This Row],[sem 01]]&amp;Tabla1[[#This Row],[sem 02]]&amp;Tabla1[[#This Row],[sem 03]])</f>
        <v/>
      </c>
      <c r="BE421" s="235" t="str">
        <f>IF(TRIM(F421)="","",$B$1&amp;"-"&amp;SUBSTITUTE(Tabla1[[#This Row],[Mes Inscrito]]," ","")&amp;"-"&amp;SUBSTITUTE(Tabla1[[#This Row],[Dia de clases Inscrito]]," ","")&amp;"-"&amp;SUBSTITUTE(Tabla1[[#This Row],[Horario Inscrito]]," ","")&amp;"-"&amp;Tabla1[[#This Row],[Fecha Inicio grupo]])</f>
        <v/>
      </c>
      <c r="BF421" s="252" t="str">
        <f>IF(F421="","",Tabla1[[#This Row],[Curso]])</f>
        <v/>
      </c>
      <c r="BG421" s="253" t="str">
        <f>+IF(TRIM(F421)="","",$B$1&amp;"-"&amp;TRIM(Tabla1[[#This Row],[Mes Inscrito]])&amp;"-"&amp;TRIM(Tabla1[[#This Row],[Dia de clases Inscrito]])&amp;"-"&amp;TRIM(Tabla1[[#This Row],[Horario Inscrito]])&amp;"-"&amp;TRIM(Tabla1[[#This Row],[Fecha Inicio grupo]])&amp;"-"&amp;TRIM(Tabla1[[#This Row],[Tipo Incrito]]))</f>
        <v/>
      </c>
      <c r="BH421" s="309"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10"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10"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10" t="str">
        <f>IF(Tabla1[[#This Row],[Fecha Inicio grupo]]="","",IFERROR(VLOOKUP(Tabla1[[#This Row],[Mes de Alta como miembro]],Parámetros!$AM$2:$AN$16,2,0),"01/01/1900"))</f>
        <v/>
      </c>
    </row>
    <row r="422" spans="1:63" ht="14.45" hidden="1">
      <c r="A422" s="69">
        <v>419</v>
      </c>
      <c r="B422" s="30"/>
      <c r="C422" s="35"/>
      <c r="D422" s="43"/>
      <c r="E422" s="65"/>
      <c r="F422" s="46"/>
      <c r="G422" s="46"/>
      <c r="H422" s="164"/>
      <c r="I422" s="43"/>
      <c r="J422" s="29"/>
      <c r="K422" s="70"/>
      <c r="L422" s="69"/>
      <c r="M422" s="47"/>
      <c r="N422" s="239" t="str">
        <f ca="1">IF(Tabla1[[#This Row],[Fecha de nac]]="","",IF(Tabla1[[#This Row],[Fecha Finalización]] &gt;=TODAY(), DATEDIF(Tabla1[[#This Row],[Fecha de nac]],TODAY(),"y"), ROUNDDOWN((Tabla1[[#This Row],[Fecha Finalización]] -Tabla1[[#This Row],[Fecha de nac]])/365,0)))</f>
        <v/>
      </c>
      <c r="O422" s="170"/>
      <c r="P422" s="35"/>
      <c r="Q422" s="68"/>
      <c r="R422" s="68"/>
      <c r="S422" s="68"/>
      <c r="T422" s="68"/>
      <c r="U422" s="244" t="str">
        <f>IF(F422="","",Tabla1[[#This Row],[Fecha Inicio grupo]]+3*7-7)</f>
        <v/>
      </c>
      <c r="V422" s="245" t="str">
        <f>IF(F422="","",EDATE(Tabla1[[#This Row],[Fecha Inicio grupo]],3))</f>
        <v/>
      </c>
      <c r="W422" s="30"/>
      <c r="X422" s="30"/>
      <c r="Y422" s="77"/>
      <c r="Z422" s="77"/>
      <c r="AA422" s="77"/>
      <c r="AB422" s="77"/>
      <c r="AC422" s="77"/>
      <c r="AD422" s="77"/>
      <c r="AE422" s="77"/>
      <c r="AF422" s="77"/>
      <c r="AG422" s="77"/>
      <c r="AH422" s="77"/>
      <c r="AI422" s="77"/>
      <c r="AJ422" s="77"/>
      <c r="AK422" s="77"/>
      <c r="AL422" s="77"/>
      <c r="AM422" s="77"/>
      <c r="AN422" s="77"/>
      <c r="AO422" s="145"/>
      <c r="AP422" s="247" t="str">
        <f>IF(F422="","",IFERROR(VLOOKUP(SUBSTITUTE(SUBSTITUTE(Tabla1[[#This Row],[Uso Sistemas]],"T","P"),"N","F"),Parámetros!$M$2:$N$17,2,0),"Completar hasta 3ra sem. para evaluar a Probacionista"))</f>
        <v/>
      </c>
      <c r="AQ422" s="40"/>
      <c r="AR422" s="40"/>
      <c r="AS422" s="40"/>
      <c r="AT422" s="29"/>
      <c r="AU422" s="56"/>
      <c r="AV422" s="56"/>
      <c r="AW422" s="56"/>
      <c r="AX422" s="249" t="str">
        <f>IF(V422="","",EOMONTH(EDATE(Tabla1[[#This Row],[Fecha Finalización]],2),0))</f>
        <v/>
      </c>
      <c r="AY422" s="40"/>
      <c r="AZ422" s="250" t="str">
        <f>IF(V422="","",EOMONTH(EDATE(Tabla1[[#This Row],[Fecha Finalización]],3),0))</f>
        <v/>
      </c>
      <c r="BA422" s="40"/>
      <c r="BB422" s="40"/>
      <c r="BC422" s="236"/>
      <c r="BD422" s="234" t="str">
        <f>IF(F422="","",Tabla1[[#This Row],[sem 01]]&amp;Tabla1[[#This Row],[sem 02]]&amp;Tabla1[[#This Row],[sem 03]])</f>
        <v/>
      </c>
      <c r="BE422" s="235" t="str">
        <f>IF(TRIM(F422)="","",$B$1&amp;"-"&amp;SUBSTITUTE(Tabla1[[#This Row],[Mes Inscrito]]," ","")&amp;"-"&amp;SUBSTITUTE(Tabla1[[#This Row],[Dia de clases Inscrito]]," ","")&amp;"-"&amp;SUBSTITUTE(Tabla1[[#This Row],[Horario Inscrito]]," ","")&amp;"-"&amp;Tabla1[[#This Row],[Fecha Inicio grupo]])</f>
        <v/>
      </c>
      <c r="BF422" s="252" t="str">
        <f>IF(F422="","",Tabla1[[#This Row],[Curso]])</f>
        <v/>
      </c>
      <c r="BG422" s="253" t="str">
        <f>+IF(TRIM(F422)="","",$B$1&amp;"-"&amp;TRIM(Tabla1[[#This Row],[Mes Inscrito]])&amp;"-"&amp;TRIM(Tabla1[[#This Row],[Dia de clases Inscrito]])&amp;"-"&amp;TRIM(Tabla1[[#This Row],[Horario Inscrito]])&amp;"-"&amp;TRIM(Tabla1[[#This Row],[Fecha Inicio grupo]])&amp;"-"&amp;TRIM(Tabla1[[#This Row],[Tipo Incrito]]))</f>
        <v/>
      </c>
      <c r="BH422" s="309"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10"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10"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10" t="str">
        <f>IF(Tabla1[[#This Row],[Fecha Inicio grupo]]="","",IFERROR(VLOOKUP(Tabla1[[#This Row],[Mes de Alta como miembro]],Parámetros!$AM$2:$AN$16,2,0),"01/01/1900"))</f>
        <v/>
      </c>
    </row>
    <row r="423" spans="1:63" ht="14.45" hidden="1">
      <c r="A423" s="69">
        <v>420</v>
      </c>
      <c r="B423" s="30"/>
      <c r="C423" s="35"/>
      <c r="D423" s="43"/>
      <c r="E423" s="65"/>
      <c r="F423" s="46"/>
      <c r="G423" s="46"/>
      <c r="H423" s="164"/>
      <c r="I423" s="43"/>
      <c r="J423" s="29"/>
      <c r="K423" s="70"/>
      <c r="L423" s="69"/>
      <c r="M423" s="47"/>
      <c r="N423" s="239" t="str">
        <f ca="1">IF(Tabla1[[#This Row],[Fecha de nac]]="","",IF(Tabla1[[#This Row],[Fecha Finalización]] &gt;=TODAY(), DATEDIF(Tabla1[[#This Row],[Fecha de nac]],TODAY(),"y"), ROUNDDOWN((Tabla1[[#This Row],[Fecha Finalización]] -Tabla1[[#This Row],[Fecha de nac]])/365,0)))</f>
        <v/>
      </c>
      <c r="O423" s="170"/>
      <c r="P423" s="35"/>
      <c r="Q423" s="68"/>
      <c r="R423" s="68"/>
      <c r="S423" s="68"/>
      <c r="T423" s="68"/>
      <c r="U423" s="244" t="str">
        <f>IF(F423="","",Tabla1[[#This Row],[Fecha Inicio grupo]]+3*7-7)</f>
        <v/>
      </c>
      <c r="V423" s="245" t="str">
        <f>IF(F423="","",EDATE(Tabla1[[#This Row],[Fecha Inicio grupo]],3))</f>
        <v/>
      </c>
      <c r="W423" s="30"/>
      <c r="X423" s="30"/>
      <c r="Y423" s="77"/>
      <c r="Z423" s="77"/>
      <c r="AA423" s="77"/>
      <c r="AB423" s="77"/>
      <c r="AC423" s="77"/>
      <c r="AD423" s="77"/>
      <c r="AE423" s="77"/>
      <c r="AF423" s="77"/>
      <c r="AG423" s="77"/>
      <c r="AH423" s="77"/>
      <c r="AI423" s="77"/>
      <c r="AJ423" s="77"/>
      <c r="AK423" s="77"/>
      <c r="AL423" s="77"/>
      <c r="AM423" s="77"/>
      <c r="AN423" s="77"/>
      <c r="AO423" s="145"/>
      <c r="AP423" s="247" t="str">
        <f>IF(F423="","",IFERROR(VLOOKUP(SUBSTITUTE(SUBSTITUTE(Tabla1[[#This Row],[Uso Sistemas]],"T","P"),"N","F"),Parámetros!$M$2:$N$17,2,0),"Completar hasta 3ra sem. para evaluar a Probacionista"))</f>
        <v/>
      </c>
      <c r="AQ423" s="40"/>
      <c r="AR423" s="40"/>
      <c r="AS423" s="40"/>
      <c r="AT423" s="29"/>
      <c r="AU423" s="56"/>
      <c r="AV423" s="56"/>
      <c r="AW423" s="56"/>
      <c r="AX423" s="249" t="str">
        <f>IF(V423="","",EOMONTH(EDATE(Tabla1[[#This Row],[Fecha Finalización]],2),0))</f>
        <v/>
      </c>
      <c r="AY423" s="40"/>
      <c r="AZ423" s="250" t="str">
        <f>IF(V423="","",EOMONTH(EDATE(Tabla1[[#This Row],[Fecha Finalización]],3),0))</f>
        <v/>
      </c>
      <c r="BA423" s="40"/>
      <c r="BB423" s="40"/>
      <c r="BC423" s="236"/>
      <c r="BD423" s="234" t="str">
        <f>IF(F423="","",Tabla1[[#This Row],[sem 01]]&amp;Tabla1[[#This Row],[sem 02]]&amp;Tabla1[[#This Row],[sem 03]])</f>
        <v/>
      </c>
      <c r="BE423" s="235" t="str">
        <f>IF(TRIM(F423)="","",$B$1&amp;"-"&amp;SUBSTITUTE(Tabla1[[#This Row],[Mes Inscrito]]," ","")&amp;"-"&amp;SUBSTITUTE(Tabla1[[#This Row],[Dia de clases Inscrito]]," ","")&amp;"-"&amp;SUBSTITUTE(Tabla1[[#This Row],[Horario Inscrito]]," ","")&amp;"-"&amp;Tabla1[[#This Row],[Fecha Inicio grupo]])</f>
        <v/>
      </c>
      <c r="BF423" s="252" t="str">
        <f>IF(F423="","",Tabla1[[#This Row],[Curso]])</f>
        <v/>
      </c>
      <c r="BG423" s="253" t="str">
        <f>+IF(TRIM(F423)="","",$B$1&amp;"-"&amp;TRIM(Tabla1[[#This Row],[Mes Inscrito]])&amp;"-"&amp;TRIM(Tabla1[[#This Row],[Dia de clases Inscrito]])&amp;"-"&amp;TRIM(Tabla1[[#This Row],[Horario Inscrito]])&amp;"-"&amp;TRIM(Tabla1[[#This Row],[Fecha Inicio grupo]])&amp;"-"&amp;TRIM(Tabla1[[#This Row],[Tipo Incrito]]))</f>
        <v/>
      </c>
      <c r="BH423" s="309"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10"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10"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10" t="str">
        <f>IF(Tabla1[[#This Row],[Fecha Inicio grupo]]="","",IFERROR(VLOOKUP(Tabla1[[#This Row],[Mes de Alta como miembro]],Parámetros!$AM$2:$AN$16,2,0),"01/01/1900"))</f>
        <v/>
      </c>
    </row>
    <row r="424" spans="1:63" ht="14.45" hidden="1">
      <c r="A424" s="69">
        <v>421</v>
      </c>
      <c r="B424" s="30"/>
      <c r="C424" s="35"/>
      <c r="D424" s="43"/>
      <c r="E424" s="65"/>
      <c r="F424" s="46"/>
      <c r="G424" s="46"/>
      <c r="H424" s="164"/>
      <c r="I424" s="43"/>
      <c r="J424" s="29"/>
      <c r="K424" s="70"/>
      <c r="L424" s="69"/>
      <c r="M424" s="47"/>
      <c r="N424" s="239" t="str">
        <f ca="1">IF(Tabla1[[#This Row],[Fecha de nac]]="","",IF(Tabla1[[#This Row],[Fecha Finalización]] &gt;=TODAY(), DATEDIF(Tabla1[[#This Row],[Fecha de nac]],TODAY(),"y"), ROUNDDOWN((Tabla1[[#This Row],[Fecha Finalización]] -Tabla1[[#This Row],[Fecha de nac]])/365,0)))</f>
        <v/>
      </c>
      <c r="O424" s="170"/>
      <c r="P424" s="35"/>
      <c r="Q424" s="68"/>
      <c r="R424" s="68"/>
      <c r="S424" s="68"/>
      <c r="T424" s="68"/>
      <c r="U424" s="244" t="str">
        <f>IF(F424="","",Tabla1[[#This Row],[Fecha Inicio grupo]]+3*7-7)</f>
        <v/>
      </c>
      <c r="V424" s="245" t="str">
        <f>IF(F424="","",EDATE(Tabla1[[#This Row],[Fecha Inicio grupo]],3))</f>
        <v/>
      </c>
      <c r="W424" s="30"/>
      <c r="X424" s="30"/>
      <c r="Y424" s="77"/>
      <c r="Z424" s="77"/>
      <c r="AA424" s="77"/>
      <c r="AB424" s="77"/>
      <c r="AC424" s="77"/>
      <c r="AD424" s="77"/>
      <c r="AE424" s="77"/>
      <c r="AF424" s="77"/>
      <c r="AG424" s="77"/>
      <c r="AH424" s="77"/>
      <c r="AI424" s="77"/>
      <c r="AJ424" s="77"/>
      <c r="AK424" s="77"/>
      <c r="AL424" s="77"/>
      <c r="AM424" s="77"/>
      <c r="AN424" s="77"/>
      <c r="AO424" s="145"/>
      <c r="AP424" s="247" t="str">
        <f>IF(F424="","",IFERROR(VLOOKUP(SUBSTITUTE(SUBSTITUTE(Tabla1[[#This Row],[Uso Sistemas]],"T","P"),"N","F"),Parámetros!$M$2:$N$17,2,0),"Completar hasta 3ra sem. para evaluar a Probacionista"))</f>
        <v/>
      </c>
      <c r="AQ424" s="40"/>
      <c r="AR424" s="40"/>
      <c r="AS424" s="40"/>
      <c r="AT424" s="29"/>
      <c r="AU424" s="56"/>
      <c r="AV424" s="56"/>
      <c r="AW424" s="56"/>
      <c r="AX424" s="249" t="str">
        <f>IF(V424="","",EOMONTH(EDATE(Tabla1[[#This Row],[Fecha Finalización]],2),0))</f>
        <v/>
      </c>
      <c r="AY424" s="40"/>
      <c r="AZ424" s="250" t="str">
        <f>IF(V424="","",EOMONTH(EDATE(Tabla1[[#This Row],[Fecha Finalización]],3),0))</f>
        <v/>
      </c>
      <c r="BA424" s="40"/>
      <c r="BB424" s="40"/>
      <c r="BC424" s="236"/>
      <c r="BD424" s="234" t="str">
        <f>IF(F424="","",Tabla1[[#This Row],[sem 01]]&amp;Tabla1[[#This Row],[sem 02]]&amp;Tabla1[[#This Row],[sem 03]])</f>
        <v/>
      </c>
      <c r="BE424" s="235" t="str">
        <f>IF(TRIM(F424)="","",$B$1&amp;"-"&amp;SUBSTITUTE(Tabla1[[#This Row],[Mes Inscrito]]," ","")&amp;"-"&amp;SUBSTITUTE(Tabla1[[#This Row],[Dia de clases Inscrito]]," ","")&amp;"-"&amp;SUBSTITUTE(Tabla1[[#This Row],[Horario Inscrito]]," ","")&amp;"-"&amp;Tabla1[[#This Row],[Fecha Inicio grupo]])</f>
        <v/>
      </c>
      <c r="BF424" s="252" t="str">
        <f>IF(F424="","",Tabla1[[#This Row],[Curso]])</f>
        <v/>
      </c>
      <c r="BG424" s="253" t="str">
        <f>+IF(TRIM(F424)="","",$B$1&amp;"-"&amp;TRIM(Tabla1[[#This Row],[Mes Inscrito]])&amp;"-"&amp;TRIM(Tabla1[[#This Row],[Dia de clases Inscrito]])&amp;"-"&amp;TRIM(Tabla1[[#This Row],[Horario Inscrito]])&amp;"-"&amp;TRIM(Tabla1[[#This Row],[Fecha Inicio grupo]])&amp;"-"&amp;TRIM(Tabla1[[#This Row],[Tipo Incrito]]))</f>
        <v/>
      </c>
      <c r="BH424" s="309"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10"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10"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10" t="str">
        <f>IF(Tabla1[[#This Row],[Fecha Inicio grupo]]="","",IFERROR(VLOOKUP(Tabla1[[#This Row],[Mes de Alta como miembro]],Parámetros!$AM$2:$AN$16,2,0),"01/01/1900"))</f>
        <v/>
      </c>
    </row>
    <row r="425" spans="1:63" ht="14.45" hidden="1">
      <c r="A425" s="69">
        <v>422</v>
      </c>
      <c r="B425" s="30"/>
      <c r="C425" s="35"/>
      <c r="D425" s="43"/>
      <c r="E425" s="65"/>
      <c r="F425" s="46"/>
      <c r="G425" s="46"/>
      <c r="H425" s="164"/>
      <c r="I425" s="43"/>
      <c r="J425" s="29"/>
      <c r="K425" s="70"/>
      <c r="L425" s="69"/>
      <c r="M425" s="47"/>
      <c r="N425" s="239" t="str">
        <f ca="1">IF(Tabla1[[#This Row],[Fecha de nac]]="","",IF(Tabla1[[#This Row],[Fecha Finalización]] &gt;=TODAY(), DATEDIF(Tabla1[[#This Row],[Fecha de nac]],TODAY(),"y"), ROUNDDOWN((Tabla1[[#This Row],[Fecha Finalización]] -Tabla1[[#This Row],[Fecha de nac]])/365,0)))</f>
        <v/>
      </c>
      <c r="O425" s="170"/>
      <c r="P425" s="35"/>
      <c r="Q425" s="68"/>
      <c r="R425" s="68"/>
      <c r="S425" s="68"/>
      <c r="T425" s="68"/>
      <c r="U425" s="244" t="str">
        <f>IF(F425="","",Tabla1[[#This Row],[Fecha Inicio grupo]]+3*7-7)</f>
        <v/>
      </c>
      <c r="V425" s="245" t="str">
        <f>IF(F425="","",EDATE(Tabla1[[#This Row],[Fecha Inicio grupo]],3))</f>
        <v/>
      </c>
      <c r="W425" s="30"/>
      <c r="X425" s="30"/>
      <c r="Y425" s="77"/>
      <c r="Z425" s="77"/>
      <c r="AA425" s="77"/>
      <c r="AB425" s="77"/>
      <c r="AC425" s="77"/>
      <c r="AD425" s="77"/>
      <c r="AE425" s="77"/>
      <c r="AF425" s="77"/>
      <c r="AG425" s="77"/>
      <c r="AH425" s="77"/>
      <c r="AI425" s="77"/>
      <c r="AJ425" s="77"/>
      <c r="AK425" s="77"/>
      <c r="AL425" s="77"/>
      <c r="AM425" s="77"/>
      <c r="AN425" s="77"/>
      <c r="AO425" s="145"/>
      <c r="AP425" s="247" t="str">
        <f>IF(F425="","",IFERROR(VLOOKUP(SUBSTITUTE(SUBSTITUTE(Tabla1[[#This Row],[Uso Sistemas]],"T","P"),"N","F"),Parámetros!$M$2:$N$17,2,0),"Completar hasta 3ra sem. para evaluar a Probacionista"))</f>
        <v/>
      </c>
      <c r="AQ425" s="40"/>
      <c r="AR425" s="40"/>
      <c r="AS425" s="40"/>
      <c r="AT425" s="29"/>
      <c r="AU425" s="56"/>
      <c r="AV425" s="56"/>
      <c r="AW425" s="56"/>
      <c r="AX425" s="249" t="str">
        <f>IF(V425="","",EOMONTH(EDATE(Tabla1[[#This Row],[Fecha Finalización]],2),0))</f>
        <v/>
      </c>
      <c r="AY425" s="40"/>
      <c r="AZ425" s="250" t="str">
        <f>IF(V425="","",EOMONTH(EDATE(Tabla1[[#This Row],[Fecha Finalización]],3),0))</f>
        <v/>
      </c>
      <c r="BA425" s="40"/>
      <c r="BB425" s="40"/>
      <c r="BC425" s="236"/>
      <c r="BD425" s="234" t="str">
        <f>IF(F425="","",Tabla1[[#This Row],[sem 01]]&amp;Tabla1[[#This Row],[sem 02]]&amp;Tabla1[[#This Row],[sem 03]])</f>
        <v/>
      </c>
      <c r="BE425" s="235" t="str">
        <f>IF(TRIM(F425)="","",$B$1&amp;"-"&amp;SUBSTITUTE(Tabla1[[#This Row],[Mes Inscrito]]," ","")&amp;"-"&amp;SUBSTITUTE(Tabla1[[#This Row],[Dia de clases Inscrito]]," ","")&amp;"-"&amp;SUBSTITUTE(Tabla1[[#This Row],[Horario Inscrito]]," ","")&amp;"-"&amp;Tabla1[[#This Row],[Fecha Inicio grupo]])</f>
        <v/>
      </c>
      <c r="BF425" s="252" t="str">
        <f>IF(F425="","",Tabla1[[#This Row],[Curso]])</f>
        <v/>
      </c>
      <c r="BG425" s="253" t="str">
        <f>+IF(TRIM(F425)="","",$B$1&amp;"-"&amp;TRIM(Tabla1[[#This Row],[Mes Inscrito]])&amp;"-"&amp;TRIM(Tabla1[[#This Row],[Dia de clases Inscrito]])&amp;"-"&amp;TRIM(Tabla1[[#This Row],[Horario Inscrito]])&amp;"-"&amp;TRIM(Tabla1[[#This Row],[Fecha Inicio grupo]])&amp;"-"&amp;TRIM(Tabla1[[#This Row],[Tipo Incrito]]))</f>
        <v/>
      </c>
      <c r="BH425" s="309"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10"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10"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10" t="str">
        <f>IF(Tabla1[[#This Row],[Fecha Inicio grupo]]="","",IFERROR(VLOOKUP(Tabla1[[#This Row],[Mes de Alta como miembro]],Parámetros!$AM$2:$AN$16,2,0),"01/01/1900"))</f>
        <v/>
      </c>
    </row>
    <row r="426" spans="1:63" ht="14.45" hidden="1">
      <c r="A426" s="69">
        <v>423</v>
      </c>
      <c r="B426" s="30"/>
      <c r="C426" s="35"/>
      <c r="D426" s="43"/>
      <c r="E426" s="65"/>
      <c r="F426" s="46"/>
      <c r="G426" s="46"/>
      <c r="H426" s="164"/>
      <c r="I426" s="43"/>
      <c r="J426" s="29"/>
      <c r="K426" s="70"/>
      <c r="L426" s="69"/>
      <c r="M426" s="47"/>
      <c r="N426" s="239" t="str">
        <f ca="1">IF(Tabla1[[#This Row],[Fecha de nac]]="","",IF(Tabla1[[#This Row],[Fecha Finalización]] &gt;=TODAY(), DATEDIF(Tabla1[[#This Row],[Fecha de nac]],TODAY(),"y"), ROUNDDOWN((Tabla1[[#This Row],[Fecha Finalización]] -Tabla1[[#This Row],[Fecha de nac]])/365,0)))</f>
        <v/>
      </c>
      <c r="O426" s="170"/>
      <c r="P426" s="35"/>
      <c r="Q426" s="68"/>
      <c r="R426" s="68"/>
      <c r="S426" s="68"/>
      <c r="T426" s="68"/>
      <c r="U426" s="244" t="str">
        <f>IF(F426="","",Tabla1[[#This Row],[Fecha Inicio grupo]]+3*7-7)</f>
        <v/>
      </c>
      <c r="V426" s="245" t="str">
        <f>IF(F426="","",EDATE(Tabla1[[#This Row],[Fecha Inicio grupo]],3))</f>
        <v/>
      </c>
      <c r="W426" s="30"/>
      <c r="X426" s="30"/>
      <c r="Y426" s="77"/>
      <c r="Z426" s="77"/>
      <c r="AA426" s="77"/>
      <c r="AB426" s="77"/>
      <c r="AC426" s="77"/>
      <c r="AD426" s="77"/>
      <c r="AE426" s="77"/>
      <c r="AF426" s="77"/>
      <c r="AG426" s="77"/>
      <c r="AH426" s="77"/>
      <c r="AI426" s="77"/>
      <c r="AJ426" s="77"/>
      <c r="AK426" s="77"/>
      <c r="AL426" s="77"/>
      <c r="AM426" s="77"/>
      <c r="AN426" s="77"/>
      <c r="AO426" s="145"/>
      <c r="AP426" s="247" t="str">
        <f>IF(F426="","",IFERROR(VLOOKUP(SUBSTITUTE(SUBSTITUTE(Tabla1[[#This Row],[Uso Sistemas]],"T","P"),"N","F"),Parámetros!$M$2:$N$17,2,0),"Completar hasta 3ra sem. para evaluar a Probacionista"))</f>
        <v/>
      </c>
      <c r="AQ426" s="40"/>
      <c r="AR426" s="40"/>
      <c r="AS426" s="40"/>
      <c r="AT426" s="29"/>
      <c r="AU426" s="56"/>
      <c r="AV426" s="56"/>
      <c r="AW426" s="56"/>
      <c r="AX426" s="249" t="str">
        <f>IF(V426="","",EOMONTH(EDATE(Tabla1[[#This Row],[Fecha Finalización]],2),0))</f>
        <v/>
      </c>
      <c r="AY426" s="40"/>
      <c r="AZ426" s="250" t="str">
        <f>IF(V426="","",EOMONTH(EDATE(Tabla1[[#This Row],[Fecha Finalización]],3),0))</f>
        <v/>
      </c>
      <c r="BA426" s="40"/>
      <c r="BB426" s="40"/>
      <c r="BC426" s="236"/>
      <c r="BD426" s="234" t="str">
        <f>IF(F426="","",Tabla1[[#This Row],[sem 01]]&amp;Tabla1[[#This Row],[sem 02]]&amp;Tabla1[[#This Row],[sem 03]])</f>
        <v/>
      </c>
      <c r="BE426" s="235" t="str">
        <f>IF(TRIM(F426)="","",$B$1&amp;"-"&amp;SUBSTITUTE(Tabla1[[#This Row],[Mes Inscrito]]," ","")&amp;"-"&amp;SUBSTITUTE(Tabla1[[#This Row],[Dia de clases Inscrito]]," ","")&amp;"-"&amp;SUBSTITUTE(Tabla1[[#This Row],[Horario Inscrito]]," ","")&amp;"-"&amp;Tabla1[[#This Row],[Fecha Inicio grupo]])</f>
        <v/>
      </c>
      <c r="BF426" s="252" t="str">
        <f>IF(F426="","",Tabla1[[#This Row],[Curso]])</f>
        <v/>
      </c>
      <c r="BG426" s="253" t="str">
        <f>+IF(TRIM(F426)="","",$B$1&amp;"-"&amp;TRIM(Tabla1[[#This Row],[Mes Inscrito]])&amp;"-"&amp;TRIM(Tabla1[[#This Row],[Dia de clases Inscrito]])&amp;"-"&amp;TRIM(Tabla1[[#This Row],[Horario Inscrito]])&amp;"-"&amp;TRIM(Tabla1[[#This Row],[Fecha Inicio grupo]])&amp;"-"&amp;TRIM(Tabla1[[#This Row],[Tipo Incrito]]))</f>
        <v/>
      </c>
      <c r="BH426" s="309"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10"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10"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10" t="str">
        <f>IF(Tabla1[[#This Row],[Fecha Inicio grupo]]="","",IFERROR(VLOOKUP(Tabla1[[#This Row],[Mes de Alta como miembro]],Parámetros!$AM$2:$AN$16,2,0),"01/01/1900"))</f>
        <v/>
      </c>
    </row>
    <row r="427" spans="1:63" ht="14.45" hidden="1">
      <c r="A427" s="69">
        <v>424</v>
      </c>
      <c r="B427" s="30"/>
      <c r="C427" s="35"/>
      <c r="D427" s="43"/>
      <c r="E427" s="65"/>
      <c r="F427" s="46"/>
      <c r="G427" s="46"/>
      <c r="H427" s="164"/>
      <c r="I427" s="43"/>
      <c r="J427" s="29"/>
      <c r="K427" s="70"/>
      <c r="L427" s="69"/>
      <c r="M427" s="47"/>
      <c r="N427" s="239" t="str">
        <f ca="1">IF(Tabla1[[#This Row],[Fecha de nac]]="","",IF(Tabla1[[#This Row],[Fecha Finalización]] &gt;=TODAY(), DATEDIF(Tabla1[[#This Row],[Fecha de nac]],TODAY(),"y"), ROUNDDOWN((Tabla1[[#This Row],[Fecha Finalización]] -Tabla1[[#This Row],[Fecha de nac]])/365,0)))</f>
        <v/>
      </c>
      <c r="O427" s="170"/>
      <c r="P427" s="35"/>
      <c r="Q427" s="68"/>
      <c r="R427" s="68"/>
      <c r="S427" s="68"/>
      <c r="T427" s="68"/>
      <c r="U427" s="244" t="str">
        <f>IF(F427="","",Tabla1[[#This Row],[Fecha Inicio grupo]]+3*7-7)</f>
        <v/>
      </c>
      <c r="V427" s="245" t="str">
        <f>IF(F427="","",EDATE(Tabla1[[#This Row],[Fecha Inicio grupo]],3))</f>
        <v/>
      </c>
      <c r="W427" s="30"/>
      <c r="X427" s="30"/>
      <c r="Y427" s="77"/>
      <c r="Z427" s="77"/>
      <c r="AA427" s="77"/>
      <c r="AB427" s="77"/>
      <c r="AC427" s="77"/>
      <c r="AD427" s="77"/>
      <c r="AE427" s="77"/>
      <c r="AF427" s="77"/>
      <c r="AG427" s="77"/>
      <c r="AH427" s="77"/>
      <c r="AI427" s="77"/>
      <c r="AJ427" s="77"/>
      <c r="AK427" s="77"/>
      <c r="AL427" s="77"/>
      <c r="AM427" s="77"/>
      <c r="AN427" s="77"/>
      <c r="AO427" s="145"/>
      <c r="AP427" s="247" t="str">
        <f>IF(F427="","",IFERROR(VLOOKUP(SUBSTITUTE(SUBSTITUTE(Tabla1[[#This Row],[Uso Sistemas]],"T","P"),"N","F"),Parámetros!$M$2:$N$17,2,0),"Completar hasta 3ra sem. para evaluar a Probacionista"))</f>
        <v/>
      </c>
      <c r="AQ427" s="40"/>
      <c r="AR427" s="40"/>
      <c r="AS427" s="40"/>
      <c r="AT427" s="29"/>
      <c r="AU427" s="56"/>
      <c r="AV427" s="56"/>
      <c r="AW427" s="56"/>
      <c r="AX427" s="249" t="str">
        <f>IF(V427="","",EOMONTH(EDATE(Tabla1[[#This Row],[Fecha Finalización]],2),0))</f>
        <v/>
      </c>
      <c r="AY427" s="40"/>
      <c r="AZ427" s="250" t="str">
        <f>IF(V427="","",EOMONTH(EDATE(Tabla1[[#This Row],[Fecha Finalización]],3),0))</f>
        <v/>
      </c>
      <c r="BA427" s="40"/>
      <c r="BB427" s="40"/>
      <c r="BC427" s="236"/>
      <c r="BD427" s="234" t="str">
        <f>IF(F427="","",Tabla1[[#This Row],[sem 01]]&amp;Tabla1[[#This Row],[sem 02]]&amp;Tabla1[[#This Row],[sem 03]])</f>
        <v/>
      </c>
      <c r="BE427" s="235" t="str">
        <f>IF(TRIM(F427)="","",$B$1&amp;"-"&amp;SUBSTITUTE(Tabla1[[#This Row],[Mes Inscrito]]," ","")&amp;"-"&amp;SUBSTITUTE(Tabla1[[#This Row],[Dia de clases Inscrito]]," ","")&amp;"-"&amp;SUBSTITUTE(Tabla1[[#This Row],[Horario Inscrito]]," ","")&amp;"-"&amp;Tabla1[[#This Row],[Fecha Inicio grupo]])</f>
        <v/>
      </c>
      <c r="BF427" s="252" t="str">
        <f>IF(F427="","",Tabla1[[#This Row],[Curso]])</f>
        <v/>
      </c>
      <c r="BG427" s="253" t="str">
        <f>+IF(TRIM(F427)="","",$B$1&amp;"-"&amp;TRIM(Tabla1[[#This Row],[Mes Inscrito]])&amp;"-"&amp;TRIM(Tabla1[[#This Row],[Dia de clases Inscrito]])&amp;"-"&amp;TRIM(Tabla1[[#This Row],[Horario Inscrito]])&amp;"-"&amp;TRIM(Tabla1[[#This Row],[Fecha Inicio grupo]])&amp;"-"&amp;TRIM(Tabla1[[#This Row],[Tipo Incrito]]))</f>
        <v/>
      </c>
      <c r="BH427" s="309"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10"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10"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10" t="str">
        <f>IF(Tabla1[[#This Row],[Fecha Inicio grupo]]="","",IFERROR(VLOOKUP(Tabla1[[#This Row],[Mes de Alta como miembro]],Parámetros!$AM$2:$AN$16,2,0),"01/01/1900"))</f>
        <v/>
      </c>
    </row>
    <row r="428" spans="1:63" ht="14.45" hidden="1">
      <c r="A428" s="69">
        <v>425</v>
      </c>
      <c r="B428" s="30"/>
      <c r="C428" s="35"/>
      <c r="D428" s="43"/>
      <c r="E428" s="65"/>
      <c r="F428" s="46"/>
      <c r="G428" s="46"/>
      <c r="H428" s="164"/>
      <c r="I428" s="43"/>
      <c r="J428" s="29"/>
      <c r="K428" s="70"/>
      <c r="L428" s="69"/>
      <c r="M428" s="47"/>
      <c r="N428" s="239" t="str">
        <f ca="1">IF(Tabla1[[#This Row],[Fecha de nac]]="","",IF(Tabla1[[#This Row],[Fecha Finalización]] &gt;=TODAY(), DATEDIF(Tabla1[[#This Row],[Fecha de nac]],TODAY(),"y"), ROUNDDOWN((Tabla1[[#This Row],[Fecha Finalización]] -Tabla1[[#This Row],[Fecha de nac]])/365,0)))</f>
        <v/>
      </c>
      <c r="O428" s="170"/>
      <c r="P428" s="35"/>
      <c r="Q428" s="68"/>
      <c r="R428" s="68"/>
      <c r="S428" s="68"/>
      <c r="T428" s="68"/>
      <c r="U428" s="244" t="str">
        <f>IF(F428="","",Tabla1[[#This Row],[Fecha Inicio grupo]]+3*7-7)</f>
        <v/>
      </c>
      <c r="V428" s="245" t="str">
        <f>IF(F428="","",EDATE(Tabla1[[#This Row],[Fecha Inicio grupo]],3))</f>
        <v/>
      </c>
      <c r="W428" s="30"/>
      <c r="X428" s="30"/>
      <c r="Y428" s="77"/>
      <c r="Z428" s="77"/>
      <c r="AA428" s="77"/>
      <c r="AB428" s="77"/>
      <c r="AC428" s="77"/>
      <c r="AD428" s="77"/>
      <c r="AE428" s="77"/>
      <c r="AF428" s="77"/>
      <c r="AG428" s="77"/>
      <c r="AH428" s="77"/>
      <c r="AI428" s="77"/>
      <c r="AJ428" s="77"/>
      <c r="AK428" s="77"/>
      <c r="AL428" s="77"/>
      <c r="AM428" s="77"/>
      <c r="AN428" s="77"/>
      <c r="AO428" s="145"/>
      <c r="AP428" s="247" t="str">
        <f>IF(F428="","",IFERROR(VLOOKUP(SUBSTITUTE(SUBSTITUTE(Tabla1[[#This Row],[Uso Sistemas]],"T","P"),"N","F"),Parámetros!$M$2:$N$17,2,0),"Completar hasta 3ra sem. para evaluar a Probacionista"))</f>
        <v/>
      </c>
      <c r="AQ428" s="40"/>
      <c r="AR428" s="40"/>
      <c r="AS428" s="40"/>
      <c r="AT428" s="29"/>
      <c r="AU428" s="56"/>
      <c r="AV428" s="56"/>
      <c r="AW428" s="56"/>
      <c r="AX428" s="249" t="str">
        <f>IF(V428="","",EOMONTH(EDATE(Tabla1[[#This Row],[Fecha Finalización]],2),0))</f>
        <v/>
      </c>
      <c r="AY428" s="40"/>
      <c r="AZ428" s="250" t="str">
        <f>IF(V428="","",EOMONTH(EDATE(Tabla1[[#This Row],[Fecha Finalización]],3),0))</f>
        <v/>
      </c>
      <c r="BA428" s="40"/>
      <c r="BB428" s="40"/>
      <c r="BC428" s="236"/>
      <c r="BD428" s="234" t="str">
        <f>IF(F428="","",Tabla1[[#This Row],[sem 01]]&amp;Tabla1[[#This Row],[sem 02]]&amp;Tabla1[[#This Row],[sem 03]])</f>
        <v/>
      </c>
      <c r="BE428" s="235" t="str">
        <f>IF(TRIM(F428)="","",$B$1&amp;"-"&amp;SUBSTITUTE(Tabla1[[#This Row],[Mes Inscrito]]," ","")&amp;"-"&amp;SUBSTITUTE(Tabla1[[#This Row],[Dia de clases Inscrito]]," ","")&amp;"-"&amp;SUBSTITUTE(Tabla1[[#This Row],[Horario Inscrito]]," ","")&amp;"-"&amp;Tabla1[[#This Row],[Fecha Inicio grupo]])</f>
        <v/>
      </c>
      <c r="BF428" s="252" t="str">
        <f>IF(F428="","",Tabla1[[#This Row],[Curso]])</f>
        <v/>
      </c>
      <c r="BG428" s="253" t="str">
        <f>+IF(TRIM(F428)="","",$B$1&amp;"-"&amp;TRIM(Tabla1[[#This Row],[Mes Inscrito]])&amp;"-"&amp;TRIM(Tabla1[[#This Row],[Dia de clases Inscrito]])&amp;"-"&amp;TRIM(Tabla1[[#This Row],[Horario Inscrito]])&amp;"-"&amp;TRIM(Tabla1[[#This Row],[Fecha Inicio grupo]])&amp;"-"&amp;TRIM(Tabla1[[#This Row],[Tipo Incrito]]))</f>
        <v/>
      </c>
      <c r="BH428" s="309"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10"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10"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10" t="str">
        <f>IF(Tabla1[[#This Row],[Fecha Inicio grupo]]="","",IFERROR(VLOOKUP(Tabla1[[#This Row],[Mes de Alta como miembro]],Parámetros!$AM$2:$AN$16,2,0),"01/01/1900"))</f>
        <v/>
      </c>
    </row>
    <row r="429" spans="1:63" ht="14.45" hidden="1">
      <c r="A429" s="69">
        <v>426</v>
      </c>
      <c r="B429" s="30"/>
      <c r="C429" s="35"/>
      <c r="D429" s="43"/>
      <c r="E429" s="65"/>
      <c r="F429" s="46"/>
      <c r="G429" s="46"/>
      <c r="H429" s="164"/>
      <c r="I429" s="43"/>
      <c r="J429" s="29"/>
      <c r="K429" s="70"/>
      <c r="L429" s="69"/>
      <c r="M429" s="47"/>
      <c r="N429" s="239" t="str">
        <f ca="1">IF(Tabla1[[#This Row],[Fecha de nac]]="","",IF(Tabla1[[#This Row],[Fecha Finalización]] &gt;=TODAY(), DATEDIF(Tabla1[[#This Row],[Fecha de nac]],TODAY(),"y"), ROUNDDOWN((Tabla1[[#This Row],[Fecha Finalización]] -Tabla1[[#This Row],[Fecha de nac]])/365,0)))</f>
        <v/>
      </c>
      <c r="O429" s="170"/>
      <c r="P429" s="35"/>
      <c r="Q429" s="68"/>
      <c r="R429" s="68"/>
      <c r="S429" s="68"/>
      <c r="T429" s="68"/>
      <c r="U429" s="244" t="str">
        <f>IF(F429="","",Tabla1[[#This Row],[Fecha Inicio grupo]]+3*7-7)</f>
        <v/>
      </c>
      <c r="V429" s="245" t="str">
        <f>IF(F429="","",EDATE(Tabla1[[#This Row],[Fecha Inicio grupo]],3))</f>
        <v/>
      </c>
      <c r="W429" s="30"/>
      <c r="X429" s="30"/>
      <c r="Y429" s="77"/>
      <c r="Z429" s="77"/>
      <c r="AA429" s="77"/>
      <c r="AB429" s="77"/>
      <c r="AC429" s="77"/>
      <c r="AD429" s="77"/>
      <c r="AE429" s="77"/>
      <c r="AF429" s="77"/>
      <c r="AG429" s="77"/>
      <c r="AH429" s="77"/>
      <c r="AI429" s="77"/>
      <c r="AJ429" s="77"/>
      <c r="AK429" s="77"/>
      <c r="AL429" s="77"/>
      <c r="AM429" s="77"/>
      <c r="AN429" s="77"/>
      <c r="AO429" s="145"/>
      <c r="AP429" s="247" t="str">
        <f>IF(F429="","",IFERROR(VLOOKUP(SUBSTITUTE(SUBSTITUTE(Tabla1[[#This Row],[Uso Sistemas]],"T","P"),"N","F"),Parámetros!$M$2:$N$17,2,0),"Completar hasta 3ra sem. para evaluar a Probacionista"))</f>
        <v/>
      </c>
      <c r="AQ429" s="40"/>
      <c r="AR429" s="40"/>
      <c r="AS429" s="40"/>
      <c r="AT429" s="29"/>
      <c r="AU429" s="56"/>
      <c r="AV429" s="56"/>
      <c r="AW429" s="56"/>
      <c r="AX429" s="249" t="str">
        <f>IF(V429="","",EOMONTH(EDATE(Tabla1[[#This Row],[Fecha Finalización]],2),0))</f>
        <v/>
      </c>
      <c r="AY429" s="40"/>
      <c r="AZ429" s="250" t="str">
        <f>IF(V429="","",EOMONTH(EDATE(Tabla1[[#This Row],[Fecha Finalización]],3),0))</f>
        <v/>
      </c>
      <c r="BA429" s="40"/>
      <c r="BB429" s="40"/>
      <c r="BC429" s="236"/>
      <c r="BD429" s="234" t="str">
        <f>IF(F429="","",Tabla1[[#This Row],[sem 01]]&amp;Tabla1[[#This Row],[sem 02]]&amp;Tabla1[[#This Row],[sem 03]])</f>
        <v/>
      </c>
      <c r="BE429" s="235" t="str">
        <f>IF(TRIM(F429)="","",$B$1&amp;"-"&amp;SUBSTITUTE(Tabla1[[#This Row],[Mes Inscrito]]," ","")&amp;"-"&amp;SUBSTITUTE(Tabla1[[#This Row],[Dia de clases Inscrito]]," ","")&amp;"-"&amp;SUBSTITUTE(Tabla1[[#This Row],[Horario Inscrito]]," ","")&amp;"-"&amp;Tabla1[[#This Row],[Fecha Inicio grupo]])</f>
        <v/>
      </c>
      <c r="BF429" s="252" t="str">
        <f>IF(F429="","",Tabla1[[#This Row],[Curso]])</f>
        <v/>
      </c>
      <c r="BG429" s="253" t="str">
        <f>+IF(TRIM(F429)="","",$B$1&amp;"-"&amp;TRIM(Tabla1[[#This Row],[Mes Inscrito]])&amp;"-"&amp;TRIM(Tabla1[[#This Row],[Dia de clases Inscrito]])&amp;"-"&amp;TRIM(Tabla1[[#This Row],[Horario Inscrito]])&amp;"-"&amp;TRIM(Tabla1[[#This Row],[Fecha Inicio grupo]])&amp;"-"&amp;TRIM(Tabla1[[#This Row],[Tipo Incrito]]))</f>
        <v/>
      </c>
      <c r="BH429" s="309"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10"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10"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10" t="str">
        <f>IF(Tabla1[[#This Row],[Fecha Inicio grupo]]="","",IFERROR(VLOOKUP(Tabla1[[#This Row],[Mes de Alta como miembro]],Parámetros!$AM$2:$AN$16,2,0),"01/01/1900"))</f>
        <v/>
      </c>
    </row>
    <row r="430" spans="1:63" ht="14.45" hidden="1">
      <c r="A430" s="69">
        <v>427</v>
      </c>
      <c r="B430" s="30"/>
      <c r="C430" s="35"/>
      <c r="D430" s="43"/>
      <c r="E430" s="65"/>
      <c r="F430" s="46"/>
      <c r="G430" s="46"/>
      <c r="H430" s="164"/>
      <c r="I430" s="43"/>
      <c r="J430" s="29"/>
      <c r="K430" s="70"/>
      <c r="L430" s="69"/>
      <c r="M430" s="47"/>
      <c r="N430" s="239" t="str">
        <f ca="1">IF(Tabla1[[#This Row],[Fecha de nac]]="","",IF(Tabla1[[#This Row],[Fecha Finalización]] &gt;=TODAY(), DATEDIF(Tabla1[[#This Row],[Fecha de nac]],TODAY(),"y"), ROUNDDOWN((Tabla1[[#This Row],[Fecha Finalización]] -Tabla1[[#This Row],[Fecha de nac]])/365,0)))</f>
        <v/>
      </c>
      <c r="O430" s="170"/>
      <c r="P430" s="35"/>
      <c r="Q430" s="68"/>
      <c r="R430" s="68"/>
      <c r="S430" s="68"/>
      <c r="T430" s="68"/>
      <c r="U430" s="244" t="str">
        <f>IF(F430="","",Tabla1[[#This Row],[Fecha Inicio grupo]]+3*7-7)</f>
        <v/>
      </c>
      <c r="V430" s="245" t="str">
        <f>IF(F430="","",EDATE(Tabla1[[#This Row],[Fecha Inicio grupo]],3))</f>
        <v/>
      </c>
      <c r="W430" s="30"/>
      <c r="X430" s="30"/>
      <c r="Y430" s="77"/>
      <c r="Z430" s="77"/>
      <c r="AA430" s="77"/>
      <c r="AB430" s="77"/>
      <c r="AC430" s="77"/>
      <c r="AD430" s="77"/>
      <c r="AE430" s="77"/>
      <c r="AF430" s="77"/>
      <c r="AG430" s="77"/>
      <c r="AH430" s="77"/>
      <c r="AI430" s="77"/>
      <c r="AJ430" s="77"/>
      <c r="AK430" s="77"/>
      <c r="AL430" s="77"/>
      <c r="AM430" s="77"/>
      <c r="AN430" s="77"/>
      <c r="AO430" s="145"/>
      <c r="AP430" s="247" t="str">
        <f>IF(F430="","",IFERROR(VLOOKUP(SUBSTITUTE(SUBSTITUTE(Tabla1[[#This Row],[Uso Sistemas]],"T","P"),"N","F"),Parámetros!$M$2:$N$17,2,0),"Completar hasta 3ra sem. para evaluar a Probacionista"))</f>
        <v/>
      </c>
      <c r="AQ430" s="40"/>
      <c r="AR430" s="40"/>
      <c r="AS430" s="40"/>
      <c r="AT430" s="29"/>
      <c r="AU430" s="56"/>
      <c r="AV430" s="56"/>
      <c r="AW430" s="56"/>
      <c r="AX430" s="249" t="str">
        <f>IF(V430="","",EOMONTH(EDATE(Tabla1[[#This Row],[Fecha Finalización]],2),0))</f>
        <v/>
      </c>
      <c r="AY430" s="40"/>
      <c r="AZ430" s="250" t="str">
        <f>IF(V430="","",EOMONTH(EDATE(Tabla1[[#This Row],[Fecha Finalización]],3),0))</f>
        <v/>
      </c>
      <c r="BA430" s="40"/>
      <c r="BB430" s="40"/>
      <c r="BC430" s="236"/>
      <c r="BD430" s="234" t="str">
        <f>IF(F430="","",Tabla1[[#This Row],[sem 01]]&amp;Tabla1[[#This Row],[sem 02]]&amp;Tabla1[[#This Row],[sem 03]])</f>
        <v/>
      </c>
      <c r="BE430" s="235" t="str">
        <f>IF(TRIM(F430)="","",$B$1&amp;"-"&amp;SUBSTITUTE(Tabla1[[#This Row],[Mes Inscrito]]," ","")&amp;"-"&amp;SUBSTITUTE(Tabla1[[#This Row],[Dia de clases Inscrito]]," ","")&amp;"-"&amp;SUBSTITUTE(Tabla1[[#This Row],[Horario Inscrito]]," ","")&amp;"-"&amp;Tabla1[[#This Row],[Fecha Inicio grupo]])</f>
        <v/>
      </c>
      <c r="BF430" s="252" t="str">
        <f>IF(F430="","",Tabla1[[#This Row],[Curso]])</f>
        <v/>
      </c>
      <c r="BG430" s="253" t="str">
        <f>+IF(TRIM(F430)="","",$B$1&amp;"-"&amp;TRIM(Tabla1[[#This Row],[Mes Inscrito]])&amp;"-"&amp;TRIM(Tabla1[[#This Row],[Dia de clases Inscrito]])&amp;"-"&amp;TRIM(Tabla1[[#This Row],[Horario Inscrito]])&amp;"-"&amp;TRIM(Tabla1[[#This Row],[Fecha Inicio grupo]])&amp;"-"&amp;TRIM(Tabla1[[#This Row],[Tipo Incrito]]))</f>
        <v/>
      </c>
      <c r="BH430" s="309"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10"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10"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10" t="str">
        <f>IF(Tabla1[[#This Row],[Fecha Inicio grupo]]="","",IFERROR(VLOOKUP(Tabla1[[#This Row],[Mes de Alta como miembro]],Parámetros!$AM$2:$AN$16,2,0),"01/01/1900"))</f>
        <v/>
      </c>
    </row>
    <row r="431" spans="1:63" ht="14.45" hidden="1">
      <c r="A431" s="69">
        <v>428</v>
      </c>
      <c r="B431" s="30"/>
      <c r="C431" s="35"/>
      <c r="D431" s="43"/>
      <c r="E431" s="65"/>
      <c r="F431" s="46"/>
      <c r="G431" s="46"/>
      <c r="H431" s="164"/>
      <c r="I431" s="43"/>
      <c r="J431" s="29"/>
      <c r="K431" s="70"/>
      <c r="L431" s="69"/>
      <c r="M431" s="47"/>
      <c r="N431" s="239" t="str">
        <f ca="1">IF(Tabla1[[#This Row],[Fecha de nac]]="","",IF(Tabla1[[#This Row],[Fecha Finalización]] &gt;=TODAY(), DATEDIF(Tabla1[[#This Row],[Fecha de nac]],TODAY(),"y"), ROUNDDOWN((Tabla1[[#This Row],[Fecha Finalización]] -Tabla1[[#This Row],[Fecha de nac]])/365,0)))</f>
        <v/>
      </c>
      <c r="O431" s="170"/>
      <c r="P431" s="35"/>
      <c r="Q431" s="68"/>
      <c r="R431" s="68"/>
      <c r="S431" s="68"/>
      <c r="T431" s="68"/>
      <c r="U431" s="244" t="str">
        <f>IF(F431="","",Tabla1[[#This Row],[Fecha Inicio grupo]]+3*7-7)</f>
        <v/>
      </c>
      <c r="V431" s="245" t="str">
        <f>IF(F431="","",EDATE(Tabla1[[#This Row],[Fecha Inicio grupo]],3))</f>
        <v/>
      </c>
      <c r="W431" s="30"/>
      <c r="X431" s="30"/>
      <c r="Y431" s="77"/>
      <c r="Z431" s="77"/>
      <c r="AA431" s="77"/>
      <c r="AB431" s="77"/>
      <c r="AC431" s="77"/>
      <c r="AD431" s="77"/>
      <c r="AE431" s="77"/>
      <c r="AF431" s="77"/>
      <c r="AG431" s="77"/>
      <c r="AH431" s="77"/>
      <c r="AI431" s="77"/>
      <c r="AJ431" s="77"/>
      <c r="AK431" s="77"/>
      <c r="AL431" s="77"/>
      <c r="AM431" s="77"/>
      <c r="AN431" s="77"/>
      <c r="AO431" s="145"/>
      <c r="AP431" s="247" t="str">
        <f>IF(F431="","",IFERROR(VLOOKUP(SUBSTITUTE(SUBSTITUTE(Tabla1[[#This Row],[Uso Sistemas]],"T","P"),"N","F"),Parámetros!$M$2:$N$17,2,0),"Completar hasta 3ra sem. para evaluar a Probacionista"))</f>
        <v/>
      </c>
      <c r="AQ431" s="40"/>
      <c r="AR431" s="40"/>
      <c r="AS431" s="40"/>
      <c r="AT431" s="29"/>
      <c r="AU431" s="56"/>
      <c r="AV431" s="56"/>
      <c r="AW431" s="56"/>
      <c r="AX431" s="249" t="str">
        <f>IF(V431="","",EOMONTH(EDATE(Tabla1[[#This Row],[Fecha Finalización]],2),0))</f>
        <v/>
      </c>
      <c r="AY431" s="40"/>
      <c r="AZ431" s="250" t="str">
        <f>IF(V431="","",EOMONTH(EDATE(Tabla1[[#This Row],[Fecha Finalización]],3),0))</f>
        <v/>
      </c>
      <c r="BA431" s="40"/>
      <c r="BB431" s="40"/>
      <c r="BC431" s="236"/>
      <c r="BD431" s="234" t="str">
        <f>IF(F431="","",Tabla1[[#This Row],[sem 01]]&amp;Tabla1[[#This Row],[sem 02]]&amp;Tabla1[[#This Row],[sem 03]])</f>
        <v/>
      </c>
      <c r="BE431" s="235" t="str">
        <f>IF(TRIM(F431)="","",$B$1&amp;"-"&amp;SUBSTITUTE(Tabla1[[#This Row],[Mes Inscrito]]," ","")&amp;"-"&amp;SUBSTITUTE(Tabla1[[#This Row],[Dia de clases Inscrito]]," ","")&amp;"-"&amp;SUBSTITUTE(Tabla1[[#This Row],[Horario Inscrito]]," ","")&amp;"-"&amp;Tabla1[[#This Row],[Fecha Inicio grupo]])</f>
        <v/>
      </c>
      <c r="BF431" s="252" t="str">
        <f>IF(F431="","",Tabla1[[#This Row],[Curso]])</f>
        <v/>
      </c>
      <c r="BG431" s="253" t="str">
        <f>+IF(TRIM(F431)="","",$B$1&amp;"-"&amp;TRIM(Tabla1[[#This Row],[Mes Inscrito]])&amp;"-"&amp;TRIM(Tabla1[[#This Row],[Dia de clases Inscrito]])&amp;"-"&amp;TRIM(Tabla1[[#This Row],[Horario Inscrito]])&amp;"-"&amp;TRIM(Tabla1[[#This Row],[Fecha Inicio grupo]])&amp;"-"&amp;TRIM(Tabla1[[#This Row],[Tipo Incrito]]))</f>
        <v/>
      </c>
      <c r="BH431" s="309"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10"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10"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10" t="str">
        <f>IF(Tabla1[[#This Row],[Fecha Inicio grupo]]="","",IFERROR(VLOOKUP(Tabla1[[#This Row],[Mes de Alta como miembro]],Parámetros!$AM$2:$AN$16,2,0),"01/01/1900"))</f>
        <v/>
      </c>
    </row>
    <row r="432" spans="1:63" ht="14.45" hidden="1">
      <c r="A432" s="69">
        <v>429</v>
      </c>
      <c r="B432" s="30"/>
      <c r="C432" s="35"/>
      <c r="D432" s="43"/>
      <c r="E432" s="65"/>
      <c r="F432" s="46"/>
      <c r="G432" s="46"/>
      <c r="H432" s="164"/>
      <c r="I432" s="43"/>
      <c r="J432" s="29"/>
      <c r="K432" s="70"/>
      <c r="L432" s="69"/>
      <c r="M432" s="47"/>
      <c r="N432" s="239" t="str">
        <f ca="1">IF(Tabla1[[#This Row],[Fecha de nac]]="","",IF(Tabla1[[#This Row],[Fecha Finalización]] &gt;=TODAY(), DATEDIF(Tabla1[[#This Row],[Fecha de nac]],TODAY(),"y"), ROUNDDOWN((Tabla1[[#This Row],[Fecha Finalización]] -Tabla1[[#This Row],[Fecha de nac]])/365,0)))</f>
        <v/>
      </c>
      <c r="O432" s="170"/>
      <c r="P432" s="35"/>
      <c r="Q432" s="68"/>
      <c r="R432" s="68"/>
      <c r="S432" s="68"/>
      <c r="T432" s="68"/>
      <c r="U432" s="244" t="str">
        <f>IF(F432="","",Tabla1[[#This Row],[Fecha Inicio grupo]]+3*7-7)</f>
        <v/>
      </c>
      <c r="V432" s="245" t="str">
        <f>IF(F432="","",EDATE(Tabla1[[#This Row],[Fecha Inicio grupo]],3))</f>
        <v/>
      </c>
      <c r="W432" s="30"/>
      <c r="X432" s="30"/>
      <c r="Y432" s="77"/>
      <c r="Z432" s="77"/>
      <c r="AA432" s="77"/>
      <c r="AB432" s="77"/>
      <c r="AC432" s="77"/>
      <c r="AD432" s="77"/>
      <c r="AE432" s="77"/>
      <c r="AF432" s="77"/>
      <c r="AG432" s="77"/>
      <c r="AH432" s="77"/>
      <c r="AI432" s="77"/>
      <c r="AJ432" s="77"/>
      <c r="AK432" s="77"/>
      <c r="AL432" s="77"/>
      <c r="AM432" s="77"/>
      <c r="AN432" s="77"/>
      <c r="AO432" s="145"/>
      <c r="AP432" s="247" t="str">
        <f>IF(F432="","",IFERROR(VLOOKUP(SUBSTITUTE(SUBSTITUTE(Tabla1[[#This Row],[Uso Sistemas]],"T","P"),"N","F"),Parámetros!$M$2:$N$17,2,0),"Completar hasta 3ra sem. para evaluar a Probacionista"))</f>
        <v/>
      </c>
      <c r="AQ432" s="40"/>
      <c r="AR432" s="40"/>
      <c r="AS432" s="40"/>
      <c r="AT432" s="29"/>
      <c r="AU432" s="56"/>
      <c r="AV432" s="56"/>
      <c r="AW432" s="56"/>
      <c r="AX432" s="249" t="str">
        <f>IF(V432="","",EOMONTH(EDATE(Tabla1[[#This Row],[Fecha Finalización]],2),0))</f>
        <v/>
      </c>
      <c r="AY432" s="40"/>
      <c r="AZ432" s="250" t="str">
        <f>IF(V432="","",EOMONTH(EDATE(Tabla1[[#This Row],[Fecha Finalización]],3),0))</f>
        <v/>
      </c>
      <c r="BA432" s="40"/>
      <c r="BB432" s="40"/>
      <c r="BC432" s="236"/>
      <c r="BD432" s="234" t="str">
        <f>IF(F432="","",Tabla1[[#This Row],[sem 01]]&amp;Tabla1[[#This Row],[sem 02]]&amp;Tabla1[[#This Row],[sem 03]])</f>
        <v/>
      </c>
      <c r="BE432" s="235" t="str">
        <f>IF(TRIM(F432)="","",$B$1&amp;"-"&amp;SUBSTITUTE(Tabla1[[#This Row],[Mes Inscrito]]," ","")&amp;"-"&amp;SUBSTITUTE(Tabla1[[#This Row],[Dia de clases Inscrito]]," ","")&amp;"-"&amp;SUBSTITUTE(Tabla1[[#This Row],[Horario Inscrito]]," ","")&amp;"-"&amp;Tabla1[[#This Row],[Fecha Inicio grupo]])</f>
        <v/>
      </c>
      <c r="BF432" s="252" t="str">
        <f>IF(F432="","",Tabla1[[#This Row],[Curso]])</f>
        <v/>
      </c>
      <c r="BG432" s="253" t="str">
        <f>+IF(TRIM(F432)="","",$B$1&amp;"-"&amp;TRIM(Tabla1[[#This Row],[Mes Inscrito]])&amp;"-"&amp;TRIM(Tabla1[[#This Row],[Dia de clases Inscrito]])&amp;"-"&amp;TRIM(Tabla1[[#This Row],[Horario Inscrito]])&amp;"-"&amp;TRIM(Tabla1[[#This Row],[Fecha Inicio grupo]])&amp;"-"&amp;TRIM(Tabla1[[#This Row],[Tipo Incrito]]))</f>
        <v/>
      </c>
      <c r="BH432" s="309"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10"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10"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10" t="str">
        <f>IF(Tabla1[[#This Row],[Fecha Inicio grupo]]="","",IFERROR(VLOOKUP(Tabla1[[#This Row],[Mes de Alta como miembro]],Parámetros!$AM$2:$AN$16,2,0),"01/01/1900"))</f>
        <v/>
      </c>
    </row>
    <row r="433" spans="1:63" ht="14.45" hidden="1">
      <c r="A433" s="69">
        <v>430</v>
      </c>
      <c r="B433" s="30"/>
      <c r="C433" s="35"/>
      <c r="D433" s="43"/>
      <c r="E433" s="65"/>
      <c r="F433" s="46"/>
      <c r="G433" s="46"/>
      <c r="H433" s="164"/>
      <c r="I433" s="43"/>
      <c r="J433" s="29"/>
      <c r="K433" s="70"/>
      <c r="L433" s="69"/>
      <c r="M433" s="47"/>
      <c r="N433" s="239" t="str">
        <f ca="1">IF(Tabla1[[#This Row],[Fecha de nac]]="","",IF(Tabla1[[#This Row],[Fecha Finalización]] &gt;=TODAY(), DATEDIF(Tabla1[[#This Row],[Fecha de nac]],TODAY(),"y"), ROUNDDOWN((Tabla1[[#This Row],[Fecha Finalización]] -Tabla1[[#This Row],[Fecha de nac]])/365,0)))</f>
        <v/>
      </c>
      <c r="O433" s="170"/>
      <c r="P433" s="35"/>
      <c r="Q433" s="68"/>
      <c r="R433" s="68"/>
      <c r="S433" s="68"/>
      <c r="T433" s="68"/>
      <c r="U433" s="244" t="str">
        <f>IF(F433="","",Tabla1[[#This Row],[Fecha Inicio grupo]]+3*7-7)</f>
        <v/>
      </c>
      <c r="V433" s="245" t="str">
        <f>IF(F433="","",EDATE(Tabla1[[#This Row],[Fecha Inicio grupo]],3))</f>
        <v/>
      </c>
      <c r="W433" s="30"/>
      <c r="X433" s="30"/>
      <c r="Y433" s="77"/>
      <c r="Z433" s="77"/>
      <c r="AA433" s="77"/>
      <c r="AB433" s="77"/>
      <c r="AC433" s="77"/>
      <c r="AD433" s="77"/>
      <c r="AE433" s="77"/>
      <c r="AF433" s="77"/>
      <c r="AG433" s="77"/>
      <c r="AH433" s="77"/>
      <c r="AI433" s="77"/>
      <c r="AJ433" s="77"/>
      <c r="AK433" s="77"/>
      <c r="AL433" s="77"/>
      <c r="AM433" s="77"/>
      <c r="AN433" s="77"/>
      <c r="AO433" s="145"/>
      <c r="AP433" s="247" t="str">
        <f>IF(F433="","",IFERROR(VLOOKUP(SUBSTITUTE(SUBSTITUTE(Tabla1[[#This Row],[Uso Sistemas]],"T","P"),"N","F"),Parámetros!$M$2:$N$17,2,0),"Completar hasta 3ra sem. para evaluar a Probacionista"))</f>
        <v/>
      </c>
      <c r="AQ433" s="40"/>
      <c r="AR433" s="40"/>
      <c r="AS433" s="40"/>
      <c r="AT433" s="29"/>
      <c r="AU433" s="56"/>
      <c r="AV433" s="56"/>
      <c r="AW433" s="56"/>
      <c r="AX433" s="249" t="str">
        <f>IF(V433="","",EOMONTH(EDATE(Tabla1[[#This Row],[Fecha Finalización]],2),0))</f>
        <v/>
      </c>
      <c r="AY433" s="40"/>
      <c r="AZ433" s="250" t="str">
        <f>IF(V433="","",EOMONTH(EDATE(Tabla1[[#This Row],[Fecha Finalización]],3),0))</f>
        <v/>
      </c>
      <c r="BA433" s="40"/>
      <c r="BB433" s="40"/>
      <c r="BC433" s="236"/>
      <c r="BD433" s="234" t="str">
        <f>IF(F433="","",Tabla1[[#This Row],[sem 01]]&amp;Tabla1[[#This Row],[sem 02]]&amp;Tabla1[[#This Row],[sem 03]])</f>
        <v/>
      </c>
      <c r="BE433" s="235" t="str">
        <f>IF(TRIM(F433)="","",$B$1&amp;"-"&amp;SUBSTITUTE(Tabla1[[#This Row],[Mes Inscrito]]," ","")&amp;"-"&amp;SUBSTITUTE(Tabla1[[#This Row],[Dia de clases Inscrito]]," ","")&amp;"-"&amp;SUBSTITUTE(Tabla1[[#This Row],[Horario Inscrito]]," ","")&amp;"-"&amp;Tabla1[[#This Row],[Fecha Inicio grupo]])</f>
        <v/>
      </c>
      <c r="BF433" s="252" t="str">
        <f>IF(F433="","",Tabla1[[#This Row],[Curso]])</f>
        <v/>
      </c>
      <c r="BG433" s="253" t="str">
        <f>+IF(TRIM(F433)="","",$B$1&amp;"-"&amp;TRIM(Tabla1[[#This Row],[Mes Inscrito]])&amp;"-"&amp;TRIM(Tabla1[[#This Row],[Dia de clases Inscrito]])&amp;"-"&amp;TRIM(Tabla1[[#This Row],[Horario Inscrito]])&amp;"-"&amp;TRIM(Tabla1[[#This Row],[Fecha Inicio grupo]])&amp;"-"&amp;TRIM(Tabla1[[#This Row],[Tipo Incrito]]))</f>
        <v/>
      </c>
      <c r="BH433" s="309"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10"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10"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10" t="str">
        <f>IF(Tabla1[[#This Row],[Fecha Inicio grupo]]="","",IFERROR(VLOOKUP(Tabla1[[#This Row],[Mes de Alta como miembro]],Parámetros!$AM$2:$AN$16,2,0),"01/01/1900"))</f>
        <v/>
      </c>
    </row>
    <row r="434" spans="1:63" ht="14.45" hidden="1">
      <c r="A434" s="69">
        <v>431</v>
      </c>
      <c r="B434" s="30"/>
      <c r="C434" s="35"/>
      <c r="D434" s="43"/>
      <c r="E434" s="65"/>
      <c r="F434" s="46"/>
      <c r="G434" s="46"/>
      <c r="H434" s="164"/>
      <c r="I434" s="43"/>
      <c r="J434" s="29"/>
      <c r="K434" s="70"/>
      <c r="L434" s="69"/>
      <c r="M434" s="47"/>
      <c r="N434" s="239" t="str">
        <f ca="1">IF(Tabla1[[#This Row],[Fecha de nac]]="","",IF(Tabla1[[#This Row],[Fecha Finalización]] &gt;=TODAY(), DATEDIF(Tabla1[[#This Row],[Fecha de nac]],TODAY(),"y"), ROUNDDOWN((Tabla1[[#This Row],[Fecha Finalización]] -Tabla1[[#This Row],[Fecha de nac]])/365,0)))</f>
        <v/>
      </c>
      <c r="O434" s="170"/>
      <c r="P434" s="35"/>
      <c r="Q434" s="68"/>
      <c r="R434" s="68"/>
      <c r="S434" s="68"/>
      <c r="T434" s="68"/>
      <c r="U434" s="244" t="str">
        <f>IF(F434="","",Tabla1[[#This Row],[Fecha Inicio grupo]]+3*7-7)</f>
        <v/>
      </c>
      <c r="V434" s="245" t="str">
        <f>IF(F434="","",EDATE(Tabla1[[#This Row],[Fecha Inicio grupo]],3))</f>
        <v/>
      </c>
      <c r="W434" s="30"/>
      <c r="X434" s="30"/>
      <c r="Y434" s="77"/>
      <c r="Z434" s="77"/>
      <c r="AA434" s="77"/>
      <c r="AB434" s="77"/>
      <c r="AC434" s="77"/>
      <c r="AD434" s="77"/>
      <c r="AE434" s="77"/>
      <c r="AF434" s="77"/>
      <c r="AG434" s="77"/>
      <c r="AH434" s="77"/>
      <c r="AI434" s="77"/>
      <c r="AJ434" s="77"/>
      <c r="AK434" s="77"/>
      <c r="AL434" s="77"/>
      <c r="AM434" s="77"/>
      <c r="AN434" s="77"/>
      <c r="AO434" s="145"/>
      <c r="AP434" s="247" t="str">
        <f>IF(F434="","",IFERROR(VLOOKUP(SUBSTITUTE(SUBSTITUTE(Tabla1[[#This Row],[Uso Sistemas]],"T","P"),"N","F"),Parámetros!$M$2:$N$17,2,0),"Completar hasta 3ra sem. para evaluar a Probacionista"))</f>
        <v/>
      </c>
      <c r="AQ434" s="40"/>
      <c r="AR434" s="40"/>
      <c r="AS434" s="40"/>
      <c r="AT434" s="29"/>
      <c r="AU434" s="56"/>
      <c r="AV434" s="56"/>
      <c r="AW434" s="56"/>
      <c r="AX434" s="249" t="str">
        <f>IF(V434="","",EOMONTH(EDATE(Tabla1[[#This Row],[Fecha Finalización]],2),0))</f>
        <v/>
      </c>
      <c r="AY434" s="40"/>
      <c r="AZ434" s="250" t="str">
        <f>IF(V434="","",EOMONTH(EDATE(Tabla1[[#This Row],[Fecha Finalización]],3),0))</f>
        <v/>
      </c>
      <c r="BA434" s="40"/>
      <c r="BB434" s="40"/>
      <c r="BC434" s="236"/>
      <c r="BD434" s="234" t="str">
        <f>IF(F434="","",Tabla1[[#This Row],[sem 01]]&amp;Tabla1[[#This Row],[sem 02]]&amp;Tabla1[[#This Row],[sem 03]])</f>
        <v/>
      </c>
      <c r="BE434" s="235" t="str">
        <f>IF(TRIM(F434)="","",$B$1&amp;"-"&amp;SUBSTITUTE(Tabla1[[#This Row],[Mes Inscrito]]," ","")&amp;"-"&amp;SUBSTITUTE(Tabla1[[#This Row],[Dia de clases Inscrito]]," ","")&amp;"-"&amp;SUBSTITUTE(Tabla1[[#This Row],[Horario Inscrito]]," ","")&amp;"-"&amp;Tabla1[[#This Row],[Fecha Inicio grupo]])</f>
        <v/>
      </c>
      <c r="BF434" s="252" t="str">
        <f>IF(F434="","",Tabla1[[#This Row],[Curso]])</f>
        <v/>
      </c>
      <c r="BG434" s="253" t="str">
        <f>+IF(TRIM(F434)="","",$B$1&amp;"-"&amp;TRIM(Tabla1[[#This Row],[Mes Inscrito]])&amp;"-"&amp;TRIM(Tabla1[[#This Row],[Dia de clases Inscrito]])&amp;"-"&amp;TRIM(Tabla1[[#This Row],[Horario Inscrito]])&amp;"-"&amp;TRIM(Tabla1[[#This Row],[Fecha Inicio grupo]])&amp;"-"&amp;TRIM(Tabla1[[#This Row],[Tipo Incrito]]))</f>
        <v/>
      </c>
      <c r="BH434" s="309"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10"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10"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10" t="str">
        <f>IF(Tabla1[[#This Row],[Fecha Inicio grupo]]="","",IFERROR(VLOOKUP(Tabla1[[#This Row],[Mes de Alta como miembro]],Parámetros!$AM$2:$AN$16,2,0),"01/01/1900"))</f>
        <v/>
      </c>
    </row>
    <row r="435" spans="1:63" ht="14.45" hidden="1">
      <c r="A435" s="69">
        <v>432</v>
      </c>
      <c r="B435" s="30"/>
      <c r="C435" s="35"/>
      <c r="D435" s="43"/>
      <c r="E435" s="65"/>
      <c r="F435" s="46"/>
      <c r="G435" s="46"/>
      <c r="H435" s="164"/>
      <c r="I435" s="43"/>
      <c r="J435" s="29"/>
      <c r="K435" s="70"/>
      <c r="L435" s="69"/>
      <c r="M435" s="47"/>
      <c r="N435" s="239" t="str">
        <f ca="1">IF(Tabla1[[#This Row],[Fecha de nac]]="","",IF(Tabla1[[#This Row],[Fecha Finalización]] &gt;=TODAY(), DATEDIF(Tabla1[[#This Row],[Fecha de nac]],TODAY(),"y"), ROUNDDOWN((Tabla1[[#This Row],[Fecha Finalización]] -Tabla1[[#This Row],[Fecha de nac]])/365,0)))</f>
        <v/>
      </c>
      <c r="O435" s="170"/>
      <c r="P435" s="35"/>
      <c r="Q435" s="68"/>
      <c r="R435" s="68"/>
      <c r="S435" s="68"/>
      <c r="T435" s="68"/>
      <c r="U435" s="244" t="str">
        <f>IF(F435="","",Tabla1[[#This Row],[Fecha Inicio grupo]]+3*7-7)</f>
        <v/>
      </c>
      <c r="V435" s="245" t="str">
        <f>IF(F435="","",EDATE(Tabla1[[#This Row],[Fecha Inicio grupo]],3))</f>
        <v/>
      </c>
      <c r="W435" s="30"/>
      <c r="X435" s="30"/>
      <c r="Y435" s="77"/>
      <c r="Z435" s="77"/>
      <c r="AA435" s="77"/>
      <c r="AB435" s="77"/>
      <c r="AC435" s="77"/>
      <c r="AD435" s="77"/>
      <c r="AE435" s="77"/>
      <c r="AF435" s="77"/>
      <c r="AG435" s="77"/>
      <c r="AH435" s="77"/>
      <c r="AI435" s="77"/>
      <c r="AJ435" s="77"/>
      <c r="AK435" s="77"/>
      <c r="AL435" s="77"/>
      <c r="AM435" s="77"/>
      <c r="AN435" s="77"/>
      <c r="AO435" s="145"/>
      <c r="AP435" s="247" t="str">
        <f>IF(F435="","",IFERROR(VLOOKUP(SUBSTITUTE(SUBSTITUTE(Tabla1[[#This Row],[Uso Sistemas]],"T","P"),"N","F"),Parámetros!$M$2:$N$17,2,0),"Completar hasta 3ra sem. para evaluar a Probacionista"))</f>
        <v/>
      </c>
      <c r="AQ435" s="40"/>
      <c r="AR435" s="40"/>
      <c r="AS435" s="40"/>
      <c r="AT435" s="29"/>
      <c r="AU435" s="56"/>
      <c r="AV435" s="56"/>
      <c r="AW435" s="56"/>
      <c r="AX435" s="249" t="str">
        <f>IF(V435="","",EOMONTH(EDATE(Tabla1[[#This Row],[Fecha Finalización]],2),0))</f>
        <v/>
      </c>
      <c r="AY435" s="40"/>
      <c r="AZ435" s="250" t="str">
        <f>IF(V435="","",EOMONTH(EDATE(Tabla1[[#This Row],[Fecha Finalización]],3),0))</f>
        <v/>
      </c>
      <c r="BA435" s="40"/>
      <c r="BB435" s="40"/>
      <c r="BC435" s="236"/>
      <c r="BD435" s="234" t="str">
        <f>IF(F435="","",Tabla1[[#This Row],[sem 01]]&amp;Tabla1[[#This Row],[sem 02]]&amp;Tabla1[[#This Row],[sem 03]])</f>
        <v/>
      </c>
      <c r="BE435" s="235" t="str">
        <f>IF(TRIM(F435)="","",$B$1&amp;"-"&amp;SUBSTITUTE(Tabla1[[#This Row],[Mes Inscrito]]," ","")&amp;"-"&amp;SUBSTITUTE(Tabla1[[#This Row],[Dia de clases Inscrito]]," ","")&amp;"-"&amp;SUBSTITUTE(Tabla1[[#This Row],[Horario Inscrito]]," ","")&amp;"-"&amp;Tabla1[[#This Row],[Fecha Inicio grupo]])</f>
        <v/>
      </c>
      <c r="BF435" s="252" t="str">
        <f>IF(F435="","",Tabla1[[#This Row],[Curso]])</f>
        <v/>
      </c>
      <c r="BG435" s="253" t="str">
        <f>+IF(TRIM(F435)="","",$B$1&amp;"-"&amp;TRIM(Tabla1[[#This Row],[Mes Inscrito]])&amp;"-"&amp;TRIM(Tabla1[[#This Row],[Dia de clases Inscrito]])&amp;"-"&amp;TRIM(Tabla1[[#This Row],[Horario Inscrito]])&amp;"-"&amp;TRIM(Tabla1[[#This Row],[Fecha Inicio grupo]])&amp;"-"&amp;TRIM(Tabla1[[#This Row],[Tipo Incrito]]))</f>
        <v/>
      </c>
      <c r="BH435" s="309"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10"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10"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10" t="str">
        <f>IF(Tabla1[[#This Row],[Fecha Inicio grupo]]="","",IFERROR(VLOOKUP(Tabla1[[#This Row],[Mes de Alta como miembro]],Parámetros!$AM$2:$AN$16,2,0),"01/01/1900"))</f>
        <v/>
      </c>
    </row>
    <row r="436" spans="1:63" ht="14.45" hidden="1">
      <c r="A436" s="69">
        <v>433</v>
      </c>
      <c r="B436" s="30"/>
      <c r="C436" s="35"/>
      <c r="D436" s="43"/>
      <c r="E436" s="65"/>
      <c r="F436" s="46"/>
      <c r="G436" s="46"/>
      <c r="H436" s="164"/>
      <c r="I436" s="43"/>
      <c r="J436" s="29"/>
      <c r="K436" s="70"/>
      <c r="L436" s="69"/>
      <c r="M436" s="47"/>
      <c r="N436" s="239" t="str">
        <f ca="1">IF(Tabla1[[#This Row],[Fecha de nac]]="","",IF(Tabla1[[#This Row],[Fecha Finalización]] &gt;=TODAY(), DATEDIF(Tabla1[[#This Row],[Fecha de nac]],TODAY(),"y"), ROUNDDOWN((Tabla1[[#This Row],[Fecha Finalización]] -Tabla1[[#This Row],[Fecha de nac]])/365,0)))</f>
        <v/>
      </c>
      <c r="O436" s="170"/>
      <c r="P436" s="35"/>
      <c r="Q436" s="68"/>
      <c r="R436" s="68"/>
      <c r="S436" s="68"/>
      <c r="T436" s="68"/>
      <c r="U436" s="244" t="str">
        <f>IF(F436="","",Tabla1[[#This Row],[Fecha Inicio grupo]]+3*7-7)</f>
        <v/>
      </c>
      <c r="V436" s="245" t="str">
        <f>IF(F436="","",EDATE(Tabla1[[#This Row],[Fecha Inicio grupo]],3))</f>
        <v/>
      </c>
      <c r="W436" s="30"/>
      <c r="X436" s="30"/>
      <c r="Y436" s="77"/>
      <c r="Z436" s="77"/>
      <c r="AA436" s="77"/>
      <c r="AB436" s="77"/>
      <c r="AC436" s="77"/>
      <c r="AD436" s="77"/>
      <c r="AE436" s="77"/>
      <c r="AF436" s="77"/>
      <c r="AG436" s="77"/>
      <c r="AH436" s="77"/>
      <c r="AI436" s="77"/>
      <c r="AJ436" s="77"/>
      <c r="AK436" s="77"/>
      <c r="AL436" s="77"/>
      <c r="AM436" s="77"/>
      <c r="AN436" s="77"/>
      <c r="AO436" s="145"/>
      <c r="AP436" s="247" t="str">
        <f>IF(F436="","",IFERROR(VLOOKUP(SUBSTITUTE(SUBSTITUTE(Tabla1[[#This Row],[Uso Sistemas]],"T","P"),"N","F"),Parámetros!$M$2:$N$17,2,0),"Completar hasta 3ra sem. para evaluar a Probacionista"))</f>
        <v/>
      </c>
      <c r="AQ436" s="40"/>
      <c r="AR436" s="40"/>
      <c r="AS436" s="40"/>
      <c r="AT436" s="29"/>
      <c r="AU436" s="56"/>
      <c r="AV436" s="56"/>
      <c r="AW436" s="56"/>
      <c r="AX436" s="249" t="str">
        <f>IF(V436="","",EOMONTH(EDATE(Tabla1[[#This Row],[Fecha Finalización]],2),0))</f>
        <v/>
      </c>
      <c r="AY436" s="40"/>
      <c r="AZ436" s="250" t="str">
        <f>IF(V436="","",EOMONTH(EDATE(Tabla1[[#This Row],[Fecha Finalización]],3),0))</f>
        <v/>
      </c>
      <c r="BA436" s="40"/>
      <c r="BB436" s="40"/>
      <c r="BC436" s="236"/>
      <c r="BD436" s="234" t="str">
        <f>IF(F436="","",Tabla1[[#This Row],[sem 01]]&amp;Tabla1[[#This Row],[sem 02]]&amp;Tabla1[[#This Row],[sem 03]])</f>
        <v/>
      </c>
      <c r="BE436" s="235" t="str">
        <f>IF(TRIM(F436)="","",$B$1&amp;"-"&amp;SUBSTITUTE(Tabla1[[#This Row],[Mes Inscrito]]," ","")&amp;"-"&amp;SUBSTITUTE(Tabla1[[#This Row],[Dia de clases Inscrito]]," ","")&amp;"-"&amp;SUBSTITUTE(Tabla1[[#This Row],[Horario Inscrito]]," ","")&amp;"-"&amp;Tabla1[[#This Row],[Fecha Inicio grupo]])</f>
        <v/>
      </c>
      <c r="BF436" s="252" t="str">
        <f>IF(F436="","",Tabla1[[#This Row],[Curso]])</f>
        <v/>
      </c>
      <c r="BG436" s="253" t="str">
        <f>+IF(TRIM(F436)="","",$B$1&amp;"-"&amp;TRIM(Tabla1[[#This Row],[Mes Inscrito]])&amp;"-"&amp;TRIM(Tabla1[[#This Row],[Dia de clases Inscrito]])&amp;"-"&amp;TRIM(Tabla1[[#This Row],[Horario Inscrito]])&amp;"-"&amp;TRIM(Tabla1[[#This Row],[Fecha Inicio grupo]])&amp;"-"&amp;TRIM(Tabla1[[#This Row],[Tipo Incrito]]))</f>
        <v/>
      </c>
      <c r="BH436" s="309"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10"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10"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10" t="str">
        <f>IF(Tabla1[[#This Row],[Fecha Inicio grupo]]="","",IFERROR(VLOOKUP(Tabla1[[#This Row],[Mes de Alta como miembro]],Parámetros!$AM$2:$AN$16,2,0),"01/01/1900"))</f>
        <v/>
      </c>
    </row>
    <row r="437" spans="1:63" ht="14.45" hidden="1">
      <c r="A437" s="69">
        <v>434</v>
      </c>
      <c r="B437" s="30"/>
      <c r="C437" s="35"/>
      <c r="D437" s="43"/>
      <c r="E437" s="65"/>
      <c r="F437" s="46"/>
      <c r="G437" s="46"/>
      <c r="H437" s="164"/>
      <c r="I437" s="43"/>
      <c r="J437" s="29"/>
      <c r="K437" s="70"/>
      <c r="L437" s="69"/>
      <c r="M437" s="47"/>
      <c r="N437" s="239" t="str">
        <f ca="1">IF(Tabla1[[#This Row],[Fecha de nac]]="","",IF(Tabla1[[#This Row],[Fecha Finalización]] &gt;=TODAY(), DATEDIF(Tabla1[[#This Row],[Fecha de nac]],TODAY(),"y"), ROUNDDOWN((Tabla1[[#This Row],[Fecha Finalización]] -Tabla1[[#This Row],[Fecha de nac]])/365,0)))</f>
        <v/>
      </c>
      <c r="O437" s="170"/>
      <c r="P437" s="35"/>
      <c r="Q437" s="68"/>
      <c r="R437" s="68"/>
      <c r="S437" s="68"/>
      <c r="T437" s="68"/>
      <c r="U437" s="244" t="str">
        <f>IF(F437="","",Tabla1[[#This Row],[Fecha Inicio grupo]]+3*7-7)</f>
        <v/>
      </c>
      <c r="V437" s="245" t="str">
        <f>IF(F437="","",EDATE(Tabla1[[#This Row],[Fecha Inicio grupo]],3))</f>
        <v/>
      </c>
      <c r="W437" s="30"/>
      <c r="X437" s="30"/>
      <c r="Y437" s="77"/>
      <c r="Z437" s="77"/>
      <c r="AA437" s="77"/>
      <c r="AB437" s="77"/>
      <c r="AC437" s="77"/>
      <c r="AD437" s="77"/>
      <c r="AE437" s="77"/>
      <c r="AF437" s="77"/>
      <c r="AG437" s="77"/>
      <c r="AH437" s="77"/>
      <c r="AI437" s="77"/>
      <c r="AJ437" s="77"/>
      <c r="AK437" s="77"/>
      <c r="AL437" s="77"/>
      <c r="AM437" s="77"/>
      <c r="AN437" s="77"/>
      <c r="AO437" s="145"/>
      <c r="AP437" s="247" t="str">
        <f>IF(F437="","",IFERROR(VLOOKUP(SUBSTITUTE(SUBSTITUTE(Tabla1[[#This Row],[Uso Sistemas]],"T","P"),"N","F"),Parámetros!$M$2:$N$17,2,0),"Completar hasta 3ra sem. para evaluar a Probacionista"))</f>
        <v/>
      </c>
      <c r="AQ437" s="40"/>
      <c r="AR437" s="40"/>
      <c r="AS437" s="40"/>
      <c r="AT437" s="29"/>
      <c r="AU437" s="56"/>
      <c r="AV437" s="56"/>
      <c r="AW437" s="56"/>
      <c r="AX437" s="249" t="str">
        <f>IF(V437="","",EOMONTH(EDATE(Tabla1[[#This Row],[Fecha Finalización]],2),0))</f>
        <v/>
      </c>
      <c r="AY437" s="40"/>
      <c r="AZ437" s="250" t="str">
        <f>IF(V437="","",EOMONTH(EDATE(Tabla1[[#This Row],[Fecha Finalización]],3),0))</f>
        <v/>
      </c>
      <c r="BA437" s="40"/>
      <c r="BB437" s="40"/>
      <c r="BC437" s="236"/>
      <c r="BD437" s="234" t="str">
        <f>IF(F437="","",Tabla1[[#This Row],[sem 01]]&amp;Tabla1[[#This Row],[sem 02]]&amp;Tabla1[[#This Row],[sem 03]])</f>
        <v/>
      </c>
      <c r="BE437" s="235" t="str">
        <f>IF(TRIM(F437)="","",$B$1&amp;"-"&amp;SUBSTITUTE(Tabla1[[#This Row],[Mes Inscrito]]," ","")&amp;"-"&amp;SUBSTITUTE(Tabla1[[#This Row],[Dia de clases Inscrito]]," ","")&amp;"-"&amp;SUBSTITUTE(Tabla1[[#This Row],[Horario Inscrito]]," ","")&amp;"-"&amp;Tabla1[[#This Row],[Fecha Inicio grupo]])</f>
        <v/>
      </c>
      <c r="BF437" s="252" t="str">
        <f>IF(F437="","",Tabla1[[#This Row],[Curso]])</f>
        <v/>
      </c>
      <c r="BG437" s="253" t="str">
        <f>+IF(TRIM(F437)="","",$B$1&amp;"-"&amp;TRIM(Tabla1[[#This Row],[Mes Inscrito]])&amp;"-"&amp;TRIM(Tabla1[[#This Row],[Dia de clases Inscrito]])&amp;"-"&amp;TRIM(Tabla1[[#This Row],[Horario Inscrito]])&amp;"-"&amp;TRIM(Tabla1[[#This Row],[Fecha Inicio grupo]])&amp;"-"&amp;TRIM(Tabla1[[#This Row],[Tipo Incrito]]))</f>
        <v/>
      </c>
      <c r="BH437" s="309"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10"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10"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10" t="str">
        <f>IF(Tabla1[[#This Row],[Fecha Inicio grupo]]="","",IFERROR(VLOOKUP(Tabla1[[#This Row],[Mes de Alta como miembro]],Parámetros!$AM$2:$AN$16,2,0),"01/01/1900"))</f>
        <v/>
      </c>
    </row>
    <row r="438" spans="1:63" ht="14.45" hidden="1">
      <c r="A438" s="69">
        <v>435</v>
      </c>
      <c r="B438" s="30"/>
      <c r="C438" s="35"/>
      <c r="D438" s="43"/>
      <c r="E438" s="65"/>
      <c r="F438" s="46"/>
      <c r="G438" s="46"/>
      <c r="H438" s="164"/>
      <c r="I438" s="43"/>
      <c r="J438" s="29"/>
      <c r="K438" s="70"/>
      <c r="L438" s="69"/>
      <c r="M438" s="47"/>
      <c r="N438" s="239" t="str">
        <f ca="1">IF(Tabla1[[#This Row],[Fecha de nac]]="","",IF(Tabla1[[#This Row],[Fecha Finalización]] &gt;=TODAY(), DATEDIF(Tabla1[[#This Row],[Fecha de nac]],TODAY(),"y"), ROUNDDOWN((Tabla1[[#This Row],[Fecha Finalización]] -Tabla1[[#This Row],[Fecha de nac]])/365,0)))</f>
        <v/>
      </c>
      <c r="O438" s="170"/>
      <c r="P438" s="35"/>
      <c r="Q438" s="68"/>
      <c r="R438" s="68"/>
      <c r="S438" s="68"/>
      <c r="T438" s="68"/>
      <c r="U438" s="244" t="str">
        <f>IF(F438="","",Tabla1[[#This Row],[Fecha Inicio grupo]]+3*7-7)</f>
        <v/>
      </c>
      <c r="V438" s="245" t="str">
        <f>IF(F438="","",EDATE(Tabla1[[#This Row],[Fecha Inicio grupo]],3))</f>
        <v/>
      </c>
      <c r="W438" s="30"/>
      <c r="X438" s="30"/>
      <c r="Y438" s="77"/>
      <c r="Z438" s="77"/>
      <c r="AA438" s="77"/>
      <c r="AB438" s="77"/>
      <c r="AC438" s="77"/>
      <c r="AD438" s="77"/>
      <c r="AE438" s="77"/>
      <c r="AF438" s="77"/>
      <c r="AG438" s="77"/>
      <c r="AH438" s="77"/>
      <c r="AI438" s="77"/>
      <c r="AJ438" s="77"/>
      <c r="AK438" s="77"/>
      <c r="AL438" s="77"/>
      <c r="AM438" s="77"/>
      <c r="AN438" s="77"/>
      <c r="AO438" s="145"/>
      <c r="AP438" s="247" t="str">
        <f>IF(F438="","",IFERROR(VLOOKUP(SUBSTITUTE(SUBSTITUTE(Tabla1[[#This Row],[Uso Sistemas]],"T","P"),"N","F"),Parámetros!$M$2:$N$17,2,0),"Completar hasta 3ra sem. para evaluar a Probacionista"))</f>
        <v/>
      </c>
      <c r="AQ438" s="40"/>
      <c r="AR438" s="40"/>
      <c r="AS438" s="40"/>
      <c r="AT438" s="29"/>
      <c r="AU438" s="56"/>
      <c r="AV438" s="56"/>
      <c r="AW438" s="56"/>
      <c r="AX438" s="249" t="str">
        <f>IF(V438="","",EOMONTH(EDATE(Tabla1[[#This Row],[Fecha Finalización]],2),0))</f>
        <v/>
      </c>
      <c r="AY438" s="40"/>
      <c r="AZ438" s="250" t="str">
        <f>IF(V438="","",EOMONTH(EDATE(Tabla1[[#This Row],[Fecha Finalización]],3),0))</f>
        <v/>
      </c>
      <c r="BA438" s="40"/>
      <c r="BB438" s="40"/>
      <c r="BC438" s="236"/>
      <c r="BD438" s="234" t="str">
        <f>IF(F438="","",Tabla1[[#This Row],[sem 01]]&amp;Tabla1[[#This Row],[sem 02]]&amp;Tabla1[[#This Row],[sem 03]])</f>
        <v/>
      </c>
      <c r="BE438" s="235" t="str">
        <f>IF(TRIM(F438)="","",$B$1&amp;"-"&amp;SUBSTITUTE(Tabla1[[#This Row],[Mes Inscrito]]," ","")&amp;"-"&amp;SUBSTITUTE(Tabla1[[#This Row],[Dia de clases Inscrito]]," ","")&amp;"-"&amp;SUBSTITUTE(Tabla1[[#This Row],[Horario Inscrito]]," ","")&amp;"-"&amp;Tabla1[[#This Row],[Fecha Inicio grupo]])</f>
        <v/>
      </c>
      <c r="BF438" s="252" t="str">
        <f>IF(F438="","",Tabla1[[#This Row],[Curso]])</f>
        <v/>
      </c>
      <c r="BG438" s="253" t="str">
        <f>+IF(TRIM(F438)="","",$B$1&amp;"-"&amp;TRIM(Tabla1[[#This Row],[Mes Inscrito]])&amp;"-"&amp;TRIM(Tabla1[[#This Row],[Dia de clases Inscrito]])&amp;"-"&amp;TRIM(Tabla1[[#This Row],[Horario Inscrito]])&amp;"-"&amp;TRIM(Tabla1[[#This Row],[Fecha Inicio grupo]])&amp;"-"&amp;TRIM(Tabla1[[#This Row],[Tipo Incrito]]))</f>
        <v/>
      </c>
      <c r="BH438" s="309"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10"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10"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10" t="str">
        <f>IF(Tabla1[[#This Row],[Fecha Inicio grupo]]="","",IFERROR(VLOOKUP(Tabla1[[#This Row],[Mes de Alta como miembro]],Parámetros!$AM$2:$AN$16,2,0),"01/01/1900"))</f>
        <v/>
      </c>
    </row>
    <row r="439" spans="1:63" ht="14.45" hidden="1">
      <c r="A439" s="69">
        <v>436</v>
      </c>
      <c r="B439" s="30"/>
      <c r="C439" s="35"/>
      <c r="D439" s="43"/>
      <c r="E439" s="65"/>
      <c r="F439" s="46"/>
      <c r="G439" s="46"/>
      <c r="H439" s="164"/>
      <c r="I439" s="43"/>
      <c r="J439" s="29"/>
      <c r="K439" s="70"/>
      <c r="L439" s="69"/>
      <c r="M439" s="47"/>
      <c r="N439" s="239" t="str">
        <f ca="1">IF(Tabla1[[#This Row],[Fecha de nac]]="","",IF(Tabla1[[#This Row],[Fecha Finalización]] &gt;=TODAY(), DATEDIF(Tabla1[[#This Row],[Fecha de nac]],TODAY(),"y"), ROUNDDOWN((Tabla1[[#This Row],[Fecha Finalización]] -Tabla1[[#This Row],[Fecha de nac]])/365,0)))</f>
        <v/>
      </c>
      <c r="O439" s="170"/>
      <c r="P439" s="35"/>
      <c r="Q439" s="68"/>
      <c r="R439" s="68"/>
      <c r="S439" s="68"/>
      <c r="T439" s="68"/>
      <c r="U439" s="244" t="str">
        <f>IF(F439="","",Tabla1[[#This Row],[Fecha Inicio grupo]]+3*7-7)</f>
        <v/>
      </c>
      <c r="V439" s="245" t="str">
        <f>IF(F439="","",EDATE(Tabla1[[#This Row],[Fecha Inicio grupo]],3))</f>
        <v/>
      </c>
      <c r="W439" s="30"/>
      <c r="X439" s="30"/>
      <c r="Y439" s="77"/>
      <c r="Z439" s="77"/>
      <c r="AA439" s="77"/>
      <c r="AB439" s="77"/>
      <c r="AC439" s="77"/>
      <c r="AD439" s="77"/>
      <c r="AE439" s="77"/>
      <c r="AF439" s="77"/>
      <c r="AG439" s="77"/>
      <c r="AH439" s="77"/>
      <c r="AI439" s="77"/>
      <c r="AJ439" s="77"/>
      <c r="AK439" s="77"/>
      <c r="AL439" s="77"/>
      <c r="AM439" s="77"/>
      <c r="AN439" s="77"/>
      <c r="AO439" s="145"/>
      <c r="AP439" s="247" t="str">
        <f>IF(F439="","",IFERROR(VLOOKUP(SUBSTITUTE(SUBSTITUTE(Tabla1[[#This Row],[Uso Sistemas]],"T","P"),"N","F"),Parámetros!$M$2:$N$17,2,0),"Completar hasta 3ra sem. para evaluar a Probacionista"))</f>
        <v/>
      </c>
      <c r="AQ439" s="40"/>
      <c r="AR439" s="40"/>
      <c r="AS439" s="40"/>
      <c r="AT439" s="29"/>
      <c r="AU439" s="56"/>
      <c r="AV439" s="56"/>
      <c r="AW439" s="56"/>
      <c r="AX439" s="249" t="str">
        <f>IF(V439="","",EOMONTH(EDATE(Tabla1[[#This Row],[Fecha Finalización]],2),0))</f>
        <v/>
      </c>
      <c r="AY439" s="40"/>
      <c r="AZ439" s="250" t="str">
        <f>IF(V439="","",EOMONTH(EDATE(Tabla1[[#This Row],[Fecha Finalización]],3),0))</f>
        <v/>
      </c>
      <c r="BA439" s="40"/>
      <c r="BB439" s="40"/>
      <c r="BC439" s="236"/>
      <c r="BD439" s="234" t="str">
        <f>IF(F439="","",Tabla1[[#This Row],[sem 01]]&amp;Tabla1[[#This Row],[sem 02]]&amp;Tabla1[[#This Row],[sem 03]])</f>
        <v/>
      </c>
      <c r="BE439" s="235" t="str">
        <f>IF(TRIM(F439)="","",$B$1&amp;"-"&amp;SUBSTITUTE(Tabla1[[#This Row],[Mes Inscrito]]," ","")&amp;"-"&amp;SUBSTITUTE(Tabla1[[#This Row],[Dia de clases Inscrito]]," ","")&amp;"-"&amp;SUBSTITUTE(Tabla1[[#This Row],[Horario Inscrito]]," ","")&amp;"-"&amp;Tabla1[[#This Row],[Fecha Inicio grupo]])</f>
        <v/>
      </c>
      <c r="BF439" s="252" t="str">
        <f>IF(F439="","",Tabla1[[#This Row],[Curso]])</f>
        <v/>
      </c>
      <c r="BG439" s="253" t="str">
        <f>+IF(TRIM(F439)="","",$B$1&amp;"-"&amp;TRIM(Tabla1[[#This Row],[Mes Inscrito]])&amp;"-"&amp;TRIM(Tabla1[[#This Row],[Dia de clases Inscrito]])&amp;"-"&amp;TRIM(Tabla1[[#This Row],[Horario Inscrito]])&amp;"-"&amp;TRIM(Tabla1[[#This Row],[Fecha Inicio grupo]])&amp;"-"&amp;TRIM(Tabla1[[#This Row],[Tipo Incrito]]))</f>
        <v/>
      </c>
      <c r="BH439" s="309"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10"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10"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10" t="str">
        <f>IF(Tabla1[[#This Row],[Fecha Inicio grupo]]="","",IFERROR(VLOOKUP(Tabla1[[#This Row],[Mes de Alta como miembro]],Parámetros!$AM$2:$AN$16,2,0),"01/01/1900"))</f>
        <v/>
      </c>
    </row>
    <row r="440" spans="1:63" ht="14.45" hidden="1">
      <c r="A440" s="69">
        <v>437</v>
      </c>
      <c r="B440" s="30"/>
      <c r="C440" s="35"/>
      <c r="D440" s="43"/>
      <c r="E440" s="65"/>
      <c r="F440" s="46"/>
      <c r="G440" s="46"/>
      <c r="H440" s="164"/>
      <c r="I440" s="43"/>
      <c r="J440" s="29"/>
      <c r="K440" s="70"/>
      <c r="L440" s="69"/>
      <c r="M440" s="47"/>
      <c r="N440" s="239" t="str">
        <f ca="1">IF(Tabla1[[#This Row],[Fecha de nac]]="","",IF(Tabla1[[#This Row],[Fecha Finalización]] &gt;=TODAY(), DATEDIF(Tabla1[[#This Row],[Fecha de nac]],TODAY(),"y"), ROUNDDOWN((Tabla1[[#This Row],[Fecha Finalización]] -Tabla1[[#This Row],[Fecha de nac]])/365,0)))</f>
        <v/>
      </c>
      <c r="O440" s="170"/>
      <c r="P440" s="35"/>
      <c r="Q440" s="68"/>
      <c r="R440" s="68"/>
      <c r="S440" s="68"/>
      <c r="T440" s="68"/>
      <c r="U440" s="244" t="str">
        <f>IF(F440="","",Tabla1[[#This Row],[Fecha Inicio grupo]]+3*7-7)</f>
        <v/>
      </c>
      <c r="V440" s="245" t="str">
        <f>IF(F440="","",EDATE(Tabla1[[#This Row],[Fecha Inicio grupo]],3))</f>
        <v/>
      </c>
      <c r="W440" s="30"/>
      <c r="X440" s="30"/>
      <c r="Y440" s="77"/>
      <c r="Z440" s="77"/>
      <c r="AA440" s="77"/>
      <c r="AB440" s="77"/>
      <c r="AC440" s="77"/>
      <c r="AD440" s="77"/>
      <c r="AE440" s="77"/>
      <c r="AF440" s="77"/>
      <c r="AG440" s="77"/>
      <c r="AH440" s="77"/>
      <c r="AI440" s="77"/>
      <c r="AJ440" s="77"/>
      <c r="AK440" s="77"/>
      <c r="AL440" s="77"/>
      <c r="AM440" s="77"/>
      <c r="AN440" s="77"/>
      <c r="AO440" s="145"/>
      <c r="AP440" s="247" t="str">
        <f>IF(F440="","",IFERROR(VLOOKUP(SUBSTITUTE(SUBSTITUTE(Tabla1[[#This Row],[Uso Sistemas]],"T","P"),"N","F"),Parámetros!$M$2:$N$17,2,0),"Completar hasta 3ra sem. para evaluar a Probacionista"))</f>
        <v/>
      </c>
      <c r="AQ440" s="40"/>
      <c r="AR440" s="40"/>
      <c r="AS440" s="40"/>
      <c r="AT440" s="29"/>
      <c r="AU440" s="56"/>
      <c r="AV440" s="56"/>
      <c r="AW440" s="56"/>
      <c r="AX440" s="249" t="str">
        <f>IF(V440="","",EOMONTH(EDATE(Tabla1[[#This Row],[Fecha Finalización]],2),0))</f>
        <v/>
      </c>
      <c r="AY440" s="40"/>
      <c r="AZ440" s="250" t="str">
        <f>IF(V440="","",EOMONTH(EDATE(Tabla1[[#This Row],[Fecha Finalización]],3),0))</f>
        <v/>
      </c>
      <c r="BA440" s="40"/>
      <c r="BB440" s="40"/>
      <c r="BC440" s="236"/>
      <c r="BD440" s="234" t="str">
        <f>IF(F440="","",Tabla1[[#This Row],[sem 01]]&amp;Tabla1[[#This Row],[sem 02]]&amp;Tabla1[[#This Row],[sem 03]])</f>
        <v/>
      </c>
      <c r="BE440" s="235" t="str">
        <f>IF(TRIM(F440)="","",$B$1&amp;"-"&amp;SUBSTITUTE(Tabla1[[#This Row],[Mes Inscrito]]," ","")&amp;"-"&amp;SUBSTITUTE(Tabla1[[#This Row],[Dia de clases Inscrito]]," ","")&amp;"-"&amp;SUBSTITUTE(Tabla1[[#This Row],[Horario Inscrito]]," ","")&amp;"-"&amp;Tabla1[[#This Row],[Fecha Inicio grupo]])</f>
        <v/>
      </c>
      <c r="BF440" s="252" t="str">
        <f>IF(F440="","",Tabla1[[#This Row],[Curso]])</f>
        <v/>
      </c>
      <c r="BG440" s="253" t="str">
        <f>+IF(TRIM(F440)="","",$B$1&amp;"-"&amp;TRIM(Tabla1[[#This Row],[Mes Inscrito]])&amp;"-"&amp;TRIM(Tabla1[[#This Row],[Dia de clases Inscrito]])&amp;"-"&amp;TRIM(Tabla1[[#This Row],[Horario Inscrito]])&amp;"-"&amp;TRIM(Tabla1[[#This Row],[Fecha Inicio grupo]])&amp;"-"&amp;TRIM(Tabla1[[#This Row],[Tipo Incrito]]))</f>
        <v/>
      </c>
      <c r="BH440" s="309"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10"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10"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10" t="str">
        <f>IF(Tabla1[[#This Row],[Fecha Inicio grupo]]="","",IFERROR(VLOOKUP(Tabla1[[#This Row],[Mes de Alta como miembro]],Parámetros!$AM$2:$AN$16,2,0),"01/01/1900"))</f>
        <v/>
      </c>
    </row>
    <row r="441" spans="1:63" ht="14.45" hidden="1">
      <c r="A441" s="69">
        <v>438</v>
      </c>
      <c r="B441" s="30"/>
      <c r="C441" s="35"/>
      <c r="D441" s="43"/>
      <c r="E441" s="65"/>
      <c r="F441" s="46"/>
      <c r="G441" s="46"/>
      <c r="H441" s="164"/>
      <c r="I441" s="43"/>
      <c r="J441" s="29"/>
      <c r="K441" s="70"/>
      <c r="L441" s="69"/>
      <c r="M441" s="47"/>
      <c r="N441" s="239" t="str">
        <f ca="1">IF(Tabla1[[#This Row],[Fecha de nac]]="","",IF(Tabla1[[#This Row],[Fecha Finalización]] &gt;=TODAY(), DATEDIF(Tabla1[[#This Row],[Fecha de nac]],TODAY(),"y"), ROUNDDOWN((Tabla1[[#This Row],[Fecha Finalización]] -Tabla1[[#This Row],[Fecha de nac]])/365,0)))</f>
        <v/>
      </c>
      <c r="O441" s="170"/>
      <c r="P441" s="35"/>
      <c r="Q441" s="68"/>
      <c r="R441" s="68"/>
      <c r="S441" s="68"/>
      <c r="T441" s="68"/>
      <c r="U441" s="244" t="str">
        <f>IF(F441="","",Tabla1[[#This Row],[Fecha Inicio grupo]]+3*7-7)</f>
        <v/>
      </c>
      <c r="V441" s="245" t="str">
        <f>IF(F441="","",EDATE(Tabla1[[#This Row],[Fecha Inicio grupo]],3))</f>
        <v/>
      </c>
      <c r="W441" s="30"/>
      <c r="X441" s="30"/>
      <c r="Y441" s="77"/>
      <c r="Z441" s="77"/>
      <c r="AA441" s="77"/>
      <c r="AB441" s="77"/>
      <c r="AC441" s="77"/>
      <c r="AD441" s="77"/>
      <c r="AE441" s="77"/>
      <c r="AF441" s="77"/>
      <c r="AG441" s="77"/>
      <c r="AH441" s="77"/>
      <c r="AI441" s="77"/>
      <c r="AJ441" s="77"/>
      <c r="AK441" s="77"/>
      <c r="AL441" s="77"/>
      <c r="AM441" s="77"/>
      <c r="AN441" s="77"/>
      <c r="AO441" s="145"/>
      <c r="AP441" s="247" t="str">
        <f>IF(F441="","",IFERROR(VLOOKUP(SUBSTITUTE(SUBSTITUTE(Tabla1[[#This Row],[Uso Sistemas]],"T","P"),"N","F"),Parámetros!$M$2:$N$17,2,0),"Completar hasta 3ra sem. para evaluar a Probacionista"))</f>
        <v/>
      </c>
      <c r="AQ441" s="40"/>
      <c r="AR441" s="40"/>
      <c r="AS441" s="40"/>
      <c r="AT441" s="29"/>
      <c r="AU441" s="56"/>
      <c r="AV441" s="56"/>
      <c r="AW441" s="56"/>
      <c r="AX441" s="249" t="str">
        <f>IF(V441="","",EOMONTH(EDATE(Tabla1[[#This Row],[Fecha Finalización]],2),0))</f>
        <v/>
      </c>
      <c r="AY441" s="40"/>
      <c r="AZ441" s="250" t="str">
        <f>IF(V441="","",EOMONTH(EDATE(Tabla1[[#This Row],[Fecha Finalización]],3),0))</f>
        <v/>
      </c>
      <c r="BA441" s="40"/>
      <c r="BB441" s="40"/>
      <c r="BC441" s="236"/>
      <c r="BD441" s="234" t="str">
        <f>IF(F441="","",Tabla1[[#This Row],[sem 01]]&amp;Tabla1[[#This Row],[sem 02]]&amp;Tabla1[[#This Row],[sem 03]])</f>
        <v/>
      </c>
      <c r="BE441" s="235" t="str">
        <f>IF(TRIM(F441)="","",$B$1&amp;"-"&amp;SUBSTITUTE(Tabla1[[#This Row],[Mes Inscrito]]," ","")&amp;"-"&amp;SUBSTITUTE(Tabla1[[#This Row],[Dia de clases Inscrito]]," ","")&amp;"-"&amp;SUBSTITUTE(Tabla1[[#This Row],[Horario Inscrito]]," ","")&amp;"-"&amp;Tabla1[[#This Row],[Fecha Inicio grupo]])</f>
        <v/>
      </c>
      <c r="BF441" s="252" t="str">
        <f>IF(F441="","",Tabla1[[#This Row],[Curso]])</f>
        <v/>
      </c>
      <c r="BG441" s="253" t="str">
        <f>+IF(TRIM(F441)="","",$B$1&amp;"-"&amp;TRIM(Tabla1[[#This Row],[Mes Inscrito]])&amp;"-"&amp;TRIM(Tabla1[[#This Row],[Dia de clases Inscrito]])&amp;"-"&amp;TRIM(Tabla1[[#This Row],[Horario Inscrito]])&amp;"-"&amp;TRIM(Tabla1[[#This Row],[Fecha Inicio grupo]])&amp;"-"&amp;TRIM(Tabla1[[#This Row],[Tipo Incrito]]))</f>
        <v/>
      </c>
      <c r="BH441" s="309"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10"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10"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10" t="str">
        <f>IF(Tabla1[[#This Row],[Fecha Inicio grupo]]="","",IFERROR(VLOOKUP(Tabla1[[#This Row],[Mes de Alta como miembro]],Parámetros!$AM$2:$AN$16,2,0),"01/01/1900"))</f>
        <v/>
      </c>
    </row>
    <row r="442" spans="1:63" ht="14.45" hidden="1">
      <c r="A442" s="69">
        <v>439</v>
      </c>
      <c r="B442" s="30"/>
      <c r="C442" s="35"/>
      <c r="D442" s="43"/>
      <c r="E442" s="65"/>
      <c r="F442" s="46"/>
      <c r="G442" s="46"/>
      <c r="H442" s="164"/>
      <c r="I442" s="43"/>
      <c r="J442" s="29"/>
      <c r="K442" s="70"/>
      <c r="L442" s="69"/>
      <c r="M442" s="47"/>
      <c r="N442" s="239" t="str">
        <f ca="1">IF(Tabla1[[#This Row],[Fecha de nac]]="","",IF(Tabla1[[#This Row],[Fecha Finalización]] &gt;=TODAY(), DATEDIF(Tabla1[[#This Row],[Fecha de nac]],TODAY(),"y"), ROUNDDOWN((Tabla1[[#This Row],[Fecha Finalización]] -Tabla1[[#This Row],[Fecha de nac]])/365,0)))</f>
        <v/>
      </c>
      <c r="O442" s="170"/>
      <c r="P442" s="35"/>
      <c r="Q442" s="68"/>
      <c r="R442" s="68"/>
      <c r="S442" s="68"/>
      <c r="T442" s="68"/>
      <c r="U442" s="244" t="str">
        <f>IF(F442="","",Tabla1[[#This Row],[Fecha Inicio grupo]]+3*7-7)</f>
        <v/>
      </c>
      <c r="V442" s="245" t="str">
        <f>IF(F442="","",EDATE(Tabla1[[#This Row],[Fecha Inicio grupo]],3))</f>
        <v/>
      </c>
      <c r="W442" s="30"/>
      <c r="X442" s="30"/>
      <c r="Y442" s="77"/>
      <c r="Z442" s="77"/>
      <c r="AA442" s="77"/>
      <c r="AB442" s="77"/>
      <c r="AC442" s="77"/>
      <c r="AD442" s="77"/>
      <c r="AE442" s="77"/>
      <c r="AF442" s="77"/>
      <c r="AG442" s="77"/>
      <c r="AH442" s="77"/>
      <c r="AI442" s="77"/>
      <c r="AJ442" s="77"/>
      <c r="AK442" s="77"/>
      <c r="AL442" s="77"/>
      <c r="AM442" s="77"/>
      <c r="AN442" s="77"/>
      <c r="AO442" s="145"/>
      <c r="AP442" s="247" t="str">
        <f>IF(F442="","",IFERROR(VLOOKUP(SUBSTITUTE(SUBSTITUTE(Tabla1[[#This Row],[Uso Sistemas]],"T","P"),"N","F"),Parámetros!$M$2:$N$17,2,0),"Completar hasta 3ra sem. para evaluar a Probacionista"))</f>
        <v/>
      </c>
      <c r="AQ442" s="40"/>
      <c r="AR442" s="40"/>
      <c r="AS442" s="40"/>
      <c r="AT442" s="29"/>
      <c r="AU442" s="56"/>
      <c r="AV442" s="56"/>
      <c r="AW442" s="56"/>
      <c r="AX442" s="249" t="str">
        <f>IF(V442="","",EOMONTH(EDATE(Tabla1[[#This Row],[Fecha Finalización]],2),0))</f>
        <v/>
      </c>
      <c r="AY442" s="40"/>
      <c r="AZ442" s="250" t="str">
        <f>IF(V442="","",EOMONTH(EDATE(Tabla1[[#This Row],[Fecha Finalización]],3),0))</f>
        <v/>
      </c>
      <c r="BA442" s="40"/>
      <c r="BB442" s="40"/>
      <c r="BC442" s="236"/>
      <c r="BD442" s="234" t="str">
        <f>IF(F442="","",Tabla1[[#This Row],[sem 01]]&amp;Tabla1[[#This Row],[sem 02]]&amp;Tabla1[[#This Row],[sem 03]])</f>
        <v/>
      </c>
      <c r="BE442" s="235" t="str">
        <f>IF(TRIM(F442)="","",$B$1&amp;"-"&amp;SUBSTITUTE(Tabla1[[#This Row],[Mes Inscrito]]," ","")&amp;"-"&amp;SUBSTITUTE(Tabla1[[#This Row],[Dia de clases Inscrito]]," ","")&amp;"-"&amp;SUBSTITUTE(Tabla1[[#This Row],[Horario Inscrito]]," ","")&amp;"-"&amp;Tabla1[[#This Row],[Fecha Inicio grupo]])</f>
        <v/>
      </c>
      <c r="BF442" s="252" t="str">
        <f>IF(F442="","",Tabla1[[#This Row],[Curso]])</f>
        <v/>
      </c>
      <c r="BG442" s="253" t="str">
        <f>+IF(TRIM(F442)="","",$B$1&amp;"-"&amp;TRIM(Tabla1[[#This Row],[Mes Inscrito]])&amp;"-"&amp;TRIM(Tabla1[[#This Row],[Dia de clases Inscrito]])&amp;"-"&amp;TRIM(Tabla1[[#This Row],[Horario Inscrito]])&amp;"-"&amp;TRIM(Tabla1[[#This Row],[Fecha Inicio grupo]])&amp;"-"&amp;TRIM(Tabla1[[#This Row],[Tipo Incrito]]))</f>
        <v/>
      </c>
      <c r="BH442" s="309"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10"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10"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10" t="str">
        <f>IF(Tabla1[[#This Row],[Fecha Inicio grupo]]="","",IFERROR(VLOOKUP(Tabla1[[#This Row],[Mes de Alta como miembro]],Parámetros!$AM$2:$AN$16,2,0),"01/01/1900"))</f>
        <v/>
      </c>
    </row>
    <row r="443" spans="1:63" ht="14.45" hidden="1">
      <c r="A443" s="69">
        <v>440</v>
      </c>
      <c r="B443" s="30"/>
      <c r="C443" s="35"/>
      <c r="D443" s="43"/>
      <c r="E443" s="65"/>
      <c r="F443" s="46"/>
      <c r="G443" s="46"/>
      <c r="H443" s="164"/>
      <c r="I443" s="43"/>
      <c r="J443" s="29"/>
      <c r="K443" s="70"/>
      <c r="L443" s="69"/>
      <c r="M443" s="47"/>
      <c r="N443" s="239" t="str">
        <f ca="1">IF(Tabla1[[#This Row],[Fecha de nac]]="","",IF(Tabla1[[#This Row],[Fecha Finalización]] &gt;=TODAY(), DATEDIF(Tabla1[[#This Row],[Fecha de nac]],TODAY(),"y"), ROUNDDOWN((Tabla1[[#This Row],[Fecha Finalización]] -Tabla1[[#This Row],[Fecha de nac]])/365,0)))</f>
        <v/>
      </c>
      <c r="O443" s="170"/>
      <c r="P443" s="35"/>
      <c r="Q443" s="68"/>
      <c r="R443" s="68"/>
      <c r="S443" s="68"/>
      <c r="T443" s="68"/>
      <c r="U443" s="244" t="str">
        <f>IF(F443="","",Tabla1[[#This Row],[Fecha Inicio grupo]]+3*7-7)</f>
        <v/>
      </c>
      <c r="V443" s="245" t="str">
        <f>IF(F443="","",EDATE(Tabla1[[#This Row],[Fecha Inicio grupo]],3))</f>
        <v/>
      </c>
      <c r="W443" s="30"/>
      <c r="X443" s="30"/>
      <c r="Y443" s="77"/>
      <c r="Z443" s="77"/>
      <c r="AA443" s="77"/>
      <c r="AB443" s="77"/>
      <c r="AC443" s="77"/>
      <c r="AD443" s="77"/>
      <c r="AE443" s="77"/>
      <c r="AF443" s="77"/>
      <c r="AG443" s="77"/>
      <c r="AH443" s="77"/>
      <c r="AI443" s="77"/>
      <c r="AJ443" s="77"/>
      <c r="AK443" s="77"/>
      <c r="AL443" s="77"/>
      <c r="AM443" s="77"/>
      <c r="AN443" s="77"/>
      <c r="AO443" s="145"/>
      <c r="AP443" s="247" t="str">
        <f>IF(F443="","",IFERROR(VLOOKUP(SUBSTITUTE(SUBSTITUTE(Tabla1[[#This Row],[Uso Sistemas]],"T","P"),"N","F"),Parámetros!$M$2:$N$17,2,0),"Completar hasta 3ra sem. para evaluar a Probacionista"))</f>
        <v/>
      </c>
      <c r="AQ443" s="40"/>
      <c r="AR443" s="40"/>
      <c r="AS443" s="40"/>
      <c r="AT443" s="29"/>
      <c r="AU443" s="56"/>
      <c r="AV443" s="56"/>
      <c r="AW443" s="56"/>
      <c r="AX443" s="249" t="str">
        <f>IF(V443="","",EOMONTH(EDATE(Tabla1[[#This Row],[Fecha Finalización]],2),0))</f>
        <v/>
      </c>
      <c r="AY443" s="40"/>
      <c r="AZ443" s="250" t="str">
        <f>IF(V443="","",EOMONTH(EDATE(Tabla1[[#This Row],[Fecha Finalización]],3),0))</f>
        <v/>
      </c>
      <c r="BA443" s="40"/>
      <c r="BB443" s="40"/>
      <c r="BC443" s="236"/>
      <c r="BD443" s="234" t="str">
        <f>IF(F443="","",Tabla1[[#This Row],[sem 01]]&amp;Tabla1[[#This Row],[sem 02]]&amp;Tabla1[[#This Row],[sem 03]])</f>
        <v/>
      </c>
      <c r="BE443" s="235" t="str">
        <f>IF(TRIM(F443)="","",$B$1&amp;"-"&amp;SUBSTITUTE(Tabla1[[#This Row],[Mes Inscrito]]," ","")&amp;"-"&amp;SUBSTITUTE(Tabla1[[#This Row],[Dia de clases Inscrito]]," ","")&amp;"-"&amp;SUBSTITUTE(Tabla1[[#This Row],[Horario Inscrito]]," ","")&amp;"-"&amp;Tabla1[[#This Row],[Fecha Inicio grupo]])</f>
        <v/>
      </c>
      <c r="BF443" s="252" t="str">
        <f>IF(F443="","",Tabla1[[#This Row],[Curso]])</f>
        <v/>
      </c>
      <c r="BG443" s="253" t="str">
        <f>+IF(TRIM(F443)="","",$B$1&amp;"-"&amp;TRIM(Tabla1[[#This Row],[Mes Inscrito]])&amp;"-"&amp;TRIM(Tabla1[[#This Row],[Dia de clases Inscrito]])&amp;"-"&amp;TRIM(Tabla1[[#This Row],[Horario Inscrito]])&amp;"-"&amp;TRIM(Tabla1[[#This Row],[Fecha Inicio grupo]])&amp;"-"&amp;TRIM(Tabla1[[#This Row],[Tipo Incrito]]))</f>
        <v/>
      </c>
      <c r="BH443" s="309"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10"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10"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10" t="str">
        <f>IF(Tabla1[[#This Row],[Fecha Inicio grupo]]="","",IFERROR(VLOOKUP(Tabla1[[#This Row],[Mes de Alta como miembro]],Parámetros!$AM$2:$AN$16,2,0),"01/01/1900"))</f>
        <v/>
      </c>
    </row>
    <row r="444" spans="1:63" ht="14.45" hidden="1">
      <c r="A444" s="69">
        <v>441</v>
      </c>
      <c r="B444" s="30"/>
      <c r="C444" s="35"/>
      <c r="D444" s="43"/>
      <c r="E444" s="65"/>
      <c r="F444" s="46"/>
      <c r="G444" s="46"/>
      <c r="H444" s="164"/>
      <c r="I444" s="43"/>
      <c r="J444" s="29"/>
      <c r="K444" s="70"/>
      <c r="L444" s="69"/>
      <c r="M444" s="47"/>
      <c r="N444" s="239" t="str">
        <f ca="1">IF(Tabla1[[#This Row],[Fecha de nac]]="","",IF(Tabla1[[#This Row],[Fecha Finalización]] &gt;=TODAY(), DATEDIF(Tabla1[[#This Row],[Fecha de nac]],TODAY(),"y"), ROUNDDOWN((Tabla1[[#This Row],[Fecha Finalización]] -Tabla1[[#This Row],[Fecha de nac]])/365,0)))</f>
        <v/>
      </c>
      <c r="O444" s="170"/>
      <c r="P444" s="35"/>
      <c r="Q444" s="68"/>
      <c r="R444" s="68"/>
      <c r="S444" s="68"/>
      <c r="T444" s="68"/>
      <c r="U444" s="244" t="str">
        <f>IF(F444="","",Tabla1[[#This Row],[Fecha Inicio grupo]]+3*7-7)</f>
        <v/>
      </c>
      <c r="V444" s="245" t="str">
        <f>IF(F444="","",EDATE(Tabla1[[#This Row],[Fecha Inicio grupo]],3))</f>
        <v/>
      </c>
      <c r="W444" s="30"/>
      <c r="X444" s="30"/>
      <c r="Y444" s="77"/>
      <c r="Z444" s="77"/>
      <c r="AA444" s="77"/>
      <c r="AB444" s="77"/>
      <c r="AC444" s="77"/>
      <c r="AD444" s="77"/>
      <c r="AE444" s="77"/>
      <c r="AF444" s="77"/>
      <c r="AG444" s="77"/>
      <c r="AH444" s="77"/>
      <c r="AI444" s="77"/>
      <c r="AJ444" s="77"/>
      <c r="AK444" s="77"/>
      <c r="AL444" s="77"/>
      <c r="AM444" s="77"/>
      <c r="AN444" s="77"/>
      <c r="AO444" s="145"/>
      <c r="AP444" s="247" t="str">
        <f>IF(F444="","",IFERROR(VLOOKUP(SUBSTITUTE(SUBSTITUTE(Tabla1[[#This Row],[Uso Sistemas]],"T","P"),"N","F"),Parámetros!$M$2:$N$17,2,0),"Completar hasta 3ra sem. para evaluar a Probacionista"))</f>
        <v/>
      </c>
      <c r="AQ444" s="40"/>
      <c r="AR444" s="40"/>
      <c r="AS444" s="40"/>
      <c r="AT444" s="29"/>
      <c r="AU444" s="56"/>
      <c r="AV444" s="56"/>
      <c r="AW444" s="56"/>
      <c r="AX444" s="249" t="str">
        <f>IF(V444="","",EOMONTH(EDATE(Tabla1[[#This Row],[Fecha Finalización]],2),0))</f>
        <v/>
      </c>
      <c r="AY444" s="40"/>
      <c r="AZ444" s="250" t="str">
        <f>IF(V444="","",EOMONTH(EDATE(Tabla1[[#This Row],[Fecha Finalización]],3),0))</f>
        <v/>
      </c>
      <c r="BA444" s="40"/>
      <c r="BB444" s="40"/>
      <c r="BC444" s="236"/>
      <c r="BD444" s="234" t="str">
        <f>IF(F444="","",Tabla1[[#This Row],[sem 01]]&amp;Tabla1[[#This Row],[sem 02]]&amp;Tabla1[[#This Row],[sem 03]])</f>
        <v/>
      </c>
      <c r="BE444" s="235" t="str">
        <f>IF(TRIM(F444)="","",$B$1&amp;"-"&amp;SUBSTITUTE(Tabla1[[#This Row],[Mes Inscrito]]," ","")&amp;"-"&amp;SUBSTITUTE(Tabla1[[#This Row],[Dia de clases Inscrito]]," ","")&amp;"-"&amp;SUBSTITUTE(Tabla1[[#This Row],[Horario Inscrito]]," ","")&amp;"-"&amp;Tabla1[[#This Row],[Fecha Inicio grupo]])</f>
        <v/>
      </c>
      <c r="BF444" s="252" t="str">
        <f>IF(F444="","",Tabla1[[#This Row],[Curso]])</f>
        <v/>
      </c>
      <c r="BG444" s="253" t="str">
        <f>+IF(TRIM(F444)="","",$B$1&amp;"-"&amp;TRIM(Tabla1[[#This Row],[Mes Inscrito]])&amp;"-"&amp;TRIM(Tabla1[[#This Row],[Dia de clases Inscrito]])&amp;"-"&amp;TRIM(Tabla1[[#This Row],[Horario Inscrito]])&amp;"-"&amp;TRIM(Tabla1[[#This Row],[Fecha Inicio grupo]])&amp;"-"&amp;TRIM(Tabla1[[#This Row],[Tipo Incrito]]))</f>
        <v/>
      </c>
      <c r="BH444" s="309"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10"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10"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10" t="str">
        <f>IF(Tabla1[[#This Row],[Fecha Inicio grupo]]="","",IFERROR(VLOOKUP(Tabla1[[#This Row],[Mes de Alta como miembro]],Parámetros!$AM$2:$AN$16,2,0),"01/01/1900"))</f>
        <v/>
      </c>
    </row>
    <row r="445" spans="1:63" ht="14.45" hidden="1">
      <c r="A445" s="69">
        <v>442</v>
      </c>
      <c r="B445" s="30"/>
      <c r="C445" s="35"/>
      <c r="D445" s="43"/>
      <c r="E445" s="65"/>
      <c r="F445" s="46"/>
      <c r="G445" s="46"/>
      <c r="H445" s="164"/>
      <c r="I445" s="43"/>
      <c r="J445" s="29"/>
      <c r="K445" s="70"/>
      <c r="L445" s="69"/>
      <c r="M445" s="47"/>
      <c r="N445" s="239" t="str">
        <f ca="1">IF(Tabla1[[#This Row],[Fecha de nac]]="","",IF(Tabla1[[#This Row],[Fecha Finalización]] &gt;=TODAY(), DATEDIF(Tabla1[[#This Row],[Fecha de nac]],TODAY(),"y"), ROUNDDOWN((Tabla1[[#This Row],[Fecha Finalización]] -Tabla1[[#This Row],[Fecha de nac]])/365,0)))</f>
        <v/>
      </c>
      <c r="O445" s="170"/>
      <c r="P445" s="35"/>
      <c r="Q445" s="68"/>
      <c r="R445" s="68"/>
      <c r="S445" s="68"/>
      <c r="T445" s="68"/>
      <c r="U445" s="244" t="str">
        <f>IF(F445="","",Tabla1[[#This Row],[Fecha Inicio grupo]]+3*7-7)</f>
        <v/>
      </c>
      <c r="V445" s="245" t="str">
        <f>IF(F445="","",EDATE(Tabla1[[#This Row],[Fecha Inicio grupo]],3))</f>
        <v/>
      </c>
      <c r="W445" s="30"/>
      <c r="X445" s="30"/>
      <c r="Y445" s="77"/>
      <c r="Z445" s="77"/>
      <c r="AA445" s="77"/>
      <c r="AB445" s="77"/>
      <c r="AC445" s="77"/>
      <c r="AD445" s="77"/>
      <c r="AE445" s="77"/>
      <c r="AF445" s="77"/>
      <c r="AG445" s="77"/>
      <c r="AH445" s="77"/>
      <c r="AI445" s="77"/>
      <c r="AJ445" s="77"/>
      <c r="AK445" s="77"/>
      <c r="AL445" s="77"/>
      <c r="AM445" s="77"/>
      <c r="AN445" s="77"/>
      <c r="AO445" s="145"/>
      <c r="AP445" s="247" t="str">
        <f>IF(F445="","",IFERROR(VLOOKUP(SUBSTITUTE(SUBSTITUTE(Tabla1[[#This Row],[Uso Sistemas]],"T","P"),"N","F"),Parámetros!$M$2:$N$17,2,0),"Completar hasta 3ra sem. para evaluar a Probacionista"))</f>
        <v/>
      </c>
      <c r="AQ445" s="40"/>
      <c r="AR445" s="40"/>
      <c r="AS445" s="40"/>
      <c r="AT445" s="29"/>
      <c r="AU445" s="56"/>
      <c r="AV445" s="56"/>
      <c r="AW445" s="56"/>
      <c r="AX445" s="249" t="str">
        <f>IF(V445="","",EOMONTH(EDATE(Tabla1[[#This Row],[Fecha Finalización]],2),0))</f>
        <v/>
      </c>
      <c r="AY445" s="40"/>
      <c r="AZ445" s="250" t="str">
        <f>IF(V445="","",EOMONTH(EDATE(Tabla1[[#This Row],[Fecha Finalización]],3),0))</f>
        <v/>
      </c>
      <c r="BA445" s="40"/>
      <c r="BB445" s="40"/>
      <c r="BC445" s="236"/>
      <c r="BD445" s="234" t="str">
        <f>IF(F445="","",Tabla1[[#This Row],[sem 01]]&amp;Tabla1[[#This Row],[sem 02]]&amp;Tabla1[[#This Row],[sem 03]])</f>
        <v/>
      </c>
      <c r="BE445" s="235" t="str">
        <f>IF(TRIM(F445)="","",$B$1&amp;"-"&amp;SUBSTITUTE(Tabla1[[#This Row],[Mes Inscrito]]," ","")&amp;"-"&amp;SUBSTITUTE(Tabla1[[#This Row],[Dia de clases Inscrito]]," ","")&amp;"-"&amp;SUBSTITUTE(Tabla1[[#This Row],[Horario Inscrito]]," ","")&amp;"-"&amp;Tabla1[[#This Row],[Fecha Inicio grupo]])</f>
        <v/>
      </c>
      <c r="BF445" s="252" t="str">
        <f>IF(F445="","",Tabla1[[#This Row],[Curso]])</f>
        <v/>
      </c>
      <c r="BG445" s="253" t="str">
        <f>+IF(TRIM(F445)="","",$B$1&amp;"-"&amp;TRIM(Tabla1[[#This Row],[Mes Inscrito]])&amp;"-"&amp;TRIM(Tabla1[[#This Row],[Dia de clases Inscrito]])&amp;"-"&amp;TRIM(Tabla1[[#This Row],[Horario Inscrito]])&amp;"-"&amp;TRIM(Tabla1[[#This Row],[Fecha Inicio grupo]])&amp;"-"&amp;TRIM(Tabla1[[#This Row],[Tipo Incrito]]))</f>
        <v/>
      </c>
      <c r="BH445" s="309"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10"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10"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10" t="str">
        <f>IF(Tabla1[[#This Row],[Fecha Inicio grupo]]="","",IFERROR(VLOOKUP(Tabla1[[#This Row],[Mes de Alta como miembro]],Parámetros!$AM$2:$AN$16,2,0),"01/01/1900"))</f>
        <v/>
      </c>
    </row>
    <row r="446" spans="1:63" ht="14.45" hidden="1">
      <c r="A446" s="69">
        <v>443</v>
      </c>
      <c r="B446" s="30"/>
      <c r="C446" s="35"/>
      <c r="D446" s="43"/>
      <c r="E446" s="65"/>
      <c r="F446" s="46"/>
      <c r="G446" s="46"/>
      <c r="H446" s="164"/>
      <c r="I446" s="43"/>
      <c r="J446" s="29"/>
      <c r="K446" s="70"/>
      <c r="L446" s="69"/>
      <c r="M446" s="47"/>
      <c r="N446" s="239" t="str">
        <f ca="1">IF(Tabla1[[#This Row],[Fecha de nac]]="","",IF(Tabla1[[#This Row],[Fecha Finalización]] &gt;=TODAY(), DATEDIF(Tabla1[[#This Row],[Fecha de nac]],TODAY(),"y"), ROUNDDOWN((Tabla1[[#This Row],[Fecha Finalización]] -Tabla1[[#This Row],[Fecha de nac]])/365,0)))</f>
        <v/>
      </c>
      <c r="O446" s="170"/>
      <c r="P446" s="35"/>
      <c r="Q446" s="68"/>
      <c r="R446" s="68"/>
      <c r="S446" s="68"/>
      <c r="T446" s="68"/>
      <c r="U446" s="244" t="str">
        <f>IF(F446="","",Tabla1[[#This Row],[Fecha Inicio grupo]]+3*7-7)</f>
        <v/>
      </c>
      <c r="V446" s="245" t="str">
        <f>IF(F446="","",EDATE(Tabla1[[#This Row],[Fecha Inicio grupo]],3))</f>
        <v/>
      </c>
      <c r="W446" s="30"/>
      <c r="X446" s="30"/>
      <c r="Y446" s="77"/>
      <c r="Z446" s="77"/>
      <c r="AA446" s="77"/>
      <c r="AB446" s="77"/>
      <c r="AC446" s="77"/>
      <c r="AD446" s="77"/>
      <c r="AE446" s="77"/>
      <c r="AF446" s="77"/>
      <c r="AG446" s="77"/>
      <c r="AH446" s="77"/>
      <c r="AI446" s="77"/>
      <c r="AJ446" s="77"/>
      <c r="AK446" s="77"/>
      <c r="AL446" s="77"/>
      <c r="AM446" s="77"/>
      <c r="AN446" s="77"/>
      <c r="AO446" s="145"/>
      <c r="AP446" s="247" t="str">
        <f>IF(F446="","",IFERROR(VLOOKUP(SUBSTITUTE(SUBSTITUTE(Tabla1[[#This Row],[Uso Sistemas]],"T","P"),"N","F"),Parámetros!$M$2:$N$17,2,0),"Completar hasta 3ra sem. para evaluar a Probacionista"))</f>
        <v/>
      </c>
      <c r="AQ446" s="40"/>
      <c r="AR446" s="40"/>
      <c r="AS446" s="40"/>
      <c r="AT446" s="29"/>
      <c r="AU446" s="56"/>
      <c r="AV446" s="56"/>
      <c r="AW446" s="56"/>
      <c r="AX446" s="249" t="str">
        <f>IF(V446="","",EOMONTH(EDATE(Tabla1[[#This Row],[Fecha Finalización]],2),0))</f>
        <v/>
      </c>
      <c r="AY446" s="40"/>
      <c r="AZ446" s="250" t="str">
        <f>IF(V446="","",EOMONTH(EDATE(Tabla1[[#This Row],[Fecha Finalización]],3),0))</f>
        <v/>
      </c>
      <c r="BA446" s="40"/>
      <c r="BB446" s="40"/>
      <c r="BC446" s="236"/>
      <c r="BD446" s="234" t="str">
        <f>IF(F446="","",Tabla1[[#This Row],[sem 01]]&amp;Tabla1[[#This Row],[sem 02]]&amp;Tabla1[[#This Row],[sem 03]])</f>
        <v/>
      </c>
      <c r="BE446" s="235" t="str">
        <f>IF(TRIM(F446)="","",$B$1&amp;"-"&amp;SUBSTITUTE(Tabla1[[#This Row],[Mes Inscrito]]," ","")&amp;"-"&amp;SUBSTITUTE(Tabla1[[#This Row],[Dia de clases Inscrito]]," ","")&amp;"-"&amp;SUBSTITUTE(Tabla1[[#This Row],[Horario Inscrito]]," ","")&amp;"-"&amp;Tabla1[[#This Row],[Fecha Inicio grupo]])</f>
        <v/>
      </c>
      <c r="BF446" s="252" t="str">
        <f>IF(F446="","",Tabla1[[#This Row],[Curso]])</f>
        <v/>
      </c>
      <c r="BG446" s="253" t="str">
        <f>+IF(TRIM(F446)="","",$B$1&amp;"-"&amp;TRIM(Tabla1[[#This Row],[Mes Inscrito]])&amp;"-"&amp;TRIM(Tabla1[[#This Row],[Dia de clases Inscrito]])&amp;"-"&amp;TRIM(Tabla1[[#This Row],[Horario Inscrito]])&amp;"-"&amp;TRIM(Tabla1[[#This Row],[Fecha Inicio grupo]])&amp;"-"&amp;TRIM(Tabla1[[#This Row],[Tipo Incrito]]))</f>
        <v/>
      </c>
      <c r="BH446" s="309"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10"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10"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10" t="str">
        <f>IF(Tabla1[[#This Row],[Fecha Inicio grupo]]="","",IFERROR(VLOOKUP(Tabla1[[#This Row],[Mes de Alta como miembro]],Parámetros!$AM$2:$AN$16,2,0),"01/01/1900"))</f>
        <v/>
      </c>
    </row>
    <row r="447" spans="1:63" ht="14.45" hidden="1">
      <c r="A447" s="69">
        <v>444</v>
      </c>
      <c r="B447" s="30"/>
      <c r="C447" s="35"/>
      <c r="D447" s="43"/>
      <c r="E447" s="65"/>
      <c r="F447" s="46"/>
      <c r="G447" s="46"/>
      <c r="H447" s="164"/>
      <c r="I447" s="43"/>
      <c r="J447" s="29"/>
      <c r="K447" s="70"/>
      <c r="L447" s="69"/>
      <c r="M447" s="47"/>
      <c r="N447" s="239" t="str">
        <f ca="1">IF(Tabla1[[#This Row],[Fecha de nac]]="","",IF(Tabla1[[#This Row],[Fecha Finalización]] &gt;=TODAY(), DATEDIF(Tabla1[[#This Row],[Fecha de nac]],TODAY(),"y"), ROUNDDOWN((Tabla1[[#This Row],[Fecha Finalización]] -Tabla1[[#This Row],[Fecha de nac]])/365,0)))</f>
        <v/>
      </c>
      <c r="O447" s="170"/>
      <c r="P447" s="35"/>
      <c r="Q447" s="68"/>
      <c r="R447" s="68"/>
      <c r="S447" s="68"/>
      <c r="T447" s="68"/>
      <c r="U447" s="244" t="str">
        <f>IF(F447="","",Tabla1[[#This Row],[Fecha Inicio grupo]]+3*7-7)</f>
        <v/>
      </c>
      <c r="V447" s="245" t="str">
        <f>IF(F447="","",EDATE(Tabla1[[#This Row],[Fecha Inicio grupo]],3))</f>
        <v/>
      </c>
      <c r="W447" s="30"/>
      <c r="X447" s="30"/>
      <c r="Y447" s="77"/>
      <c r="Z447" s="77"/>
      <c r="AA447" s="77"/>
      <c r="AB447" s="77"/>
      <c r="AC447" s="77"/>
      <c r="AD447" s="77"/>
      <c r="AE447" s="77"/>
      <c r="AF447" s="77"/>
      <c r="AG447" s="77"/>
      <c r="AH447" s="77"/>
      <c r="AI447" s="77"/>
      <c r="AJ447" s="77"/>
      <c r="AK447" s="77"/>
      <c r="AL447" s="77"/>
      <c r="AM447" s="77"/>
      <c r="AN447" s="77"/>
      <c r="AO447" s="145"/>
      <c r="AP447" s="247" t="str">
        <f>IF(F447="","",IFERROR(VLOOKUP(SUBSTITUTE(SUBSTITUTE(Tabla1[[#This Row],[Uso Sistemas]],"T","P"),"N","F"),Parámetros!$M$2:$N$17,2,0),"Completar hasta 3ra sem. para evaluar a Probacionista"))</f>
        <v/>
      </c>
      <c r="AQ447" s="40"/>
      <c r="AR447" s="40"/>
      <c r="AS447" s="40"/>
      <c r="AT447" s="29"/>
      <c r="AU447" s="56"/>
      <c r="AV447" s="56"/>
      <c r="AW447" s="56"/>
      <c r="AX447" s="249" t="str">
        <f>IF(V447="","",EOMONTH(EDATE(Tabla1[[#This Row],[Fecha Finalización]],2),0))</f>
        <v/>
      </c>
      <c r="AY447" s="40"/>
      <c r="AZ447" s="250" t="str">
        <f>IF(V447="","",EOMONTH(EDATE(Tabla1[[#This Row],[Fecha Finalización]],3),0))</f>
        <v/>
      </c>
      <c r="BA447" s="40"/>
      <c r="BB447" s="40"/>
      <c r="BC447" s="236"/>
      <c r="BD447" s="234" t="str">
        <f>IF(F447="","",Tabla1[[#This Row],[sem 01]]&amp;Tabla1[[#This Row],[sem 02]]&amp;Tabla1[[#This Row],[sem 03]])</f>
        <v/>
      </c>
      <c r="BE447" s="235" t="str">
        <f>IF(TRIM(F447)="","",$B$1&amp;"-"&amp;SUBSTITUTE(Tabla1[[#This Row],[Mes Inscrito]]," ","")&amp;"-"&amp;SUBSTITUTE(Tabla1[[#This Row],[Dia de clases Inscrito]]," ","")&amp;"-"&amp;SUBSTITUTE(Tabla1[[#This Row],[Horario Inscrito]]," ","")&amp;"-"&amp;Tabla1[[#This Row],[Fecha Inicio grupo]])</f>
        <v/>
      </c>
      <c r="BF447" s="252" t="str">
        <f>IF(F447="","",Tabla1[[#This Row],[Curso]])</f>
        <v/>
      </c>
      <c r="BG447" s="253" t="str">
        <f>+IF(TRIM(F447)="","",$B$1&amp;"-"&amp;TRIM(Tabla1[[#This Row],[Mes Inscrito]])&amp;"-"&amp;TRIM(Tabla1[[#This Row],[Dia de clases Inscrito]])&amp;"-"&amp;TRIM(Tabla1[[#This Row],[Horario Inscrito]])&amp;"-"&amp;TRIM(Tabla1[[#This Row],[Fecha Inicio grupo]])&amp;"-"&amp;TRIM(Tabla1[[#This Row],[Tipo Incrito]]))</f>
        <v/>
      </c>
      <c r="BH447" s="309"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10"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10"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10" t="str">
        <f>IF(Tabla1[[#This Row],[Fecha Inicio grupo]]="","",IFERROR(VLOOKUP(Tabla1[[#This Row],[Mes de Alta como miembro]],Parámetros!$AM$2:$AN$16,2,0),"01/01/1900"))</f>
        <v/>
      </c>
    </row>
    <row r="448" spans="1:63" ht="14.45" hidden="1">
      <c r="A448" s="69">
        <v>445</v>
      </c>
      <c r="B448" s="30"/>
      <c r="C448" s="35"/>
      <c r="D448" s="43"/>
      <c r="E448" s="65"/>
      <c r="F448" s="46"/>
      <c r="G448" s="46"/>
      <c r="H448" s="164"/>
      <c r="I448" s="43"/>
      <c r="J448" s="29"/>
      <c r="K448" s="70"/>
      <c r="L448" s="69"/>
      <c r="M448" s="47"/>
      <c r="N448" s="239" t="str">
        <f ca="1">IF(Tabla1[[#This Row],[Fecha de nac]]="","",IF(Tabla1[[#This Row],[Fecha Finalización]] &gt;=TODAY(), DATEDIF(Tabla1[[#This Row],[Fecha de nac]],TODAY(),"y"), ROUNDDOWN((Tabla1[[#This Row],[Fecha Finalización]] -Tabla1[[#This Row],[Fecha de nac]])/365,0)))</f>
        <v/>
      </c>
      <c r="O448" s="170"/>
      <c r="P448" s="35"/>
      <c r="Q448" s="68"/>
      <c r="R448" s="68"/>
      <c r="S448" s="68"/>
      <c r="T448" s="68"/>
      <c r="U448" s="244" t="str">
        <f>IF(F448="","",Tabla1[[#This Row],[Fecha Inicio grupo]]+3*7-7)</f>
        <v/>
      </c>
      <c r="V448" s="245" t="str">
        <f>IF(F448="","",EDATE(Tabla1[[#This Row],[Fecha Inicio grupo]],3))</f>
        <v/>
      </c>
      <c r="W448" s="30"/>
      <c r="X448" s="30"/>
      <c r="Y448" s="77"/>
      <c r="Z448" s="77"/>
      <c r="AA448" s="77"/>
      <c r="AB448" s="77"/>
      <c r="AC448" s="77"/>
      <c r="AD448" s="77"/>
      <c r="AE448" s="77"/>
      <c r="AF448" s="77"/>
      <c r="AG448" s="77"/>
      <c r="AH448" s="77"/>
      <c r="AI448" s="77"/>
      <c r="AJ448" s="77"/>
      <c r="AK448" s="77"/>
      <c r="AL448" s="77"/>
      <c r="AM448" s="77"/>
      <c r="AN448" s="77"/>
      <c r="AO448" s="145"/>
      <c r="AP448" s="247" t="str">
        <f>IF(F448="","",IFERROR(VLOOKUP(SUBSTITUTE(SUBSTITUTE(Tabla1[[#This Row],[Uso Sistemas]],"T","P"),"N","F"),Parámetros!$M$2:$N$17,2,0),"Completar hasta 3ra sem. para evaluar a Probacionista"))</f>
        <v/>
      </c>
      <c r="AQ448" s="40"/>
      <c r="AR448" s="40"/>
      <c r="AS448" s="40"/>
      <c r="AT448" s="29"/>
      <c r="AU448" s="56"/>
      <c r="AV448" s="56"/>
      <c r="AW448" s="56"/>
      <c r="AX448" s="249" t="str">
        <f>IF(V448="","",EOMONTH(EDATE(Tabla1[[#This Row],[Fecha Finalización]],2),0))</f>
        <v/>
      </c>
      <c r="AY448" s="40"/>
      <c r="AZ448" s="250" t="str">
        <f>IF(V448="","",EOMONTH(EDATE(Tabla1[[#This Row],[Fecha Finalización]],3),0))</f>
        <v/>
      </c>
      <c r="BA448" s="40"/>
      <c r="BB448" s="40"/>
      <c r="BC448" s="236"/>
      <c r="BD448" s="234" t="str">
        <f>IF(F448="","",Tabla1[[#This Row],[sem 01]]&amp;Tabla1[[#This Row],[sem 02]]&amp;Tabla1[[#This Row],[sem 03]])</f>
        <v/>
      </c>
      <c r="BE448" s="235" t="str">
        <f>IF(TRIM(F448)="","",$B$1&amp;"-"&amp;SUBSTITUTE(Tabla1[[#This Row],[Mes Inscrito]]," ","")&amp;"-"&amp;SUBSTITUTE(Tabla1[[#This Row],[Dia de clases Inscrito]]," ","")&amp;"-"&amp;SUBSTITUTE(Tabla1[[#This Row],[Horario Inscrito]]," ","")&amp;"-"&amp;Tabla1[[#This Row],[Fecha Inicio grupo]])</f>
        <v/>
      </c>
      <c r="BF448" s="252" t="str">
        <f>IF(F448="","",Tabla1[[#This Row],[Curso]])</f>
        <v/>
      </c>
      <c r="BG448" s="253" t="str">
        <f>+IF(TRIM(F448)="","",$B$1&amp;"-"&amp;TRIM(Tabla1[[#This Row],[Mes Inscrito]])&amp;"-"&amp;TRIM(Tabla1[[#This Row],[Dia de clases Inscrito]])&amp;"-"&amp;TRIM(Tabla1[[#This Row],[Horario Inscrito]])&amp;"-"&amp;TRIM(Tabla1[[#This Row],[Fecha Inicio grupo]])&amp;"-"&amp;TRIM(Tabla1[[#This Row],[Tipo Incrito]]))</f>
        <v/>
      </c>
      <c r="BH448" s="309"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10"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10"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10" t="str">
        <f>IF(Tabla1[[#This Row],[Fecha Inicio grupo]]="","",IFERROR(VLOOKUP(Tabla1[[#This Row],[Mes de Alta como miembro]],Parámetros!$AM$2:$AN$16,2,0),"01/01/1900"))</f>
        <v/>
      </c>
    </row>
    <row r="449" spans="1:63" ht="14.45" hidden="1">
      <c r="A449" s="69">
        <v>446</v>
      </c>
      <c r="B449" s="30"/>
      <c r="C449" s="35"/>
      <c r="D449" s="43"/>
      <c r="E449" s="65"/>
      <c r="F449" s="46"/>
      <c r="G449" s="46"/>
      <c r="H449" s="164"/>
      <c r="I449" s="43"/>
      <c r="J449" s="29"/>
      <c r="K449" s="70"/>
      <c r="L449" s="69"/>
      <c r="M449" s="47"/>
      <c r="N449" s="239" t="str">
        <f ca="1">IF(Tabla1[[#This Row],[Fecha de nac]]="","",IF(Tabla1[[#This Row],[Fecha Finalización]] &gt;=TODAY(), DATEDIF(Tabla1[[#This Row],[Fecha de nac]],TODAY(),"y"), ROUNDDOWN((Tabla1[[#This Row],[Fecha Finalización]] -Tabla1[[#This Row],[Fecha de nac]])/365,0)))</f>
        <v/>
      </c>
      <c r="O449" s="170"/>
      <c r="P449" s="35"/>
      <c r="Q449" s="68"/>
      <c r="R449" s="68"/>
      <c r="S449" s="68"/>
      <c r="T449" s="68"/>
      <c r="U449" s="244" t="str">
        <f>IF(F449="","",Tabla1[[#This Row],[Fecha Inicio grupo]]+3*7-7)</f>
        <v/>
      </c>
      <c r="V449" s="245" t="str">
        <f>IF(F449="","",EDATE(Tabla1[[#This Row],[Fecha Inicio grupo]],3))</f>
        <v/>
      </c>
      <c r="W449" s="30"/>
      <c r="X449" s="30"/>
      <c r="Y449" s="77"/>
      <c r="Z449" s="77"/>
      <c r="AA449" s="77"/>
      <c r="AB449" s="77"/>
      <c r="AC449" s="77"/>
      <c r="AD449" s="77"/>
      <c r="AE449" s="77"/>
      <c r="AF449" s="77"/>
      <c r="AG449" s="77"/>
      <c r="AH449" s="77"/>
      <c r="AI449" s="77"/>
      <c r="AJ449" s="77"/>
      <c r="AK449" s="77"/>
      <c r="AL449" s="77"/>
      <c r="AM449" s="77"/>
      <c r="AN449" s="77"/>
      <c r="AO449" s="145"/>
      <c r="AP449" s="247" t="str">
        <f>IF(F449="","",IFERROR(VLOOKUP(SUBSTITUTE(SUBSTITUTE(Tabla1[[#This Row],[Uso Sistemas]],"T","P"),"N","F"),Parámetros!$M$2:$N$17,2,0),"Completar hasta 3ra sem. para evaluar a Probacionista"))</f>
        <v/>
      </c>
      <c r="AQ449" s="40"/>
      <c r="AR449" s="40"/>
      <c r="AS449" s="40"/>
      <c r="AT449" s="29"/>
      <c r="AU449" s="56"/>
      <c r="AV449" s="56"/>
      <c r="AW449" s="56"/>
      <c r="AX449" s="249" t="str">
        <f>IF(V449="","",EOMONTH(EDATE(Tabla1[[#This Row],[Fecha Finalización]],2),0))</f>
        <v/>
      </c>
      <c r="AY449" s="40"/>
      <c r="AZ449" s="250" t="str">
        <f>IF(V449="","",EOMONTH(EDATE(Tabla1[[#This Row],[Fecha Finalización]],3),0))</f>
        <v/>
      </c>
      <c r="BA449" s="40"/>
      <c r="BB449" s="40"/>
      <c r="BC449" s="236"/>
      <c r="BD449" s="234" t="str">
        <f>IF(F449="","",Tabla1[[#This Row],[sem 01]]&amp;Tabla1[[#This Row],[sem 02]]&amp;Tabla1[[#This Row],[sem 03]])</f>
        <v/>
      </c>
      <c r="BE449" s="235" t="str">
        <f>IF(TRIM(F449)="","",$B$1&amp;"-"&amp;SUBSTITUTE(Tabla1[[#This Row],[Mes Inscrito]]," ","")&amp;"-"&amp;SUBSTITUTE(Tabla1[[#This Row],[Dia de clases Inscrito]]," ","")&amp;"-"&amp;SUBSTITUTE(Tabla1[[#This Row],[Horario Inscrito]]," ","")&amp;"-"&amp;Tabla1[[#This Row],[Fecha Inicio grupo]])</f>
        <v/>
      </c>
      <c r="BF449" s="252" t="str">
        <f>IF(F449="","",Tabla1[[#This Row],[Curso]])</f>
        <v/>
      </c>
      <c r="BG449" s="253" t="str">
        <f>+IF(TRIM(F449)="","",$B$1&amp;"-"&amp;TRIM(Tabla1[[#This Row],[Mes Inscrito]])&amp;"-"&amp;TRIM(Tabla1[[#This Row],[Dia de clases Inscrito]])&amp;"-"&amp;TRIM(Tabla1[[#This Row],[Horario Inscrito]])&amp;"-"&amp;TRIM(Tabla1[[#This Row],[Fecha Inicio grupo]])&amp;"-"&amp;TRIM(Tabla1[[#This Row],[Tipo Incrito]]))</f>
        <v/>
      </c>
      <c r="BH449" s="309"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10"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10"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10" t="str">
        <f>IF(Tabla1[[#This Row],[Fecha Inicio grupo]]="","",IFERROR(VLOOKUP(Tabla1[[#This Row],[Mes de Alta como miembro]],Parámetros!$AM$2:$AN$16,2,0),"01/01/1900"))</f>
        <v/>
      </c>
    </row>
    <row r="450" spans="1:63" ht="14.45" hidden="1">
      <c r="A450" s="69">
        <v>447</v>
      </c>
      <c r="B450" s="30"/>
      <c r="C450" s="35"/>
      <c r="D450" s="43"/>
      <c r="E450" s="65"/>
      <c r="F450" s="46"/>
      <c r="G450" s="46"/>
      <c r="H450" s="164"/>
      <c r="I450" s="43"/>
      <c r="J450" s="29"/>
      <c r="K450" s="70"/>
      <c r="L450" s="69"/>
      <c r="M450" s="47"/>
      <c r="N450" s="239" t="str">
        <f ca="1">IF(Tabla1[[#This Row],[Fecha de nac]]="","",IF(Tabla1[[#This Row],[Fecha Finalización]] &gt;=TODAY(), DATEDIF(Tabla1[[#This Row],[Fecha de nac]],TODAY(),"y"), ROUNDDOWN((Tabla1[[#This Row],[Fecha Finalización]] -Tabla1[[#This Row],[Fecha de nac]])/365,0)))</f>
        <v/>
      </c>
      <c r="O450" s="170"/>
      <c r="P450" s="35"/>
      <c r="Q450" s="68"/>
      <c r="R450" s="68"/>
      <c r="S450" s="68"/>
      <c r="T450" s="68"/>
      <c r="U450" s="244" t="str">
        <f>IF(F450="","",Tabla1[[#This Row],[Fecha Inicio grupo]]+3*7-7)</f>
        <v/>
      </c>
      <c r="V450" s="245" t="str">
        <f>IF(F450="","",EDATE(Tabla1[[#This Row],[Fecha Inicio grupo]],3))</f>
        <v/>
      </c>
      <c r="W450" s="30"/>
      <c r="X450" s="30"/>
      <c r="Y450" s="77"/>
      <c r="Z450" s="77"/>
      <c r="AA450" s="77"/>
      <c r="AB450" s="77"/>
      <c r="AC450" s="77"/>
      <c r="AD450" s="77"/>
      <c r="AE450" s="77"/>
      <c r="AF450" s="77"/>
      <c r="AG450" s="77"/>
      <c r="AH450" s="77"/>
      <c r="AI450" s="77"/>
      <c r="AJ450" s="77"/>
      <c r="AK450" s="77"/>
      <c r="AL450" s="77"/>
      <c r="AM450" s="77"/>
      <c r="AN450" s="77"/>
      <c r="AO450" s="145"/>
      <c r="AP450" s="247" t="str">
        <f>IF(F450="","",IFERROR(VLOOKUP(SUBSTITUTE(SUBSTITUTE(Tabla1[[#This Row],[Uso Sistemas]],"T","P"),"N","F"),Parámetros!$M$2:$N$17,2,0),"Completar hasta 3ra sem. para evaluar a Probacionista"))</f>
        <v/>
      </c>
      <c r="AQ450" s="40"/>
      <c r="AR450" s="40"/>
      <c r="AS450" s="40"/>
      <c r="AT450" s="29"/>
      <c r="AU450" s="56"/>
      <c r="AV450" s="56"/>
      <c r="AW450" s="56"/>
      <c r="AX450" s="249" t="str">
        <f>IF(V450="","",EOMONTH(EDATE(Tabla1[[#This Row],[Fecha Finalización]],2),0))</f>
        <v/>
      </c>
      <c r="AY450" s="40"/>
      <c r="AZ450" s="250" t="str">
        <f>IF(V450="","",EOMONTH(EDATE(Tabla1[[#This Row],[Fecha Finalización]],3),0))</f>
        <v/>
      </c>
      <c r="BA450" s="40"/>
      <c r="BB450" s="40"/>
      <c r="BC450" s="236"/>
      <c r="BD450" s="234" t="str">
        <f>IF(F450="","",Tabla1[[#This Row],[sem 01]]&amp;Tabla1[[#This Row],[sem 02]]&amp;Tabla1[[#This Row],[sem 03]])</f>
        <v/>
      </c>
      <c r="BE450" s="235" t="str">
        <f>IF(TRIM(F450)="","",$B$1&amp;"-"&amp;SUBSTITUTE(Tabla1[[#This Row],[Mes Inscrito]]," ","")&amp;"-"&amp;SUBSTITUTE(Tabla1[[#This Row],[Dia de clases Inscrito]]," ","")&amp;"-"&amp;SUBSTITUTE(Tabla1[[#This Row],[Horario Inscrito]]," ","")&amp;"-"&amp;Tabla1[[#This Row],[Fecha Inicio grupo]])</f>
        <v/>
      </c>
      <c r="BF450" s="252" t="str">
        <f>IF(F450="","",Tabla1[[#This Row],[Curso]])</f>
        <v/>
      </c>
      <c r="BG450" s="253" t="str">
        <f>+IF(TRIM(F450)="","",$B$1&amp;"-"&amp;TRIM(Tabla1[[#This Row],[Mes Inscrito]])&amp;"-"&amp;TRIM(Tabla1[[#This Row],[Dia de clases Inscrito]])&amp;"-"&amp;TRIM(Tabla1[[#This Row],[Horario Inscrito]])&amp;"-"&amp;TRIM(Tabla1[[#This Row],[Fecha Inicio grupo]])&amp;"-"&amp;TRIM(Tabla1[[#This Row],[Tipo Incrito]]))</f>
        <v/>
      </c>
      <c r="BH450" s="309"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10"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10"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10" t="str">
        <f>IF(Tabla1[[#This Row],[Fecha Inicio grupo]]="","",IFERROR(VLOOKUP(Tabla1[[#This Row],[Mes de Alta como miembro]],Parámetros!$AM$2:$AN$16,2,0),"01/01/1900"))</f>
        <v/>
      </c>
    </row>
    <row r="451" spans="1:63" ht="14.45" hidden="1">
      <c r="A451" s="69">
        <v>448</v>
      </c>
      <c r="B451" s="30"/>
      <c r="C451" s="35"/>
      <c r="D451" s="43"/>
      <c r="E451" s="65"/>
      <c r="F451" s="46"/>
      <c r="G451" s="46"/>
      <c r="H451" s="164"/>
      <c r="I451" s="43"/>
      <c r="J451" s="29"/>
      <c r="K451" s="70"/>
      <c r="L451" s="69"/>
      <c r="M451" s="47"/>
      <c r="N451" s="239" t="str">
        <f ca="1">IF(Tabla1[[#This Row],[Fecha de nac]]="","",IF(Tabla1[[#This Row],[Fecha Finalización]] &gt;=TODAY(), DATEDIF(Tabla1[[#This Row],[Fecha de nac]],TODAY(),"y"), ROUNDDOWN((Tabla1[[#This Row],[Fecha Finalización]] -Tabla1[[#This Row],[Fecha de nac]])/365,0)))</f>
        <v/>
      </c>
      <c r="O451" s="170"/>
      <c r="P451" s="35"/>
      <c r="Q451" s="68"/>
      <c r="R451" s="68"/>
      <c r="S451" s="68"/>
      <c r="T451" s="68"/>
      <c r="U451" s="244" t="str">
        <f>IF(F451="","",Tabla1[[#This Row],[Fecha Inicio grupo]]+3*7-7)</f>
        <v/>
      </c>
      <c r="V451" s="245" t="str">
        <f>IF(F451="","",EDATE(Tabla1[[#This Row],[Fecha Inicio grupo]],3))</f>
        <v/>
      </c>
      <c r="W451" s="30"/>
      <c r="X451" s="30"/>
      <c r="Y451" s="77"/>
      <c r="Z451" s="77"/>
      <c r="AA451" s="77"/>
      <c r="AB451" s="77"/>
      <c r="AC451" s="77"/>
      <c r="AD451" s="77"/>
      <c r="AE451" s="77"/>
      <c r="AF451" s="77"/>
      <c r="AG451" s="77"/>
      <c r="AH451" s="77"/>
      <c r="AI451" s="77"/>
      <c r="AJ451" s="77"/>
      <c r="AK451" s="77"/>
      <c r="AL451" s="77"/>
      <c r="AM451" s="77"/>
      <c r="AN451" s="77"/>
      <c r="AO451" s="145"/>
      <c r="AP451" s="247" t="str">
        <f>IF(F451="","",IFERROR(VLOOKUP(SUBSTITUTE(SUBSTITUTE(Tabla1[[#This Row],[Uso Sistemas]],"T","P"),"N","F"),Parámetros!$M$2:$N$17,2,0),"Completar hasta 3ra sem. para evaluar a Probacionista"))</f>
        <v/>
      </c>
      <c r="AQ451" s="40"/>
      <c r="AR451" s="40"/>
      <c r="AS451" s="40"/>
      <c r="AT451" s="29"/>
      <c r="AU451" s="56"/>
      <c r="AV451" s="56"/>
      <c r="AW451" s="56"/>
      <c r="AX451" s="249" t="str">
        <f>IF(V451="","",EOMONTH(EDATE(Tabla1[[#This Row],[Fecha Finalización]],2),0))</f>
        <v/>
      </c>
      <c r="AY451" s="40"/>
      <c r="AZ451" s="250" t="str">
        <f>IF(V451="","",EOMONTH(EDATE(Tabla1[[#This Row],[Fecha Finalización]],3),0))</f>
        <v/>
      </c>
      <c r="BA451" s="40"/>
      <c r="BB451" s="40"/>
      <c r="BC451" s="236"/>
      <c r="BD451" s="234" t="str">
        <f>IF(F451="","",Tabla1[[#This Row],[sem 01]]&amp;Tabla1[[#This Row],[sem 02]]&amp;Tabla1[[#This Row],[sem 03]])</f>
        <v/>
      </c>
      <c r="BE451" s="235" t="str">
        <f>IF(TRIM(F451)="","",$B$1&amp;"-"&amp;SUBSTITUTE(Tabla1[[#This Row],[Mes Inscrito]]," ","")&amp;"-"&amp;SUBSTITUTE(Tabla1[[#This Row],[Dia de clases Inscrito]]," ","")&amp;"-"&amp;SUBSTITUTE(Tabla1[[#This Row],[Horario Inscrito]]," ","")&amp;"-"&amp;Tabla1[[#This Row],[Fecha Inicio grupo]])</f>
        <v/>
      </c>
      <c r="BF451" s="252" t="str">
        <f>IF(F451="","",Tabla1[[#This Row],[Curso]])</f>
        <v/>
      </c>
      <c r="BG451" s="253" t="str">
        <f>+IF(TRIM(F451)="","",$B$1&amp;"-"&amp;TRIM(Tabla1[[#This Row],[Mes Inscrito]])&amp;"-"&amp;TRIM(Tabla1[[#This Row],[Dia de clases Inscrito]])&amp;"-"&amp;TRIM(Tabla1[[#This Row],[Horario Inscrito]])&amp;"-"&amp;TRIM(Tabla1[[#This Row],[Fecha Inicio grupo]])&amp;"-"&amp;TRIM(Tabla1[[#This Row],[Tipo Incrito]]))</f>
        <v/>
      </c>
      <c r="BH451" s="309"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10"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10"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10" t="str">
        <f>IF(Tabla1[[#This Row],[Fecha Inicio grupo]]="","",IFERROR(VLOOKUP(Tabla1[[#This Row],[Mes de Alta como miembro]],Parámetros!$AM$2:$AN$16,2,0),"01/01/1900"))</f>
        <v/>
      </c>
    </row>
    <row r="452" spans="1:63" ht="14.45" hidden="1">
      <c r="A452" s="69">
        <v>449</v>
      </c>
      <c r="B452" s="30"/>
      <c r="C452" s="35"/>
      <c r="D452" s="43"/>
      <c r="E452" s="65"/>
      <c r="F452" s="46"/>
      <c r="G452" s="46"/>
      <c r="H452" s="164"/>
      <c r="I452" s="43"/>
      <c r="J452" s="29"/>
      <c r="K452" s="70"/>
      <c r="L452" s="69"/>
      <c r="M452" s="47"/>
      <c r="N452" s="239" t="str">
        <f ca="1">IF(Tabla1[[#This Row],[Fecha de nac]]="","",IF(Tabla1[[#This Row],[Fecha Finalización]] &gt;=TODAY(), DATEDIF(Tabla1[[#This Row],[Fecha de nac]],TODAY(),"y"), ROUNDDOWN((Tabla1[[#This Row],[Fecha Finalización]] -Tabla1[[#This Row],[Fecha de nac]])/365,0)))</f>
        <v/>
      </c>
      <c r="O452" s="170"/>
      <c r="P452" s="35"/>
      <c r="Q452" s="68"/>
      <c r="R452" s="68"/>
      <c r="S452" s="68"/>
      <c r="T452" s="68"/>
      <c r="U452" s="244" t="str">
        <f>IF(F452="","",Tabla1[[#This Row],[Fecha Inicio grupo]]+3*7-7)</f>
        <v/>
      </c>
      <c r="V452" s="245" t="str">
        <f>IF(F452="","",EDATE(Tabla1[[#This Row],[Fecha Inicio grupo]],3))</f>
        <v/>
      </c>
      <c r="W452" s="30"/>
      <c r="X452" s="30"/>
      <c r="Y452" s="77"/>
      <c r="Z452" s="77"/>
      <c r="AA452" s="77"/>
      <c r="AB452" s="77"/>
      <c r="AC452" s="77"/>
      <c r="AD452" s="77"/>
      <c r="AE452" s="77"/>
      <c r="AF452" s="77"/>
      <c r="AG452" s="77"/>
      <c r="AH452" s="77"/>
      <c r="AI452" s="77"/>
      <c r="AJ452" s="77"/>
      <c r="AK452" s="77"/>
      <c r="AL452" s="77"/>
      <c r="AM452" s="77"/>
      <c r="AN452" s="77"/>
      <c r="AO452" s="145"/>
      <c r="AP452" s="247" t="str">
        <f>IF(F452="","",IFERROR(VLOOKUP(SUBSTITUTE(SUBSTITUTE(Tabla1[[#This Row],[Uso Sistemas]],"T","P"),"N","F"),Parámetros!$M$2:$N$17,2,0),"Completar hasta 3ra sem. para evaluar a Probacionista"))</f>
        <v/>
      </c>
      <c r="AQ452" s="40"/>
      <c r="AR452" s="40"/>
      <c r="AS452" s="40"/>
      <c r="AT452" s="29"/>
      <c r="AU452" s="56"/>
      <c r="AV452" s="56"/>
      <c r="AW452" s="56"/>
      <c r="AX452" s="249" t="str">
        <f>IF(V452="","",EOMONTH(EDATE(Tabla1[[#This Row],[Fecha Finalización]],2),0))</f>
        <v/>
      </c>
      <c r="AY452" s="40"/>
      <c r="AZ452" s="250" t="str">
        <f>IF(V452="","",EOMONTH(EDATE(Tabla1[[#This Row],[Fecha Finalización]],3),0))</f>
        <v/>
      </c>
      <c r="BA452" s="40"/>
      <c r="BB452" s="40"/>
      <c r="BC452" s="236"/>
      <c r="BD452" s="234" t="str">
        <f>IF(F452="","",Tabla1[[#This Row],[sem 01]]&amp;Tabla1[[#This Row],[sem 02]]&amp;Tabla1[[#This Row],[sem 03]])</f>
        <v/>
      </c>
      <c r="BE452" s="235" t="str">
        <f>IF(TRIM(F452)="","",$B$1&amp;"-"&amp;SUBSTITUTE(Tabla1[[#This Row],[Mes Inscrito]]," ","")&amp;"-"&amp;SUBSTITUTE(Tabla1[[#This Row],[Dia de clases Inscrito]]," ","")&amp;"-"&amp;SUBSTITUTE(Tabla1[[#This Row],[Horario Inscrito]]," ","")&amp;"-"&amp;Tabla1[[#This Row],[Fecha Inicio grupo]])</f>
        <v/>
      </c>
      <c r="BF452" s="252" t="str">
        <f>IF(F452="","",Tabla1[[#This Row],[Curso]])</f>
        <v/>
      </c>
      <c r="BG452" s="253" t="str">
        <f>+IF(TRIM(F452)="","",$B$1&amp;"-"&amp;TRIM(Tabla1[[#This Row],[Mes Inscrito]])&amp;"-"&amp;TRIM(Tabla1[[#This Row],[Dia de clases Inscrito]])&amp;"-"&amp;TRIM(Tabla1[[#This Row],[Horario Inscrito]])&amp;"-"&amp;TRIM(Tabla1[[#This Row],[Fecha Inicio grupo]])&amp;"-"&amp;TRIM(Tabla1[[#This Row],[Tipo Incrito]]))</f>
        <v/>
      </c>
      <c r="BH452" s="309"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10"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10"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10" t="str">
        <f>IF(Tabla1[[#This Row],[Fecha Inicio grupo]]="","",IFERROR(VLOOKUP(Tabla1[[#This Row],[Mes de Alta como miembro]],Parámetros!$AM$2:$AN$16,2,0),"01/01/1900"))</f>
        <v/>
      </c>
    </row>
    <row r="453" spans="1:63" ht="14.45" hidden="1">
      <c r="A453" s="69">
        <v>450</v>
      </c>
      <c r="B453" s="30"/>
      <c r="C453" s="35"/>
      <c r="D453" s="43"/>
      <c r="E453" s="65"/>
      <c r="F453" s="46"/>
      <c r="G453" s="46"/>
      <c r="H453" s="164"/>
      <c r="I453" s="43"/>
      <c r="J453" s="29"/>
      <c r="K453" s="70"/>
      <c r="L453" s="69"/>
      <c r="M453" s="47"/>
      <c r="N453" s="239" t="str">
        <f ca="1">IF(Tabla1[[#This Row],[Fecha de nac]]="","",IF(Tabla1[[#This Row],[Fecha Finalización]] &gt;=TODAY(), DATEDIF(Tabla1[[#This Row],[Fecha de nac]],TODAY(),"y"), ROUNDDOWN((Tabla1[[#This Row],[Fecha Finalización]] -Tabla1[[#This Row],[Fecha de nac]])/365,0)))</f>
        <v/>
      </c>
      <c r="O453" s="170"/>
      <c r="P453" s="35"/>
      <c r="Q453" s="68"/>
      <c r="R453" s="68"/>
      <c r="S453" s="68"/>
      <c r="T453" s="68"/>
      <c r="U453" s="244" t="str">
        <f>IF(F453="","",Tabla1[[#This Row],[Fecha Inicio grupo]]+3*7-7)</f>
        <v/>
      </c>
      <c r="V453" s="245" t="str">
        <f>IF(F453="","",EDATE(Tabla1[[#This Row],[Fecha Inicio grupo]],3))</f>
        <v/>
      </c>
      <c r="W453" s="30"/>
      <c r="X453" s="30"/>
      <c r="Y453" s="77"/>
      <c r="Z453" s="77"/>
      <c r="AA453" s="77"/>
      <c r="AB453" s="77"/>
      <c r="AC453" s="77"/>
      <c r="AD453" s="77"/>
      <c r="AE453" s="77"/>
      <c r="AF453" s="77"/>
      <c r="AG453" s="77"/>
      <c r="AH453" s="77"/>
      <c r="AI453" s="77"/>
      <c r="AJ453" s="77"/>
      <c r="AK453" s="77"/>
      <c r="AL453" s="77"/>
      <c r="AM453" s="77"/>
      <c r="AN453" s="77"/>
      <c r="AO453" s="145"/>
      <c r="AP453" s="247" t="str">
        <f>IF(F453="","",IFERROR(VLOOKUP(SUBSTITUTE(SUBSTITUTE(Tabla1[[#This Row],[Uso Sistemas]],"T","P"),"N","F"),Parámetros!$M$2:$N$17,2,0),"Completar hasta 3ra sem. para evaluar a Probacionista"))</f>
        <v/>
      </c>
      <c r="AQ453" s="40"/>
      <c r="AR453" s="40"/>
      <c r="AS453" s="40"/>
      <c r="AT453" s="29"/>
      <c r="AU453" s="56"/>
      <c r="AV453" s="56"/>
      <c r="AW453" s="56"/>
      <c r="AX453" s="249" t="str">
        <f>IF(V453="","",EOMONTH(EDATE(Tabla1[[#This Row],[Fecha Finalización]],2),0))</f>
        <v/>
      </c>
      <c r="AY453" s="40"/>
      <c r="AZ453" s="250" t="str">
        <f>IF(V453="","",EOMONTH(EDATE(Tabla1[[#This Row],[Fecha Finalización]],3),0))</f>
        <v/>
      </c>
      <c r="BA453" s="40"/>
      <c r="BB453" s="40"/>
      <c r="BC453" s="236"/>
      <c r="BD453" s="234" t="str">
        <f>IF(F453="","",Tabla1[[#This Row],[sem 01]]&amp;Tabla1[[#This Row],[sem 02]]&amp;Tabla1[[#This Row],[sem 03]])</f>
        <v/>
      </c>
      <c r="BE453" s="235" t="str">
        <f>IF(TRIM(F453)="","",$B$1&amp;"-"&amp;SUBSTITUTE(Tabla1[[#This Row],[Mes Inscrito]]," ","")&amp;"-"&amp;SUBSTITUTE(Tabla1[[#This Row],[Dia de clases Inscrito]]," ","")&amp;"-"&amp;SUBSTITUTE(Tabla1[[#This Row],[Horario Inscrito]]," ","")&amp;"-"&amp;Tabla1[[#This Row],[Fecha Inicio grupo]])</f>
        <v/>
      </c>
      <c r="BF453" s="252" t="str">
        <f>IF(F453="","",Tabla1[[#This Row],[Curso]])</f>
        <v/>
      </c>
      <c r="BG453" s="253" t="str">
        <f>+IF(TRIM(F453)="","",$B$1&amp;"-"&amp;TRIM(Tabla1[[#This Row],[Mes Inscrito]])&amp;"-"&amp;TRIM(Tabla1[[#This Row],[Dia de clases Inscrito]])&amp;"-"&amp;TRIM(Tabla1[[#This Row],[Horario Inscrito]])&amp;"-"&amp;TRIM(Tabla1[[#This Row],[Fecha Inicio grupo]])&amp;"-"&amp;TRIM(Tabla1[[#This Row],[Tipo Incrito]]))</f>
        <v/>
      </c>
      <c r="BH453" s="309"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10"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10"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10" t="str">
        <f>IF(Tabla1[[#This Row],[Fecha Inicio grupo]]="","",IFERROR(VLOOKUP(Tabla1[[#This Row],[Mes de Alta como miembro]],Parámetros!$AM$2:$AN$16,2,0),"01/01/1900"))</f>
        <v/>
      </c>
    </row>
    <row r="454" spans="1:63" ht="14.45" hidden="1">
      <c r="A454" s="69">
        <v>451</v>
      </c>
      <c r="B454" s="30"/>
      <c r="C454" s="35"/>
      <c r="D454" s="43"/>
      <c r="E454" s="65"/>
      <c r="F454" s="46"/>
      <c r="G454" s="46"/>
      <c r="H454" s="164"/>
      <c r="I454" s="43"/>
      <c r="J454" s="29"/>
      <c r="K454" s="70"/>
      <c r="L454" s="69"/>
      <c r="M454" s="47"/>
      <c r="N454" s="239" t="str">
        <f ca="1">IF(Tabla1[[#This Row],[Fecha de nac]]="","",IF(Tabla1[[#This Row],[Fecha Finalización]] &gt;=TODAY(), DATEDIF(Tabla1[[#This Row],[Fecha de nac]],TODAY(),"y"), ROUNDDOWN((Tabla1[[#This Row],[Fecha Finalización]] -Tabla1[[#This Row],[Fecha de nac]])/365,0)))</f>
        <v/>
      </c>
      <c r="O454" s="170"/>
      <c r="P454" s="35"/>
      <c r="Q454" s="68"/>
      <c r="R454" s="68"/>
      <c r="S454" s="68"/>
      <c r="T454" s="68"/>
      <c r="U454" s="244" t="str">
        <f>IF(F454="","",Tabla1[[#This Row],[Fecha Inicio grupo]]+3*7-7)</f>
        <v/>
      </c>
      <c r="V454" s="245" t="str">
        <f>IF(F454="","",EDATE(Tabla1[[#This Row],[Fecha Inicio grupo]],3))</f>
        <v/>
      </c>
      <c r="W454" s="30"/>
      <c r="X454" s="30"/>
      <c r="Y454" s="77"/>
      <c r="Z454" s="77"/>
      <c r="AA454" s="77"/>
      <c r="AB454" s="77"/>
      <c r="AC454" s="77"/>
      <c r="AD454" s="77"/>
      <c r="AE454" s="77"/>
      <c r="AF454" s="77"/>
      <c r="AG454" s="77"/>
      <c r="AH454" s="77"/>
      <c r="AI454" s="77"/>
      <c r="AJ454" s="77"/>
      <c r="AK454" s="77"/>
      <c r="AL454" s="77"/>
      <c r="AM454" s="77"/>
      <c r="AN454" s="77"/>
      <c r="AO454" s="145"/>
      <c r="AP454" s="247" t="str">
        <f>IF(F454="","",IFERROR(VLOOKUP(SUBSTITUTE(SUBSTITUTE(Tabla1[[#This Row],[Uso Sistemas]],"T","P"),"N","F"),Parámetros!$M$2:$N$17,2,0),"Completar hasta 3ra sem. para evaluar a Probacionista"))</f>
        <v/>
      </c>
      <c r="AQ454" s="40"/>
      <c r="AR454" s="40"/>
      <c r="AS454" s="40"/>
      <c r="AT454" s="29"/>
      <c r="AU454" s="56"/>
      <c r="AV454" s="56"/>
      <c r="AW454" s="56"/>
      <c r="AX454" s="249" t="str">
        <f>IF(V454="","",EOMONTH(EDATE(Tabla1[[#This Row],[Fecha Finalización]],2),0))</f>
        <v/>
      </c>
      <c r="AY454" s="40"/>
      <c r="AZ454" s="250" t="str">
        <f>IF(V454="","",EOMONTH(EDATE(Tabla1[[#This Row],[Fecha Finalización]],3),0))</f>
        <v/>
      </c>
      <c r="BA454" s="40"/>
      <c r="BB454" s="40"/>
      <c r="BC454" s="236"/>
      <c r="BD454" s="234" t="str">
        <f>IF(F454="","",Tabla1[[#This Row],[sem 01]]&amp;Tabla1[[#This Row],[sem 02]]&amp;Tabla1[[#This Row],[sem 03]])</f>
        <v/>
      </c>
      <c r="BE454" s="235" t="str">
        <f>IF(TRIM(F454)="","",$B$1&amp;"-"&amp;SUBSTITUTE(Tabla1[[#This Row],[Mes Inscrito]]," ","")&amp;"-"&amp;SUBSTITUTE(Tabla1[[#This Row],[Dia de clases Inscrito]]," ","")&amp;"-"&amp;SUBSTITUTE(Tabla1[[#This Row],[Horario Inscrito]]," ","")&amp;"-"&amp;Tabla1[[#This Row],[Fecha Inicio grupo]])</f>
        <v/>
      </c>
      <c r="BF454" s="252" t="str">
        <f>IF(F454="","",Tabla1[[#This Row],[Curso]])</f>
        <v/>
      </c>
      <c r="BG454" s="253" t="str">
        <f>+IF(TRIM(F454)="","",$B$1&amp;"-"&amp;TRIM(Tabla1[[#This Row],[Mes Inscrito]])&amp;"-"&amp;TRIM(Tabla1[[#This Row],[Dia de clases Inscrito]])&amp;"-"&amp;TRIM(Tabla1[[#This Row],[Horario Inscrito]])&amp;"-"&amp;TRIM(Tabla1[[#This Row],[Fecha Inicio grupo]])&amp;"-"&amp;TRIM(Tabla1[[#This Row],[Tipo Incrito]]))</f>
        <v/>
      </c>
      <c r="BH454" s="309"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10"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10"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10" t="str">
        <f>IF(Tabla1[[#This Row],[Fecha Inicio grupo]]="","",IFERROR(VLOOKUP(Tabla1[[#This Row],[Mes de Alta como miembro]],Parámetros!$AM$2:$AN$16,2,0),"01/01/1900"))</f>
        <v/>
      </c>
    </row>
    <row r="455" spans="1:63" ht="14.45" hidden="1">
      <c r="A455" s="69">
        <v>452</v>
      </c>
      <c r="B455" s="30"/>
      <c r="C455" s="35"/>
      <c r="D455" s="43"/>
      <c r="E455" s="65"/>
      <c r="F455" s="46"/>
      <c r="G455" s="46"/>
      <c r="H455" s="164"/>
      <c r="I455" s="43"/>
      <c r="J455" s="29"/>
      <c r="K455" s="70"/>
      <c r="L455" s="69"/>
      <c r="M455" s="47"/>
      <c r="N455" s="239" t="str">
        <f ca="1">IF(Tabla1[[#This Row],[Fecha de nac]]="","",IF(Tabla1[[#This Row],[Fecha Finalización]] &gt;=TODAY(), DATEDIF(Tabla1[[#This Row],[Fecha de nac]],TODAY(),"y"), ROUNDDOWN((Tabla1[[#This Row],[Fecha Finalización]] -Tabla1[[#This Row],[Fecha de nac]])/365,0)))</f>
        <v/>
      </c>
      <c r="O455" s="170"/>
      <c r="P455" s="35"/>
      <c r="Q455" s="68"/>
      <c r="R455" s="68"/>
      <c r="S455" s="68"/>
      <c r="T455" s="68"/>
      <c r="U455" s="244" t="str">
        <f>IF(F455="","",Tabla1[[#This Row],[Fecha Inicio grupo]]+3*7-7)</f>
        <v/>
      </c>
      <c r="V455" s="245" t="str">
        <f>IF(F455="","",EDATE(Tabla1[[#This Row],[Fecha Inicio grupo]],3))</f>
        <v/>
      </c>
      <c r="W455" s="30"/>
      <c r="X455" s="30"/>
      <c r="Y455" s="77"/>
      <c r="Z455" s="77"/>
      <c r="AA455" s="77"/>
      <c r="AB455" s="77"/>
      <c r="AC455" s="77"/>
      <c r="AD455" s="77"/>
      <c r="AE455" s="77"/>
      <c r="AF455" s="77"/>
      <c r="AG455" s="77"/>
      <c r="AH455" s="77"/>
      <c r="AI455" s="77"/>
      <c r="AJ455" s="77"/>
      <c r="AK455" s="77"/>
      <c r="AL455" s="77"/>
      <c r="AM455" s="77"/>
      <c r="AN455" s="77"/>
      <c r="AO455" s="145"/>
      <c r="AP455" s="247" t="str">
        <f>IF(F455="","",IFERROR(VLOOKUP(SUBSTITUTE(SUBSTITUTE(Tabla1[[#This Row],[Uso Sistemas]],"T","P"),"N","F"),Parámetros!$M$2:$N$17,2,0),"Completar hasta 3ra sem. para evaluar a Probacionista"))</f>
        <v/>
      </c>
      <c r="AQ455" s="40"/>
      <c r="AR455" s="40"/>
      <c r="AS455" s="40"/>
      <c r="AT455" s="29"/>
      <c r="AU455" s="56"/>
      <c r="AV455" s="56"/>
      <c r="AW455" s="56"/>
      <c r="AX455" s="249" t="str">
        <f>IF(V455="","",EOMONTH(EDATE(Tabla1[[#This Row],[Fecha Finalización]],2),0))</f>
        <v/>
      </c>
      <c r="AY455" s="40"/>
      <c r="AZ455" s="250" t="str">
        <f>IF(V455="","",EOMONTH(EDATE(Tabla1[[#This Row],[Fecha Finalización]],3),0))</f>
        <v/>
      </c>
      <c r="BA455" s="40"/>
      <c r="BB455" s="40"/>
      <c r="BC455" s="236"/>
      <c r="BD455" s="234" t="str">
        <f>IF(F455="","",Tabla1[[#This Row],[sem 01]]&amp;Tabla1[[#This Row],[sem 02]]&amp;Tabla1[[#This Row],[sem 03]])</f>
        <v/>
      </c>
      <c r="BE455" s="235" t="str">
        <f>IF(TRIM(F455)="","",$B$1&amp;"-"&amp;SUBSTITUTE(Tabla1[[#This Row],[Mes Inscrito]]," ","")&amp;"-"&amp;SUBSTITUTE(Tabla1[[#This Row],[Dia de clases Inscrito]]," ","")&amp;"-"&amp;SUBSTITUTE(Tabla1[[#This Row],[Horario Inscrito]]," ","")&amp;"-"&amp;Tabla1[[#This Row],[Fecha Inicio grupo]])</f>
        <v/>
      </c>
      <c r="BF455" s="252" t="str">
        <f>IF(F455="","",Tabla1[[#This Row],[Curso]])</f>
        <v/>
      </c>
      <c r="BG455" s="253" t="str">
        <f>+IF(TRIM(F455)="","",$B$1&amp;"-"&amp;TRIM(Tabla1[[#This Row],[Mes Inscrito]])&amp;"-"&amp;TRIM(Tabla1[[#This Row],[Dia de clases Inscrito]])&amp;"-"&amp;TRIM(Tabla1[[#This Row],[Horario Inscrito]])&amp;"-"&amp;TRIM(Tabla1[[#This Row],[Fecha Inicio grupo]])&amp;"-"&amp;TRIM(Tabla1[[#This Row],[Tipo Incrito]]))</f>
        <v/>
      </c>
      <c r="BH455" s="309"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10"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10"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10" t="str">
        <f>IF(Tabla1[[#This Row],[Fecha Inicio grupo]]="","",IFERROR(VLOOKUP(Tabla1[[#This Row],[Mes de Alta como miembro]],Parámetros!$AM$2:$AN$16,2,0),"01/01/1900"))</f>
        <v/>
      </c>
    </row>
    <row r="456" spans="1:63" ht="14.45" hidden="1">
      <c r="A456" s="69">
        <v>453</v>
      </c>
      <c r="B456" s="30"/>
      <c r="C456" s="35"/>
      <c r="D456" s="43"/>
      <c r="E456" s="65"/>
      <c r="F456" s="46"/>
      <c r="G456" s="46"/>
      <c r="H456" s="164"/>
      <c r="I456" s="43"/>
      <c r="J456" s="29"/>
      <c r="K456" s="70"/>
      <c r="L456" s="69"/>
      <c r="M456" s="47"/>
      <c r="N456" s="239" t="str">
        <f ca="1">IF(Tabla1[[#This Row],[Fecha de nac]]="","",IF(Tabla1[[#This Row],[Fecha Finalización]] &gt;=TODAY(), DATEDIF(Tabla1[[#This Row],[Fecha de nac]],TODAY(),"y"), ROUNDDOWN((Tabla1[[#This Row],[Fecha Finalización]] -Tabla1[[#This Row],[Fecha de nac]])/365,0)))</f>
        <v/>
      </c>
      <c r="O456" s="170"/>
      <c r="P456" s="35"/>
      <c r="Q456" s="68"/>
      <c r="R456" s="68"/>
      <c r="S456" s="68"/>
      <c r="T456" s="68"/>
      <c r="U456" s="244" t="str">
        <f>IF(F456="","",Tabla1[[#This Row],[Fecha Inicio grupo]]+3*7-7)</f>
        <v/>
      </c>
      <c r="V456" s="245" t="str">
        <f>IF(F456="","",EDATE(Tabla1[[#This Row],[Fecha Inicio grupo]],3))</f>
        <v/>
      </c>
      <c r="W456" s="30"/>
      <c r="X456" s="30"/>
      <c r="Y456" s="77"/>
      <c r="Z456" s="77"/>
      <c r="AA456" s="77"/>
      <c r="AB456" s="77"/>
      <c r="AC456" s="77"/>
      <c r="AD456" s="77"/>
      <c r="AE456" s="77"/>
      <c r="AF456" s="77"/>
      <c r="AG456" s="77"/>
      <c r="AH456" s="77"/>
      <c r="AI456" s="77"/>
      <c r="AJ456" s="77"/>
      <c r="AK456" s="77"/>
      <c r="AL456" s="77"/>
      <c r="AM456" s="77"/>
      <c r="AN456" s="77"/>
      <c r="AO456" s="145"/>
      <c r="AP456" s="247" t="str">
        <f>IF(F456="","",IFERROR(VLOOKUP(SUBSTITUTE(SUBSTITUTE(Tabla1[[#This Row],[Uso Sistemas]],"T","P"),"N","F"),Parámetros!$M$2:$N$17,2,0),"Completar hasta 3ra sem. para evaluar a Probacionista"))</f>
        <v/>
      </c>
      <c r="AQ456" s="40"/>
      <c r="AR456" s="40"/>
      <c r="AS456" s="40"/>
      <c r="AT456" s="29"/>
      <c r="AU456" s="56"/>
      <c r="AV456" s="56"/>
      <c r="AW456" s="56"/>
      <c r="AX456" s="249" t="str">
        <f>IF(V456="","",EOMONTH(EDATE(Tabla1[[#This Row],[Fecha Finalización]],2),0))</f>
        <v/>
      </c>
      <c r="AY456" s="40"/>
      <c r="AZ456" s="250" t="str">
        <f>IF(V456="","",EOMONTH(EDATE(Tabla1[[#This Row],[Fecha Finalización]],3),0))</f>
        <v/>
      </c>
      <c r="BA456" s="40"/>
      <c r="BB456" s="40"/>
      <c r="BC456" s="236"/>
      <c r="BD456" s="234" t="str">
        <f>IF(F456="","",Tabla1[[#This Row],[sem 01]]&amp;Tabla1[[#This Row],[sem 02]]&amp;Tabla1[[#This Row],[sem 03]])</f>
        <v/>
      </c>
      <c r="BE456" s="235" t="str">
        <f>IF(TRIM(F456)="","",$B$1&amp;"-"&amp;SUBSTITUTE(Tabla1[[#This Row],[Mes Inscrito]]," ","")&amp;"-"&amp;SUBSTITUTE(Tabla1[[#This Row],[Dia de clases Inscrito]]," ","")&amp;"-"&amp;SUBSTITUTE(Tabla1[[#This Row],[Horario Inscrito]]," ","")&amp;"-"&amp;Tabla1[[#This Row],[Fecha Inicio grupo]])</f>
        <v/>
      </c>
      <c r="BF456" s="252" t="str">
        <f>IF(F456="","",Tabla1[[#This Row],[Curso]])</f>
        <v/>
      </c>
      <c r="BG456" s="253" t="str">
        <f>+IF(TRIM(F456)="","",$B$1&amp;"-"&amp;TRIM(Tabla1[[#This Row],[Mes Inscrito]])&amp;"-"&amp;TRIM(Tabla1[[#This Row],[Dia de clases Inscrito]])&amp;"-"&amp;TRIM(Tabla1[[#This Row],[Horario Inscrito]])&amp;"-"&amp;TRIM(Tabla1[[#This Row],[Fecha Inicio grupo]])&amp;"-"&amp;TRIM(Tabla1[[#This Row],[Tipo Incrito]]))</f>
        <v/>
      </c>
      <c r="BH456" s="309"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10"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10"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10" t="str">
        <f>IF(Tabla1[[#This Row],[Fecha Inicio grupo]]="","",IFERROR(VLOOKUP(Tabla1[[#This Row],[Mes de Alta como miembro]],Parámetros!$AM$2:$AN$16,2,0),"01/01/1900"))</f>
        <v/>
      </c>
    </row>
    <row r="457" spans="1:63" ht="14.45" hidden="1">
      <c r="A457" s="69">
        <v>454</v>
      </c>
      <c r="B457" s="30"/>
      <c r="C457" s="35"/>
      <c r="D457" s="43"/>
      <c r="E457" s="65"/>
      <c r="F457" s="46"/>
      <c r="G457" s="46"/>
      <c r="H457" s="164"/>
      <c r="I457" s="43"/>
      <c r="J457" s="29"/>
      <c r="K457" s="70"/>
      <c r="L457" s="69"/>
      <c r="M457" s="47"/>
      <c r="N457" s="239" t="str">
        <f ca="1">IF(Tabla1[[#This Row],[Fecha de nac]]="","",IF(Tabla1[[#This Row],[Fecha Finalización]] &gt;=TODAY(), DATEDIF(Tabla1[[#This Row],[Fecha de nac]],TODAY(),"y"), ROUNDDOWN((Tabla1[[#This Row],[Fecha Finalización]] -Tabla1[[#This Row],[Fecha de nac]])/365,0)))</f>
        <v/>
      </c>
      <c r="O457" s="170"/>
      <c r="P457" s="35"/>
      <c r="Q457" s="68"/>
      <c r="R457" s="68"/>
      <c r="S457" s="68"/>
      <c r="T457" s="68"/>
      <c r="U457" s="244" t="str">
        <f>IF(F457="","",Tabla1[[#This Row],[Fecha Inicio grupo]]+3*7-7)</f>
        <v/>
      </c>
      <c r="V457" s="245" t="str">
        <f>IF(F457="","",EDATE(Tabla1[[#This Row],[Fecha Inicio grupo]],3))</f>
        <v/>
      </c>
      <c r="W457" s="30"/>
      <c r="X457" s="30"/>
      <c r="Y457" s="77"/>
      <c r="Z457" s="77"/>
      <c r="AA457" s="77"/>
      <c r="AB457" s="77"/>
      <c r="AC457" s="77"/>
      <c r="AD457" s="77"/>
      <c r="AE457" s="77"/>
      <c r="AF457" s="77"/>
      <c r="AG457" s="77"/>
      <c r="AH457" s="77"/>
      <c r="AI457" s="77"/>
      <c r="AJ457" s="77"/>
      <c r="AK457" s="77"/>
      <c r="AL457" s="77"/>
      <c r="AM457" s="77"/>
      <c r="AN457" s="77"/>
      <c r="AO457" s="145"/>
      <c r="AP457" s="247" t="str">
        <f>IF(F457="","",IFERROR(VLOOKUP(SUBSTITUTE(SUBSTITUTE(Tabla1[[#This Row],[Uso Sistemas]],"T","P"),"N","F"),Parámetros!$M$2:$N$17,2,0),"Completar hasta 3ra sem. para evaluar a Probacionista"))</f>
        <v/>
      </c>
      <c r="AQ457" s="40"/>
      <c r="AR457" s="40"/>
      <c r="AS457" s="40"/>
      <c r="AT457" s="29"/>
      <c r="AU457" s="56"/>
      <c r="AV457" s="56"/>
      <c r="AW457" s="56"/>
      <c r="AX457" s="249" t="str">
        <f>IF(V457="","",EOMONTH(EDATE(Tabla1[[#This Row],[Fecha Finalización]],2),0))</f>
        <v/>
      </c>
      <c r="AY457" s="40"/>
      <c r="AZ457" s="250" t="str">
        <f>IF(V457="","",EOMONTH(EDATE(Tabla1[[#This Row],[Fecha Finalización]],3),0))</f>
        <v/>
      </c>
      <c r="BA457" s="40"/>
      <c r="BB457" s="40"/>
      <c r="BC457" s="236"/>
      <c r="BD457" s="234" t="str">
        <f>IF(F457="","",Tabla1[[#This Row],[sem 01]]&amp;Tabla1[[#This Row],[sem 02]]&amp;Tabla1[[#This Row],[sem 03]])</f>
        <v/>
      </c>
      <c r="BE457" s="235" t="str">
        <f>IF(TRIM(F457)="","",$B$1&amp;"-"&amp;SUBSTITUTE(Tabla1[[#This Row],[Mes Inscrito]]," ","")&amp;"-"&amp;SUBSTITUTE(Tabla1[[#This Row],[Dia de clases Inscrito]]," ","")&amp;"-"&amp;SUBSTITUTE(Tabla1[[#This Row],[Horario Inscrito]]," ","")&amp;"-"&amp;Tabla1[[#This Row],[Fecha Inicio grupo]])</f>
        <v/>
      </c>
      <c r="BF457" s="252" t="str">
        <f>IF(F457="","",Tabla1[[#This Row],[Curso]])</f>
        <v/>
      </c>
      <c r="BG457" s="253" t="str">
        <f>+IF(TRIM(F457)="","",$B$1&amp;"-"&amp;TRIM(Tabla1[[#This Row],[Mes Inscrito]])&amp;"-"&amp;TRIM(Tabla1[[#This Row],[Dia de clases Inscrito]])&amp;"-"&amp;TRIM(Tabla1[[#This Row],[Horario Inscrito]])&amp;"-"&amp;TRIM(Tabla1[[#This Row],[Fecha Inicio grupo]])&amp;"-"&amp;TRIM(Tabla1[[#This Row],[Tipo Incrito]]))</f>
        <v/>
      </c>
      <c r="BH457" s="309"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10"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10"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10" t="str">
        <f>IF(Tabla1[[#This Row],[Fecha Inicio grupo]]="","",IFERROR(VLOOKUP(Tabla1[[#This Row],[Mes de Alta como miembro]],Parámetros!$AM$2:$AN$16,2,0),"01/01/1900"))</f>
        <v/>
      </c>
    </row>
    <row r="458" spans="1:63" ht="14.45" hidden="1">
      <c r="A458" s="69">
        <v>455</v>
      </c>
      <c r="B458" s="30"/>
      <c r="C458" s="35"/>
      <c r="D458" s="43"/>
      <c r="E458" s="65"/>
      <c r="F458" s="46"/>
      <c r="G458" s="46"/>
      <c r="H458" s="164"/>
      <c r="I458" s="43"/>
      <c r="J458" s="29"/>
      <c r="K458" s="70"/>
      <c r="L458" s="69"/>
      <c r="M458" s="47"/>
      <c r="N458" s="239" t="str">
        <f ca="1">IF(Tabla1[[#This Row],[Fecha de nac]]="","",IF(Tabla1[[#This Row],[Fecha Finalización]] &gt;=TODAY(), DATEDIF(Tabla1[[#This Row],[Fecha de nac]],TODAY(),"y"), ROUNDDOWN((Tabla1[[#This Row],[Fecha Finalización]] -Tabla1[[#This Row],[Fecha de nac]])/365,0)))</f>
        <v/>
      </c>
      <c r="O458" s="170"/>
      <c r="P458" s="35"/>
      <c r="Q458" s="68"/>
      <c r="R458" s="68"/>
      <c r="S458" s="68"/>
      <c r="T458" s="68"/>
      <c r="U458" s="244" t="str">
        <f>IF(F458="","",Tabla1[[#This Row],[Fecha Inicio grupo]]+3*7-7)</f>
        <v/>
      </c>
      <c r="V458" s="245" t="str">
        <f>IF(F458="","",EDATE(Tabla1[[#This Row],[Fecha Inicio grupo]],3))</f>
        <v/>
      </c>
      <c r="W458" s="30"/>
      <c r="X458" s="30"/>
      <c r="Y458" s="77"/>
      <c r="Z458" s="77"/>
      <c r="AA458" s="77"/>
      <c r="AB458" s="77"/>
      <c r="AC458" s="77"/>
      <c r="AD458" s="77"/>
      <c r="AE458" s="77"/>
      <c r="AF458" s="77"/>
      <c r="AG458" s="77"/>
      <c r="AH458" s="77"/>
      <c r="AI458" s="77"/>
      <c r="AJ458" s="77"/>
      <c r="AK458" s="77"/>
      <c r="AL458" s="77"/>
      <c r="AM458" s="77"/>
      <c r="AN458" s="77"/>
      <c r="AO458" s="145"/>
      <c r="AP458" s="247" t="str">
        <f>IF(F458="","",IFERROR(VLOOKUP(SUBSTITUTE(SUBSTITUTE(Tabla1[[#This Row],[Uso Sistemas]],"T","P"),"N","F"),Parámetros!$M$2:$N$17,2,0),"Completar hasta 3ra sem. para evaluar a Probacionista"))</f>
        <v/>
      </c>
      <c r="AQ458" s="40"/>
      <c r="AR458" s="40"/>
      <c r="AS458" s="40"/>
      <c r="AT458" s="29"/>
      <c r="AU458" s="56"/>
      <c r="AV458" s="56"/>
      <c r="AW458" s="56"/>
      <c r="AX458" s="249" t="str">
        <f>IF(V458="","",EOMONTH(EDATE(Tabla1[[#This Row],[Fecha Finalización]],2),0))</f>
        <v/>
      </c>
      <c r="AY458" s="40"/>
      <c r="AZ458" s="250" t="str">
        <f>IF(V458="","",EOMONTH(EDATE(Tabla1[[#This Row],[Fecha Finalización]],3),0))</f>
        <v/>
      </c>
      <c r="BA458" s="40"/>
      <c r="BB458" s="40"/>
      <c r="BC458" s="236"/>
      <c r="BD458" s="234" t="str">
        <f>IF(F458="","",Tabla1[[#This Row],[sem 01]]&amp;Tabla1[[#This Row],[sem 02]]&amp;Tabla1[[#This Row],[sem 03]])</f>
        <v/>
      </c>
      <c r="BE458" s="235" t="str">
        <f>IF(TRIM(F458)="","",$B$1&amp;"-"&amp;SUBSTITUTE(Tabla1[[#This Row],[Mes Inscrito]]," ","")&amp;"-"&amp;SUBSTITUTE(Tabla1[[#This Row],[Dia de clases Inscrito]]," ","")&amp;"-"&amp;SUBSTITUTE(Tabla1[[#This Row],[Horario Inscrito]]," ","")&amp;"-"&amp;Tabla1[[#This Row],[Fecha Inicio grupo]])</f>
        <v/>
      </c>
      <c r="BF458" s="252" t="str">
        <f>IF(F458="","",Tabla1[[#This Row],[Curso]])</f>
        <v/>
      </c>
      <c r="BG458" s="253" t="str">
        <f>+IF(TRIM(F458)="","",$B$1&amp;"-"&amp;TRIM(Tabla1[[#This Row],[Mes Inscrito]])&amp;"-"&amp;TRIM(Tabla1[[#This Row],[Dia de clases Inscrito]])&amp;"-"&amp;TRIM(Tabla1[[#This Row],[Horario Inscrito]])&amp;"-"&amp;TRIM(Tabla1[[#This Row],[Fecha Inicio grupo]])&amp;"-"&amp;TRIM(Tabla1[[#This Row],[Tipo Incrito]]))</f>
        <v/>
      </c>
      <c r="BH458" s="309"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10"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10"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10" t="str">
        <f>IF(Tabla1[[#This Row],[Fecha Inicio grupo]]="","",IFERROR(VLOOKUP(Tabla1[[#This Row],[Mes de Alta como miembro]],Parámetros!$AM$2:$AN$16,2,0),"01/01/1900"))</f>
        <v/>
      </c>
    </row>
    <row r="459" spans="1:63" ht="14.45" hidden="1">
      <c r="A459" s="69">
        <v>456</v>
      </c>
      <c r="B459" s="30"/>
      <c r="C459" s="35"/>
      <c r="D459" s="43"/>
      <c r="E459" s="65"/>
      <c r="F459" s="46"/>
      <c r="G459" s="46"/>
      <c r="H459" s="164"/>
      <c r="I459" s="43"/>
      <c r="J459" s="29"/>
      <c r="K459" s="70"/>
      <c r="L459" s="69"/>
      <c r="M459" s="47"/>
      <c r="N459" s="239" t="str">
        <f ca="1">IF(Tabla1[[#This Row],[Fecha de nac]]="","",IF(Tabla1[[#This Row],[Fecha Finalización]] &gt;=TODAY(), DATEDIF(Tabla1[[#This Row],[Fecha de nac]],TODAY(),"y"), ROUNDDOWN((Tabla1[[#This Row],[Fecha Finalización]] -Tabla1[[#This Row],[Fecha de nac]])/365,0)))</f>
        <v/>
      </c>
      <c r="O459" s="170"/>
      <c r="P459" s="35"/>
      <c r="Q459" s="68"/>
      <c r="R459" s="68"/>
      <c r="S459" s="68"/>
      <c r="T459" s="68"/>
      <c r="U459" s="244" t="str">
        <f>IF(F459="","",Tabla1[[#This Row],[Fecha Inicio grupo]]+3*7-7)</f>
        <v/>
      </c>
      <c r="V459" s="245" t="str">
        <f>IF(F459="","",EDATE(Tabla1[[#This Row],[Fecha Inicio grupo]],3))</f>
        <v/>
      </c>
      <c r="W459" s="30"/>
      <c r="X459" s="30"/>
      <c r="Y459" s="77"/>
      <c r="Z459" s="77"/>
      <c r="AA459" s="77"/>
      <c r="AB459" s="77"/>
      <c r="AC459" s="77"/>
      <c r="AD459" s="77"/>
      <c r="AE459" s="77"/>
      <c r="AF459" s="77"/>
      <c r="AG459" s="77"/>
      <c r="AH459" s="77"/>
      <c r="AI459" s="77"/>
      <c r="AJ459" s="77"/>
      <c r="AK459" s="77"/>
      <c r="AL459" s="77"/>
      <c r="AM459" s="77"/>
      <c r="AN459" s="77"/>
      <c r="AO459" s="145"/>
      <c r="AP459" s="247" t="str">
        <f>IF(F459="","",IFERROR(VLOOKUP(SUBSTITUTE(SUBSTITUTE(Tabla1[[#This Row],[Uso Sistemas]],"T","P"),"N","F"),Parámetros!$M$2:$N$17,2,0),"Completar hasta 3ra sem. para evaluar a Probacionista"))</f>
        <v/>
      </c>
      <c r="AQ459" s="40"/>
      <c r="AR459" s="40"/>
      <c r="AS459" s="40"/>
      <c r="AT459" s="29"/>
      <c r="AU459" s="56"/>
      <c r="AV459" s="56"/>
      <c r="AW459" s="56"/>
      <c r="AX459" s="249" t="str">
        <f>IF(V459="","",EOMONTH(EDATE(Tabla1[[#This Row],[Fecha Finalización]],2),0))</f>
        <v/>
      </c>
      <c r="AY459" s="40"/>
      <c r="AZ459" s="250" t="str">
        <f>IF(V459="","",EOMONTH(EDATE(Tabla1[[#This Row],[Fecha Finalización]],3),0))</f>
        <v/>
      </c>
      <c r="BA459" s="40"/>
      <c r="BB459" s="40"/>
      <c r="BC459" s="236"/>
      <c r="BD459" s="234" t="str">
        <f>IF(F459="","",Tabla1[[#This Row],[sem 01]]&amp;Tabla1[[#This Row],[sem 02]]&amp;Tabla1[[#This Row],[sem 03]])</f>
        <v/>
      </c>
      <c r="BE459" s="235" t="str">
        <f>IF(TRIM(F459)="","",$B$1&amp;"-"&amp;SUBSTITUTE(Tabla1[[#This Row],[Mes Inscrito]]," ","")&amp;"-"&amp;SUBSTITUTE(Tabla1[[#This Row],[Dia de clases Inscrito]]," ","")&amp;"-"&amp;SUBSTITUTE(Tabla1[[#This Row],[Horario Inscrito]]," ","")&amp;"-"&amp;Tabla1[[#This Row],[Fecha Inicio grupo]])</f>
        <v/>
      </c>
      <c r="BF459" s="252" t="str">
        <f>IF(F459="","",Tabla1[[#This Row],[Curso]])</f>
        <v/>
      </c>
      <c r="BG459" s="253" t="str">
        <f>+IF(TRIM(F459)="","",$B$1&amp;"-"&amp;TRIM(Tabla1[[#This Row],[Mes Inscrito]])&amp;"-"&amp;TRIM(Tabla1[[#This Row],[Dia de clases Inscrito]])&amp;"-"&amp;TRIM(Tabla1[[#This Row],[Horario Inscrito]])&amp;"-"&amp;TRIM(Tabla1[[#This Row],[Fecha Inicio grupo]])&amp;"-"&amp;TRIM(Tabla1[[#This Row],[Tipo Incrito]]))</f>
        <v/>
      </c>
      <c r="BH459" s="309"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10"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10"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10" t="str">
        <f>IF(Tabla1[[#This Row],[Fecha Inicio grupo]]="","",IFERROR(VLOOKUP(Tabla1[[#This Row],[Mes de Alta como miembro]],Parámetros!$AM$2:$AN$16,2,0),"01/01/1900"))</f>
        <v/>
      </c>
    </row>
    <row r="460" spans="1:63" ht="14.45" hidden="1">
      <c r="A460" s="69">
        <v>457</v>
      </c>
      <c r="B460" s="30"/>
      <c r="C460" s="35"/>
      <c r="D460" s="43"/>
      <c r="E460" s="65"/>
      <c r="F460" s="46"/>
      <c r="G460" s="46"/>
      <c r="H460" s="164"/>
      <c r="I460" s="43"/>
      <c r="J460" s="29"/>
      <c r="K460" s="70"/>
      <c r="L460" s="69"/>
      <c r="M460" s="47"/>
      <c r="N460" s="239" t="str">
        <f ca="1">IF(Tabla1[[#This Row],[Fecha de nac]]="","",IF(Tabla1[[#This Row],[Fecha Finalización]] &gt;=TODAY(), DATEDIF(Tabla1[[#This Row],[Fecha de nac]],TODAY(),"y"), ROUNDDOWN((Tabla1[[#This Row],[Fecha Finalización]] -Tabla1[[#This Row],[Fecha de nac]])/365,0)))</f>
        <v/>
      </c>
      <c r="O460" s="170"/>
      <c r="P460" s="35"/>
      <c r="Q460" s="68"/>
      <c r="R460" s="68"/>
      <c r="S460" s="68"/>
      <c r="T460" s="68"/>
      <c r="U460" s="244" t="str">
        <f>IF(F460="","",Tabla1[[#This Row],[Fecha Inicio grupo]]+3*7-7)</f>
        <v/>
      </c>
      <c r="V460" s="245" t="str">
        <f>IF(F460="","",EDATE(Tabla1[[#This Row],[Fecha Inicio grupo]],3))</f>
        <v/>
      </c>
      <c r="W460" s="30"/>
      <c r="X460" s="30"/>
      <c r="Y460" s="77"/>
      <c r="Z460" s="77"/>
      <c r="AA460" s="77"/>
      <c r="AB460" s="77"/>
      <c r="AC460" s="77"/>
      <c r="AD460" s="77"/>
      <c r="AE460" s="77"/>
      <c r="AF460" s="77"/>
      <c r="AG460" s="77"/>
      <c r="AH460" s="77"/>
      <c r="AI460" s="77"/>
      <c r="AJ460" s="77"/>
      <c r="AK460" s="77"/>
      <c r="AL460" s="77"/>
      <c r="AM460" s="77"/>
      <c r="AN460" s="77"/>
      <c r="AO460" s="145"/>
      <c r="AP460" s="247" t="str">
        <f>IF(F460="","",IFERROR(VLOOKUP(SUBSTITUTE(SUBSTITUTE(Tabla1[[#This Row],[Uso Sistemas]],"T","P"),"N","F"),Parámetros!$M$2:$N$17,2,0),"Completar hasta 3ra sem. para evaluar a Probacionista"))</f>
        <v/>
      </c>
      <c r="AQ460" s="40"/>
      <c r="AR460" s="40"/>
      <c r="AS460" s="40"/>
      <c r="AT460" s="29"/>
      <c r="AU460" s="56"/>
      <c r="AV460" s="56"/>
      <c r="AW460" s="56"/>
      <c r="AX460" s="249" t="str">
        <f>IF(V460="","",EOMONTH(EDATE(Tabla1[[#This Row],[Fecha Finalización]],2),0))</f>
        <v/>
      </c>
      <c r="AY460" s="40"/>
      <c r="AZ460" s="250" t="str">
        <f>IF(V460="","",EOMONTH(EDATE(Tabla1[[#This Row],[Fecha Finalización]],3),0))</f>
        <v/>
      </c>
      <c r="BA460" s="40"/>
      <c r="BB460" s="40"/>
      <c r="BC460" s="236"/>
      <c r="BD460" s="234" t="str">
        <f>IF(F460="","",Tabla1[[#This Row],[sem 01]]&amp;Tabla1[[#This Row],[sem 02]]&amp;Tabla1[[#This Row],[sem 03]])</f>
        <v/>
      </c>
      <c r="BE460" s="235" t="str">
        <f>IF(TRIM(F460)="","",$B$1&amp;"-"&amp;SUBSTITUTE(Tabla1[[#This Row],[Mes Inscrito]]," ","")&amp;"-"&amp;SUBSTITUTE(Tabla1[[#This Row],[Dia de clases Inscrito]]," ","")&amp;"-"&amp;SUBSTITUTE(Tabla1[[#This Row],[Horario Inscrito]]," ","")&amp;"-"&amp;Tabla1[[#This Row],[Fecha Inicio grupo]])</f>
        <v/>
      </c>
      <c r="BF460" s="252" t="str">
        <f>IF(F460="","",Tabla1[[#This Row],[Curso]])</f>
        <v/>
      </c>
      <c r="BG460" s="253" t="str">
        <f>+IF(TRIM(F460)="","",$B$1&amp;"-"&amp;TRIM(Tabla1[[#This Row],[Mes Inscrito]])&amp;"-"&amp;TRIM(Tabla1[[#This Row],[Dia de clases Inscrito]])&amp;"-"&amp;TRIM(Tabla1[[#This Row],[Horario Inscrito]])&amp;"-"&amp;TRIM(Tabla1[[#This Row],[Fecha Inicio grupo]])&amp;"-"&amp;TRIM(Tabla1[[#This Row],[Tipo Incrito]]))</f>
        <v/>
      </c>
      <c r="BH460" s="309"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10"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10"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10" t="str">
        <f>IF(Tabla1[[#This Row],[Fecha Inicio grupo]]="","",IFERROR(VLOOKUP(Tabla1[[#This Row],[Mes de Alta como miembro]],Parámetros!$AM$2:$AN$16,2,0),"01/01/1900"))</f>
        <v/>
      </c>
    </row>
    <row r="461" spans="1:63" ht="14.45" hidden="1">
      <c r="A461" s="69">
        <v>458</v>
      </c>
      <c r="B461" s="30"/>
      <c r="C461" s="35"/>
      <c r="D461" s="43"/>
      <c r="E461" s="65"/>
      <c r="F461" s="46"/>
      <c r="G461" s="46"/>
      <c r="H461" s="164"/>
      <c r="I461" s="43"/>
      <c r="J461" s="29"/>
      <c r="K461" s="70"/>
      <c r="L461" s="69"/>
      <c r="M461" s="47"/>
      <c r="N461" s="239" t="str">
        <f ca="1">IF(Tabla1[[#This Row],[Fecha de nac]]="","",IF(Tabla1[[#This Row],[Fecha Finalización]] &gt;=TODAY(), DATEDIF(Tabla1[[#This Row],[Fecha de nac]],TODAY(),"y"), ROUNDDOWN((Tabla1[[#This Row],[Fecha Finalización]] -Tabla1[[#This Row],[Fecha de nac]])/365,0)))</f>
        <v/>
      </c>
      <c r="O461" s="170"/>
      <c r="P461" s="35"/>
      <c r="Q461" s="68"/>
      <c r="R461" s="68"/>
      <c r="S461" s="68"/>
      <c r="T461" s="68"/>
      <c r="U461" s="244" t="str">
        <f>IF(F461="","",Tabla1[[#This Row],[Fecha Inicio grupo]]+3*7-7)</f>
        <v/>
      </c>
      <c r="V461" s="245" t="str">
        <f>IF(F461="","",EDATE(Tabla1[[#This Row],[Fecha Inicio grupo]],3))</f>
        <v/>
      </c>
      <c r="W461" s="30"/>
      <c r="X461" s="30"/>
      <c r="Y461" s="77"/>
      <c r="Z461" s="77"/>
      <c r="AA461" s="77"/>
      <c r="AB461" s="77"/>
      <c r="AC461" s="77"/>
      <c r="AD461" s="77"/>
      <c r="AE461" s="77"/>
      <c r="AF461" s="77"/>
      <c r="AG461" s="77"/>
      <c r="AH461" s="77"/>
      <c r="AI461" s="77"/>
      <c r="AJ461" s="77"/>
      <c r="AK461" s="77"/>
      <c r="AL461" s="77"/>
      <c r="AM461" s="77"/>
      <c r="AN461" s="77"/>
      <c r="AO461" s="145"/>
      <c r="AP461" s="247" t="str">
        <f>IF(F461="","",IFERROR(VLOOKUP(SUBSTITUTE(SUBSTITUTE(Tabla1[[#This Row],[Uso Sistemas]],"T","P"),"N","F"),Parámetros!$M$2:$N$17,2,0),"Completar hasta 3ra sem. para evaluar a Probacionista"))</f>
        <v/>
      </c>
      <c r="AQ461" s="40"/>
      <c r="AR461" s="40"/>
      <c r="AS461" s="40"/>
      <c r="AT461" s="29"/>
      <c r="AU461" s="56"/>
      <c r="AV461" s="56"/>
      <c r="AW461" s="56"/>
      <c r="AX461" s="249" t="str">
        <f>IF(V461="","",EOMONTH(EDATE(Tabla1[[#This Row],[Fecha Finalización]],2),0))</f>
        <v/>
      </c>
      <c r="AY461" s="40"/>
      <c r="AZ461" s="250" t="str">
        <f>IF(V461="","",EOMONTH(EDATE(Tabla1[[#This Row],[Fecha Finalización]],3),0))</f>
        <v/>
      </c>
      <c r="BA461" s="40"/>
      <c r="BB461" s="40"/>
      <c r="BC461" s="236"/>
      <c r="BD461" s="234" t="str">
        <f>IF(F461="","",Tabla1[[#This Row],[sem 01]]&amp;Tabla1[[#This Row],[sem 02]]&amp;Tabla1[[#This Row],[sem 03]])</f>
        <v/>
      </c>
      <c r="BE461" s="235" t="str">
        <f>IF(TRIM(F461)="","",$B$1&amp;"-"&amp;SUBSTITUTE(Tabla1[[#This Row],[Mes Inscrito]]," ","")&amp;"-"&amp;SUBSTITUTE(Tabla1[[#This Row],[Dia de clases Inscrito]]," ","")&amp;"-"&amp;SUBSTITUTE(Tabla1[[#This Row],[Horario Inscrito]]," ","")&amp;"-"&amp;Tabla1[[#This Row],[Fecha Inicio grupo]])</f>
        <v/>
      </c>
      <c r="BF461" s="252" t="str">
        <f>IF(F461="","",Tabla1[[#This Row],[Curso]])</f>
        <v/>
      </c>
      <c r="BG461" s="253" t="str">
        <f>+IF(TRIM(F461)="","",$B$1&amp;"-"&amp;TRIM(Tabla1[[#This Row],[Mes Inscrito]])&amp;"-"&amp;TRIM(Tabla1[[#This Row],[Dia de clases Inscrito]])&amp;"-"&amp;TRIM(Tabla1[[#This Row],[Horario Inscrito]])&amp;"-"&amp;TRIM(Tabla1[[#This Row],[Fecha Inicio grupo]])&amp;"-"&amp;TRIM(Tabla1[[#This Row],[Tipo Incrito]]))</f>
        <v/>
      </c>
      <c r="BH461" s="309"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10"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10"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10" t="str">
        <f>IF(Tabla1[[#This Row],[Fecha Inicio grupo]]="","",IFERROR(VLOOKUP(Tabla1[[#This Row],[Mes de Alta como miembro]],Parámetros!$AM$2:$AN$16,2,0),"01/01/1900"))</f>
        <v/>
      </c>
    </row>
    <row r="462" spans="1:63" ht="14.45" hidden="1">
      <c r="A462" s="69">
        <v>459</v>
      </c>
      <c r="B462" s="30"/>
      <c r="C462" s="35"/>
      <c r="D462" s="43"/>
      <c r="E462" s="65"/>
      <c r="F462" s="46"/>
      <c r="G462" s="46"/>
      <c r="H462" s="164"/>
      <c r="I462" s="43"/>
      <c r="J462" s="29"/>
      <c r="K462" s="70"/>
      <c r="L462" s="69"/>
      <c r="M462" s="47"/>
      <c r="N462" s="239" t="str">
        <f ca="1">IF(Tabla1[[#This Row],[Fecha de nac]]="","",IF(Tabla1[[#This Row],[Fecha Finalización]] &gt;=TODAY(), DATEDIF(Tabla1[[#This Row],[Fecha de nac]],TODAY(),"y"), ROUNDDOWN((Tabla1[[#This Row],[Fecha Finalización]] -Tabla1[[#This Row],[Fecha de nac]])/365,0)))</f>
        <v/>
      </c>
      <c r="O462" s="170"/>
      <c r="P462" s="35"/>
      <c r="Q462" s="68"/>
      <c r="R462" s="68"/>
      <c r="S462" s="68"/>
      <c r="T462" s="68"/>
      <c r="U462" s="244" t="str">
        <f>IF(F462="","",Tabla1[[#This Row],[Fecha Inicio grupo]]+3*7-7)</f>
        <v/>
      </c>
      <c r="V462" s="245" t="str">
        <f>IF(F462="","",EDATE(Tabla1[[#This Row],[Fecha Inicio grupo]],3))</f>
        <v/>
      </c>
      <c r="W462" s="30"/>
      <c r="X462" s="30"/>
      <c r="Y462" s="77"/>
      <c r="Z462" s="77"/>
      <c r="AA462" s="77"/>
      <c r="AB462" s="77"/>
      <c r="AC462" s="77"/>
      <c r="AD462" s="77"/>
      <c r="AE462" s="77"/>
      <c r="AF462" s="77"/>
      <c r="AG462" s="77"/>
      <c r="AH462" s="77"/>
      <c r="AI462" s="77"/>
      <c r="AJ462" s="77"/>
      <c r="AK462" s="77"/>
      <c r="AL462" s="77"/>
      <c r="AM462" s="77"/>
      <c r="AN462" s="77"/>
      <c r="AO462" s="145"/>
      <c r="AP462" s="247" t="str">
        <f>IF(F462="","",IFERROR(VLOOKUP(SUBSTITUTE(SUBSTITUTE(Tabla1[[#This Row],[Uso Sistemas]],"T","P"),"N","F"),Parámetros!$M$2:$N$17,2,0),"Completar hasta 3ra sem. para evaluar a Probacionista"))</f>
        <v/>
      </c>
      <c r="AQ462" s="40"/>
      <c r="AR462" s="40"/>
      <c r="AS462" s="40"/>
      <c r="AT462" s="29"/>
      <c r="AU462" s="56"/>
      <c r="AV462" s="56"/>
      <c r="AW462" s="56"/>
      <c r="AX462" s="249" t="str">
        <f>IF(V462="","",EOMONTH(EDATE(Tabla1[[#This Row],[Fecha Finalización]],2),0))</f>
        <v/>
      </c>
      <c r="AY462" s="40"/>
      <c r="AZ462" s="250" t="str">
        <f>IF(V462="","",EOMONTH(EDATE(Tabla1[[#This Row],[Fecha Finalización]],3),0))</f>
        <v/>
      </c>
      <c r="BA462" s="40"/>
      <c r="BB462" s="40"/>
      <c r="BC462" s="236"/>
      <c r="BD462" s="234" t="str">
        <f>IF(F462="","",Tabla1[[#This Row],[sem 01]]&amp;Tabla1[[#This Row],[sem 02]]&amp;Tabla1[[#This Row],[sem 03]])</f>
        <v/>
      </c>
      <c r="BE462" s="235" t="str">
        <f>IF(TRIM(F462)="","",$B$1&amp;"-"&amp;SUBSTITUTE(Tabla1[[#This Row],[Mes Inscrito]]," ","")&amp;"-"&amp;SUBSTITUTE(Tabla1[[#This Row],[Dia de clases Inscrito]]," ","")&amp;"-"&amp;SUBSTITUTE(Tabla1[[#This Row],[Horario Inscrito]]," ","")&amp;"-"&amp;Tabla1[[#This Row],[Fecha Inicio grupo]])</f>
        <v/>
      </c>
      <c r="BF462" s="252" t="str">
        <f>IF(F462="","",Tabla1[[#This Row],[Curso]])</f>
        <v/>
      </c>
      <c r="BG462" s="253" t="str">
        <f>+IF(TRIM(F462)="","",$B$1&amp;"-"&amp;TRIM(Tabla1[[#This Row],[Mes Inscrito]])&amp;"-"&amp;TRIM(Tabla1[[#This Row],[Dia de clases Inscrito]])&amp;"-"&amp;TRIM(Tabla1[[#This Row],[Horario Inscrito]])&amp;"-"&amp;TRIM(Tabla1[[#This Row],[Fecha Inicio grupo]])&amp;"-"&amp;TRIM(Tabla1[[#This Row],[Tipo Incrito]]))</f>
        <v/>
      </c>
      <c r="BH462" s="309"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10"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10"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10" t="str">
        <f>IF(Tabla1[[#This Row],[Fecha Inicio grupo]]="","",IFERROR(VLOOKUP(Tabla1[[#This Row],[Mes de Alta como miembro]],Parámetros!$AM$2:$AN$16,2,0),"01/01/1900"))</f>
        <v/>
      </c>
    </row>
    <row r="463" spans="1:63" ht="14.45" hidden="1">
      <c r="A463" s="69">
        <v>460</v>
      </c>
      <c r="B463" s="30"/>
      <c r="C463" s="35"/>
      <c r="D463" s="43"/>
      <c r="E463" s="65"/>
      <c r="F463" s="46"/>
      <c r="G463" s="46"/>
      <c r="H463" s="164"/>
      <c r="I463" s="43"/>
      <c r="J463" s="29"/>
      <c r="K463" s="70"/>
      <c r="L463" s="69"/>
      <c r="M463" s="47"/>
      <c r="N463" s="239" t="str">
        <f ca="1">IF(Tabla1[[#This Row],[Fecha de nac]]="","",IF(Tabla1[[#This Row],[Fecha Finalización]] &gt;=TODAY(), DATEDIF(Tabla1[[#This Row],[Fecha de nac]],TODAY(),"y"), ROUNDDOWN((Tabla1[[#This Row],[Fecha Finalización]] -Tabla1[[#This Row],[Fecha de nac]])/365,0)))</f>
        <v/>
      </c>
      <c r="O463" s="170"/>
      <c r="P463" s="35"/>
      <c r="Q463" s="68"/>
      <c r="R463" s="68"/>
      <c r="S463" s="68"/>
      <c r="T463" s="68"/>
      <c r="U463" s="244" t="str">
        <f>IF(F463="","",Tabla1[[#This Row],[Fecha Inicio grupo]]+3*7-7)</f>
        <v/>
      </c>
      <c r="V463" s="245" t="str">
        <f>IF(F463="","",EDATE(Tabla1[[#This Row],[Fecha Inicio grupo]],3))</f>
        <v/>
      </c>
      <c r="W463" s="30"/>
      <c r="X463" s="30"/>
      <c r="Y463" s="77"/>
      <c r="Z463" s="77"/>
      <c r="AA463" s="77"/>
      <c r="AB463" s="77"/>
      <c r="AC463" s="77"/>
      <c r="AD463" s="77"/>
      <c r="AE463" s="77"/>
      <c r="AF463" s="77"/>
      <c r="AG463" s="77"/>
      <c r="AH463" s="77"/>
      <c r="AI463" s="77"/>
      <c r="AJ463" s="77"/>
      <c r="AK463" s="77"/>
      <c r="AL463" s="77"/>
      <c r="AM463" s="77"/>
      <c r="AN463" s="77"/>
      <c r="AO463" s="145"/>
      <c r="AP463" s="247" t="str">
        <f>IF(F463="","",IFERROR(VLOOKUP(SUBSTITUTE(SUBSTITUTE(Tabla1[[#This Row],[Uso Sistemas]],"T","P"),"N","F"),Parámetros!$M$2:$N$17,2,0),"Completar hasta 3ra sem. para evaluar a Probacionista"))</f>
        <v/>
      </c>
      <c r="AQ463" s="40"/>
      <c r="AR463" s="40"/>
      <c r="AS463" s="40"/>
      <c r="AT463" s="29"/>
      <c r="AU463" s="56"/>
      <c r="AV463" s="56"/>
      <c r="AW463" s="56"/>
      <c r="AX463" s="249" t="str">
        <f>IF(V463="","",EOMONTH(EDATE(Tabla1[[#This Row],[Fecha Finalización]],2),0))</f>
        <v/>
      </c>
      <c r="AY463" s="40"/>
      <c r="AZ463" s="250" t="str">
        <f>IF(V463="","",EOMONTH(EDATE(Tabla1[[#This Row],[Fecha Finalización]],3),0))</f>
        <v/>
      </c>
      <c r="BA463" s="40"/>
      <c r="BB463" s="40"/>
      <c r="BC463" s="236"/>
      <c r="BD463" s="234" t="str">
        <f>IF(F463="","",Tabla1[[#This Row],[sem 01]]&amp;Tabla1[[#This Row],[sem 02]]&amp;Tabla1[[#This Row],[sem 03]])</f>
        <v/>
      </c>
      <c r="BE463" s="235" t="str">
        <f>IF(TRIM(F463)="","",$B$1&amp;"-"&amp;SUBSTITUTE(Tabla1[[#This Row],[Mes Inscrito]]," ","")&amp;"-"&amp;SUBSTITUTE(Tabla1[[#This Row],[Dia de clases Inscrito]]," ","")&amp;"-"&amp;SUBSTITUTE(Tabla1[[#This Row],[Horario Inscrito]]," ","")&amp;"-"&amp;Tabla1[[#This Row],[Fecha Inicio grupo]])</f>
        <v/>
      </c>
      <c r="BF463" s="252" t="str">
        <f>IF(F463="","",Tabla1[[#This Row],[Curso]])</f>
        <v/>
      </c>
      <c r="BG463" s="253" t="str">
        <f>+IF(TRIM(F463)="","",$B$1&amp;"-"&amp;TRIM(Tabla1[[#This Row],[Mes Inscrito]])&amp;"-"&amp;TRIM(Tabla1[[#This Row],[Dia de clases Inscrito]])&amp;"-"&amp;TRIM(Tabla1[[#This Row],[Horario Inscrito]])&amp;"-"&amp;TRIM(Tabla1[[#This Row],[Fecha Inicio grupo]])&amp;"-"&amp;TRIM(Tabla1[[#This Row],[Tipo Incrito]]))</f>
        <v/>
      </c>
      <c r="BH463" s="309"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10"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10"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10" t="str">
        <f>IF(Tabla1[[#This Row],[Fecha Inicio grupo]]="","",IFERROR(VLOOKUP(Tabla1[[#This Row],[Mes de Alta como miembro]],Parámetros!$AM$2:$AN$16,2,0),"01/01/1900"))</f>
        <v/>
      </c>
    </row>
    <row r="464" spans="1:63" ht="14.45" hidden="1">
      <c r="A464" s="69">
        <v>461</v>
      </c>
      <c r="B464" s="30"/>
      <c r="C464" s="35"/>
      <c r="D464" s="43"/>
      <c r="E464" s="65"/>
      <c r="F464" s="46"/>
      <c r="G464" s="46"/>
      <c r="H464" s="164"/>
      <c r="I464" s="43"/>
      <c r="J464" s="29"/>
      <c r="K464" s="70"/>
      <c r="L464" s="69"/>
      <c r="M464" s="47"/>
      <c r="N464" s="239" t="str">
        <f ca="1">IF(Tabla1[[#This Row],[Fecha de nac]]="","",IF(Tabla1[[#This Row],[Fecha Finalización]] &gt;=TODAY(), DATEDIF(Tabla1[[#This Row],[Fecha de nac]],TODAY(),"y"), ROUNDDOWN((Tabla1[[#This Row],[Fecha Finalización]] -Tabla1[[#This Row],[Fecha de nac]])/365,0)))</f>
        <v/>
      </c>
      <c r="O464" s="170"/>
      <c r="P464" s="35"/>
      <c r="Q464" s="68"/>
      <c r="R464" s="68"/>
      <c r="S464" s="68"/>
      <c r="T464" s="68"/>
      <c r="U464" s="244" t="str">
        <f>IF(F464="","",Tabla1[[#This Row],[Fecha Inicio grupo]]+3*7-7)</f>
        <v/>
      </c>
      <c r="V464" s="245" t="str">
        <f>IF(F464="","",EDATE(Tabla1[[#This Row],[Fecha Inicio grupo]],3))</f>
        <v/>
      </c>
      <c r="W464" s="30"/>
      <c r="X464" s="30"/>
      <c r="Y464" s="77"/>
      <c r="Z464" s="77"/>
      <c r="AA464" s="77"/>
      <c r="AB464" s="77"/>
      <c r="AC464" s="77"/>
      <c r="AD464" s="77"/>
      <c r="AE464" s="77"/>
      <c r="AF464" s="77"/>
      <c r="AG464" s="77"/>
      <c r="AH464" s="77"/>
      <c r="AI464" s="77"/>
      <c r="AJ464" s="77"/>
      <c r="AK464" s="77"/>
      <c r="AL464" s="77"/>
      <c r="AM464" s="77"/>
      <c r="AN464" s="77"/>
      <c r="AO464" s="145"/>
      <c r="AP464" s="247" t="str">
        <f>IF(F464="","",IFERROR(VLOOKUP(SUBSTITUTE(SUBSTITUTE(Tabla1[[#This Row],[Uso Sistemas]],"T","P"),"N","F"),Parámetros!$M$2:$N$17,2,0),"Completar hasta 3ra sem. para evaluar a Probacionista"))</f>
        <v/>
      </c>
      <c r="AQ464" s="40"/>
      <c r="AR464" s="40"/>
      <c r="AS464" s="40"/>
      <c r="AT464" s="29"/>
      <c r="AU464" s="56"/>
      <c r="AV464" s="56"/>
      <c r="AW464" s="56"/>
      <c r="AX464" s="249" t="str">
        <f>IF(V464="","",EOMONTH(EDATE(Tabla1[[#This Row],[Fecha Finalización]],2),0))</f>
        <v/>
      </c>
      <c r="AY464" s="40"/>
      <c r="AZ464" s="250" t="str">
        <f>IF(V464="","",EOMONTH(EDATE(Tabla1[[#This Row],[Fecha Finalización]],3),0))</f>
        <v/>
      </c>
      <c r="BA464" s="40"/>
      <c r="BB464" s="40"/>
      <c r="BC464" s="236"/>
      <c r="BD464" s="234" t="str">
        <f>IF(F464="","",Tabla1[[#This Row],[sem 01]]&amp;Tabla1[[#This Row],[sem 02]]&amp;Tabla1[[#This Row],[sem 03]])</f>
        <v/>
      </c>
      <c r="BE464" s="235" t="str">
        <f>IF(TRIM(F464)="","",$B$1&amp;"-"&amp;SUBSTITUTE(Tabla1[[#This Row],[Mes Inscrito]]," ","")&amp;"-"&amp;SUBSTITUTE(Tabla1[[#This Row],[Dia de clases Inscrito]]," ","")&amp;"-"&amp;SUBSTITUTE(Tabla1[[#This Row],[Horario Inscrito]]," ","")&amp;"-"&amp;Tabla1[[#This Row],[Fecha Inicio grupo]])</f>
        <v/>
      </c>
      <c r="BF464" s="252" t="str">
        <f>IF(F464="","",Tabla1[[#This Row],[Curso]])</f>
        <v/>
      </c>
      <c r="BG464" s="253" t="str">
        <f>+IF(TRIM(F464)="","",$B$1&amp;"-"&amp;TRIM(Tabla1[[#This Row],[Mes Inscrito]])&amp;"-"&amp;TRIM(Tabla1[[#This Row],[Dia de clases Inscrito]])&amp;"-"&amp;TRIM(Tabla1[[#This Row],[Horario Inscrito]])&amp;"-"&amp;TRIM(Tabla1[[#This Row],[Fecha Inicio grupo]])&amp;"-"&amp;TRIM(Tabla1[[#This Row],[Tipo Incrito]]))</f>
        <v/>
      </c>
      <c r="BH464" s="309"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10"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10"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10" t="str">
        <f>IF(Tabla1[[#This Row],[Fecha Inicio grupo]]="","",IFERROR(VLOOKUP(Tabla1[[#This Row],[Mes de Alta como miembro]],Parámetros!$AM$2:$AN$16,2,0),"01/01/1900"))</f>
        <v/>
      </c>
    </row>
    <row r="465" spans="1:63" ht="14.45" hidden="1">
      <c r="A465" s="69">
        <v>462</v>
      </c>
      <c r="B465" s="30"/>
      <c r="C465" s="35"/>
      <c r="D465" s="43"/>
      <c r="E465" s="65"/>
      <c r="F465" s="46"/>
      <c r="G465" s="46"/>
      <c r="H465" s="164"/>
      <c r="I465" s="43"/>
      <c r="J465" s="29"/>
      <c r="K465" s="70"/>
      <c r="L465" s="69"/>
      <c r="M465" s="47"/>
      <c r="N465" s="239" t="str">
        <f ca="1">IF(Tabla1[[#This Row],[Fecha de nac]]="","",IF(Tabla1[[#This Row],[Fecha Finalización]] &gt;=TODAY(), DATEDIF(Tabla1[[#This Row],[Fecha de nac]],TODAY(),"y"), ROUNDDOWN((Tabla1[[#This Row],[Fecha Finalización]] -Tabla1[[#This Row],[Fecha de nac]])/365,0)))</f>
        <v/>
      </c>
      <c r="O465" s="170"/>
      <c r="P465" s="35"/>
      <c r="Q465" s="68"/>
      <c r="R465" s="68"/>
      <c r="S465" s="68"/>
      <c r="T465" s="68"/>
      <c r="U465" s="244" t="str">
        <f>IF(F465="","",Tabla1[[#This Row],[Fecha Inicio grupo]]+3*7-7)</f>
        <v/>
      </c>
      <c r="V465" s="245" t="str">
        <f>IF(F465="","",EDATE(Tabla1[[#This Row],[Fecha Inicio grupo]],3))</f>
        <v/>
      </c>
      <c r="W465" s="30"/>
      <c r="X465" s="30"/>
      <c r="Y465" s="77"/>
      <c r="Z465" s="77"/>
      <c r="AA465" s="77"/>
      <c r="AB465" s="77"/>
      <c r="AC465" s="77"/>
      <c r="AD465" s="77"/>
      <c r="AE465" s="77"/>
      <c r="AF465" s="77"/>
      <c r="AG465" s="77"/>
      <c r="AH465" s="77"/>
      <c r="AI465" s="77"/>
      <c r="AJ465" s="77"/>
      <c r="AK465" s="77"/>
      <c r="AL465" s="77"/>
      <c r="AM465" s="77"/>
      <c r="AN465" s="77"/>
      <c r="AO465" s="145"/>
      <c r="AP465" s="247" t="str">
        <f>IF(F465="","",IFERROR(VLOOKUP(SUBSTITUTE(SUBSTITUTE(Tabla1[[#This Row],[Uso Sistemas]],"T","P"),"N","F"),Parámetros!$M$2:$N$17,2,0),"Completar hasta 3ra sem. para evaluar a Probacionista"))</f>
        <v/>
      </c>
      <c r="AQ465" s="40"/>
      <c r="AR465" s="40"/>
      <c r="AS465" s="40"/>
      <c r="AT465" s="29"/>
      <c r="AU465" s="56"/>
      <c r="AV465" s="56"/>
      <c r="AW465" s="56"/>
      <c r="AX465" s="249" t="str">
        <f>IF(V465="","",EOMONTH(EDATE(Tabla1[[#This Row],[Fecha Finalización]],2),0))</f>
        <v/>
      </c>
      <c r="AY465" s="40"/>
      <c r="AZ465" s="250" t="str">
        <f>IF(V465="","",EOMONTH(EDATE(Tabla1[[#This Row],[Fecha Finalización]],3),0))</f>
        <v/>
      </c>
      <c r="BA465" s="40"/>
      <c r="BB465" s="40"/>
      <c r="BC465" s="236"/>
      <c r="BD465" s="234" t="str">
        <f>IF(F465="","",Tabla1[[#This Row],[sem 01]]&amp;Tabla1[[#This Row],[sem 02]]&amp;Tabla1[[#This Row],[sem 03]])</f>
        <v/>
      </c>
      <c r="BE465" s="235" t="str">
        <f>IF(TRIM(F465)="","",$B$1&amp;"-"&amp;SUBSTITUTE(Tabla1[[#This Row],[Mes Inscrito]]," ","")&amp;"-"&amp;SUBSTITUTE(Tabla1[[#This Row],[Dia de clases Inscrito]]," ","")&amp;"-"&amp;SUBSTITUTE(Tabla1[[#This Row],[Horario Inscrito]]," ","")&amp;"-"&amp;Tabla1[[#This Row],[Fecha Inicio grupo]])</f>
        <v/>
      </c>
      <c r="BF465" s="252" t="str">
        <f>IF(F465="","",Tabla1[[#This Row],[Curso]])</f>
        <v/>
      </c>
      <c r="BG465" s="253" t="str">
        <f>+IF(TRIM(F465)="","",$B$1&amp;"-"&amp;TRIM(Tabla1[[#This Row],[Mes Inscrito]])&amp;"-"&amp;TRIM(Tabla1[[#This Row],[Dia de clases Inscrito]])&amp;"-"&amp;TRIM(Tabla1[[#This Row],[Horario Inscrito]])&amp;"-"&amp;TRIM(Tabla1[[#This Row],[Fecha Inicio grupo]])&amp;"-"&amp;TRIM(Tabla1[[#This Row],[Tipo Incrito]]))</f>
        <v/>
      </c>
      <c r="BH465" s="309"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10"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10"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10" t="str">
        <f>IF(Tabla1[[#This Row],[Fecha Inicio grupo]]="","",IFERROR(VLOOKUP(Tabla1[[#This Row],[Mes de Alta como miembro]],Parámetros!$AM$2:$AN$16,2,0),"01/01/1900"))</f>
        <v/>
      </c>
    </row>
    <row r="466" spans="1:63" ht="14.45" hidden="1">
      <c r="A466" s="69">
        <v>463</v>
      </c>
      <c r="B466" s="30"/>
      <c r="C466" s="35"/>
      <c r="D466" s="43"/>
      <c r="E466" s="65"/>
      <c r="F466" s="46"/>
      <c r="G466" s="46"/>
      <c r="H466" s="164"/>
      <c r="I466" s="43"/>
      <c r="J466" s="29"/>
      <c r="K466" s="70"/>
      <c r="L466" s="69"/>
      <c r="M466" s="47"/>
      <c r="N466" s="239" t="str">
        <f ca="1">IF(Tabla1[[#This Row],[Fecha de nac]]="","",IF(Tabla1[[#This Row],[Fecha Finalización]] &gt;=TODAY(), DATEDIF(Tabla1[[#This Row],[Fecha de nac]],TODAY(),"y"), ROUNDDOWN((Tabla1[[#This Row],[Fecha Finalización]] -Tabla1[[#This Row],[Fecha de nac]])/365,0)))</f>
        <v/>
      </c>
      <c r="O466" s="170"/>
      <c r="P466" s="35"/>
      <c r="Q466" s="68"/>
      <c r="R466" s="68"/>
      <c r="S466" s="68"/>
      <c r="T466" s="68"/>
      <c r="U466" s="244" t="str">
        <f>IF(F466="","",Tabla1[[#This Row],[Fecha Inicio grupo]]+3*7-7)</f>
        <v/>
      </c>
      <c r="V466" s="245" t="str">
        <f>IF(F466="","",EDATE(Tabla1[[#This Row],[Fecha Inicio grupo]],3))</f>
        <v/>
      </c>
      <c r="W466" s="30"/>
      <c r="X466" s="30"/>
      <c r="Y466" s="77"/>
      <c r="Z466" s="77"/>
      <c r="AA466" s="77"/>
      <c r="AB466" s="77"/>
      <c r="AC466" s="77"/>
      <c r="AD466" s="77"/>
      <c r="AE466" s="77"/>
      <c r="AF466" s="77"/>
      <c r="AG466" s="77"/>
      <c r="AH466" s="77"/>
      <c r="AI466" s="77"/>
      <c r="AJ466" s="77"/>
      <c r="AK466" s="77"/>
      <c r="AL466" s="77"/>
      <c r="AM466" s="77"/>
      <c r="AN466" s="77"/>
      <c r="AO466" s="145"/>
      <c r="AP466" s="247" t="str">
        <f>IF(F466="","",IFERROR(VLOOKUP(SUBSTITUTE(SUBSTITUTE(Tabla1[[#This Row],[Uso Sistemas]],"T","P"),"N","F"),Parámetros!$M$2:$N$17,2,0),"Completar hasta 3ra sem. para evaluar a Probacionista"))</f>
        <v/>
      </c>
      <c r="AQ466" s="40"/>
      <c r="AR466" s="40"/>
      <c r="AS466" s="40"/>
      <c r="AT466" s="29"/>
      <c r="AU466" s="56"/>
      <c r="AV466" s="56"/>
      <c r="AW466" s="56"/>
      <c r="AX466" s="249" t="str">
        <f>IF(V466="","",EOMONTH(EDATE(Tabla1[[#This Row],[Fecha Finalización]],2),0))</f>
        <v/>
      </c>
      <c r="AY466" s="40"/>
      <c r="AZ466" s="250" t="str">
        <f>IF(V466="","",EOMONTH(EDATE(Tabla1[[#This Row],[Fecha Finalización]],3),0))</f>
        <v/>
      </c>
      <c r="BA466" s="40"/>
      <c r="BB466" s="40"/>
      <c r="BC466" s="236"/>
      <c r="BD466" s="234" t="str">
        <f>IF(F466="","",Tabla1[[#This Row],[sem 01]]&amp;Tabla1[[#This Row],[sem 02]]&amp;Tabla1[[#This Row],[sem 03]])</f>
        <v/>
      </c>
      <c r="BE466" s="235" t="str">
        <f>IF(TRIM(F466)="","",$B$1&amp;"-"&amp;SUBSTITUTE(Tabla1[[#This Row],[Mes Inscrito]]," ","")&amp;"-"&amp;SUBSTITUTE(Tabla1[[#This Row],[Dia de clases Inscrito]]," ","")&amp;"-"&amp;SUBSTITUTE(Tabla1[[#This Row],[Horario Inscrito]]," ","")&amp;"-"&amp;Tabla1[[#This Row],[Fecha Inicio grupo]])</f>
        <v/>
      </c>
      <c r="BF466" s="252" t="str">
        <f>IF(F466="","",Tabla1[[#This Row],[Curso]])</f>
        <v/>
      </c>
      <c r="BG466" s="253" t="str">
        <f>+IF(TRIM(F466)="","",$B$1&amp;"-"&amp;TRIM(Tabla1[[#This Row],[Mes Inscrito]])&amp;"-"&amp;TRIM(Tabla1[[#This Row],[Dia de clases Inscrito]])&amp;"-"&amp;TRIM(Tabla1[[#This Row],[Horario Inscrito]])&amp;"-"&amp;TRIM(Tabla1[[#This Row],[Fecha Inicio grupo]])&amp;"-"&amp;TRIM(Tabla1[[#This Row],[Tipo Incrito]]))</f>
        <v/>
      </c>
      <c r="BH466" s="309"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10"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10"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10" t="str">
        <f>IF(Tabla1[[#This Row],[Fecha Inicio grupo]]="","",IFERROR(VLOOKUP(Tabla1[[#This Row],[Mes de Alta como miembro]],Parámetros!$AM$2:$AN$16,2,0),"01/01/1900"))</f>
        <v/>
      </c>
    </row>
    <row r="467" spans="1:63" ht="14.45" hidden="1">
      <c r="A467" s="69">
        <v>464</v>
      </c>
      <c r="B467" s="30"/>
      <c r="C467" s="35"/>
      <c r="D467" s="43"/>
      <c r="E467" s="65"/>
      <c r="F467" s="46"/>
      <c r="G467" s="46"/>
      <c r="H467" s="164"/>
      <c r="I467" s="43"/>
      <c r="J467" s="29"/>
      <c r="K467" s="70"/>
      <c r="L467" s="69"/>
      <c r="M467" s="47"/>
      <c r="N467" s="239" t="str">
        <f ca="1">IF(Tabla1[[#This Row],[Fecha de nac]]="","",IF(Tabla1[[#This Row],[Fecha Finalización]] &gt;=TODAY(), DATEDIF(Tabla1[[#This Row],[Fecha de nac]],TODAY(),"y"), ROUNDDOWN((Tabla1[[#This Row],[Fecha Finalización]] -Tabla1[[#This Row],[Fecha de nac]])/365,0)))</f>
        <v/>
      </c>
      <c r="O467" s="170"/>
      <c r="P467" s="35"/>
      <c r="Q467" s="68"/>
      <c r="R467" s="68"/>
      <c r="S467" s="68"/>
      <c r="T467" s="68"/>
      <c r="U467" s="244" t="str">
        <f>IF(F467="","",Tabla1[[#This Row],[Fecha Inicio grupo]]+3*7-7)</f>
        <v/>
      </c>
      <c r="V467" s="245" t="str">
        <f>IF(F467="","",EDATE(Tabla1[[#This Row],[Fecha Inicio grupo]],3))</f>
        <v/>
      </c>
      <c r="W467" s="30"/>
      <c r="X467" s="30"/>
      <c r="Y467" s="77"/>
      <c r="Z467" s="77"/>
      <c r="AA467" s="77"/>
      <c r="AB467" s="77"/>
      <c r="AC467" s="77"/>
      <c r="AD467" s="77"/>
      <c r="AE467" s="77"/>
      <c r="AF467" s="77"/>
      <c r="AG467" s="77"/>
      <c r="AH467" s="77"/>
      <c r="AI467" s="77"/>
      <c r="AJ467" s="77"/>
      <c r="AK467" s="77"/>
      <c r="AL467" s="77"/>
      <c r="AM467" s="77"/>
      <c r="AN467" s="77"/>
      <c r="AO467" s="145"/>
      <c r="AP467" s="247" t="str">
        <f>IF(F467="","",IFERROR(VLOOKUP(SUBSTITUTE(SUBSTITUTE(Tabla1[[#This Row],[Uso Sistemas]],"T","P"),"N","F"),Parámetros!$M$2:$N$17,2,0),"Completar hasta 3ra sem. para evaluar a Probacionista"))</f>
        <v/>
      </c>
      <c r="AQ467" s="40"/>
      <c r="AR467" s="40"/>
      <c r="AS467" s="40"/>
      <c r="AT467" s="29"/>
      <c r="AU467" s="56"/>
      <c r="AV467" s="56"/>
      <c r="AW467" s="56"/>
      <c r="AX467" s="249" t="str">
        <f>IF(V467="","",EOMONTH(EDATE(Tabla1[[#This Row],[Fecha Finalización]],2),0))</f>
        <v/>
      </c>
      <c r="AY467" s="40"/>
      <c r="AZ467" s="250" t="str">
        <f>IF(V467="","",EOMONTH(EDATE(Tabla1[[#This Row],[Fecha Finalización]],3),0))</f>
        <v/>
      </c>
      <c r="BA467" s="40"/>
      <c r="BB467" s="40"/>
      <c r="BC467" s="236"/>
      <c r="BD467" s="234" t="str">
        <f>IF(F467="","",Tabla1[[#This Row],[sem 01]]&amp;Tabla1[[#This Row],[sem 02]]&amp;Tabla1[[#This Row],[sem 03]])</f>
        <v/>
      </c>
      <c r="BE467" s="235" t="str">
        <f>IF(TRIM(F467)="","",$B$1&amp;"-"&amp;SUBSTITUTE(Tabla1[[#This Row],[Mes Inscrito]]," ","")&amp;"-"&amp;SUBSTITUTE(Tabla1[[#This Row],[Dia de clases Inscrito]]," ","")&amp;"-"&amp;SUBSTITUTE(Tabla1[[#This Row],[Horario Inscrito]]," ","")&amp;"-"&amp;Tabla1[[#This Row],[Fecha Inicio grupo]])</f>
        <v/>
      </c>
      <c r="BF467" s="252" t="str">
        <f>IF(F467="","",Tabla1[[#This Row],[Curso]])</f>
        <v/>
      </c>
      <c r="BG467" s="253" t="str">
        <f>+IF(TRIM(F467)="","",$B$1&amp;"-"&amp;TRIM(Tabla1[[#This Row],[Mes Inscrito]])&amp;"-"&amp;TRIM(Tabla1[[#This Row],[Dia de clases Inscrito]])&amp;"-"&amp;TRIM(Tabla1[[#This Row],[Horario Inscrito]])&amp;"-"&amp;TRIM(Tabla1[[#This Row],[Fecha Inicio grupo]])&amp;"-"&amp;TRIM(Tabla1[[#This Row],[Tipo Incrito]]))</f>
        <v/>
      </c>
      <c r="BH467" s="309"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10"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10"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10" t="str">
        <f>IF(Tabla1[[#This Row],[Fecha Inicio grupo]]="","",IFERROR(VLOOKUP(Tabla1[[#This Row],[Mes de Alta como miembro]],Parámetros!$AM$2:$AN$16,2,0),"01/01/1900"))</f>
        <v/>
      </c>
    </row>
    <row r="468" spans="1:63" ht="14.45" hidden="1">
      <c r="A468" s="69">
        <v>465</v>
      </c>
      <c r="B468" s="30"/>
      <c r="C468" s="35"/>
      <c r="D468" s="43"/>
      <c r="E468" s="65"/>
      <c r="F468" s="46"/>
      <c r="G468" s="46"/>
      <c r="H468" s="164"/>
      <c r="I468" s="43"/>
      <c r="J468" s="29"/>
      <c r="K468" s="70"/>
      <c r="L468" s="69"/>
      <c r="M468" s="47"/>
      <c r="N468" s="239" t="str">
        <f ca="1">IF(Tabla1[[#This Row],[Fecha de nac]]="","",IF(Tabla1[[#This Row],[Fecha Finalización]] &gt;=TODAY(), DATEDIF(Tabla1[[#This Row],[Fecha de nac]],TODAY(),"y"), ROUNDDOWN((Tabla1[[#This Row],[Fecha Finalización]] -Tabla1[[#This Row],[Fecha de nac]])/365,0)))</f>
        <v/>
      </c>
      <c r="O468" s="170"/>
      <c r="P468" s="35"/>
      <c r="Q468" s="68"/>
      <c r="R468" s="68"/>
      <c r="S468" s="68"/>
      <c r="T468" s="68"/>
      <c r="U468" s="244" t="str">
        <f>IF(F468="","",Tabla1[[#This Row],[Fecha Inicio grupo]]+3*7-7)</f>
        <v/>
      </c>
      <c r="V468" s="245" t="str">
        <f>IF(F468="","",EDATE(Tabla1[[#This Row],[Fecha Inicio grupo]],3))</f>
        <v/>
      </c>
      <c r="W468" s="30"/>
      <c r="X468" s="30"/>
      <c r="Y468" s="77"/>
      <c r="Z468" s="77"/>
      <c r="AA468" s="77"/>
      <c r="AB468" s="77"/>
      <c r="AC468" s="77"/>
      <c r="AD468" s="77"/>
      <c r="AE468" s="77"/>
      <c r="AF468" s="77"/>
      <c r="AG468" s="77"/>
      <c r="AH468" s="77"/>
      <c r="AI468" s="77"/>
      <c r="AJ468" s="77"/>
      <c r="AK468" s="77"/>
      <c r="AL468" s="77"/>
      <c r="AM468" s="77"/>
      <c r="AN468" s="77"/>
      <c r="AO468" s="145"/>
      <c r="AP468" s="247" t="str">
        <f>IF(F468="","",IFERROR(VLOOKUP(SUBSTITUTE(SUBSTITUTE(Tabla1[[#This Row],[Uso Sistemas]],"T","P"),"N","F"),Parámetros!$M$2:$N$17,2,0),"Completar hasta 3ra sem. para evaluar a Probacionista"))</f>
        <v/>
      </c>
      <c r="AQ468" s="40"/>
      <c r="AR468" s="40"/>
      <c r="AS468" s="40"/>
      <c r="AT468" s="29"/>
      <c r="AU468" s="56"/>
      <c r="AV468" s="56"/>
      <c r="AW468" s="56"/>
      <c r="AX468" s="249" t="str">
        <f>IF(V468="","",EOMONTH(EDATE(Tabla1[[#This Row],[Fecha Finalización]],2),0))</f>
        <v/>
      </c>
      <c r="AY468" s="40"/>
      <c r="AZ468" s="250" t="str">
        <f>IF(V468="","",EOMONTH(EDATE(Tabla1[[#This Row],[Fecha Finalización]],3),0))</f>
        <v/>
      </c>
      <c r="BA468" s="40"/>
      <c r="BB468" s="40"/>
      <c r="BC468" s="236"/>
      <c r="BD468" s="234" t="str">
        <f>IF(F468="","",Tabla1[[#This Row],[sem 01]]&amp;Tabla1[[#This Row],[sem 02]]&amp;Tabla1[[#This Row],[sem 03]])</f>
        <v/>
      </c>
      <c r="BE468" s="235" t="str">
        <f>IF(TRIM(F468)="","",$B$1&amp;"-"&amp;SUBSTITUTE(Tabla1[[#This Row],[Mes Inscrito]]," ","")&amp;"-"&amp;SUBSTITUTE(Tabla1[[#This Row],[Dia de clases Inscrito]]," ","")&amp;"-"&amp;SUBSTITUTE(Tabla1[[#This Row],[Horario Inscrito]]," ","")&amp;"-"&amp;Tabla1[[#This Row],[Fecha Inicio grupo]])</f>
        <v/>
      </c>
      <c r="BF468" s="252" t="str">
        <f>IF(F468="","",Tabla1[[#This Row],[Curso]])</f>
        <v/>
      </c>
      <c r="BG468" s="253" t="str">
        <f>+IF(TRIM(F468)="","",$B$1&amp;"-"&amp;TRIM(Tabla1[[#This Row],[Mes Inscrito]])&amp;"-"&amp;TRIM(Tabla1[[#This Row],[Dia de clases Inscrito]])&amp;"-"&amp;TRIM(Tabla1[[#This Row],[Horario Inscrito]])&amp;"-"&amp;TRIM(Tabla1[[#This Row],[Fecha Inicio grupo]])&amp;"-"&amp;TRIM(Tabla1[[#This Row],[Tipo Incrito]]))</f>
        <v/>
      </c>
      <c r="BH468" s="309"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10"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10"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10" t="str">
        <f>IF(Tabla1[[#This Row],[Fecha Inicio grupo]]="","",IFERROR(VLOOKUP(Tabla1[[#This Row],[Mes de Alta como miembro]],Parámetros!$AM$2:$AN$16,2,0),"01/01/1900"))</f>
        <v/>
      </c>
    </row>
    <row r="469" spans="1:63" ht="14.45" hidden="1">
      <c r="A469" s="69">
        <v>466</v>
      </c>
      <c r="B469" s="30"/>
      <c r="C469" s="35"/>
      <c r="D469" s="43"/>
      <c r="E469" s="65"/>
      <c r="F469" s="46"/>
      <c r="G469" s="46"/>
      <c r="H469" s="164"/>
      <c r="I469" s="43"/>
      <c r="J469" s="29"/>
      <c r="K469" s="70"/>
      <c r="L469" s="69"/>
      <c r="M469" s="47"/>
      <c r="N469" s="239" t="str">
        <f ca="1">IF(Tabla1[[#This Row],[Fecha de nac]]="","",IF(Tabla1[[#This Row],[Fecha Finalización]] &gt;=TODAY(), DATEDIF(Tabla1[[#This Row],[Fecha de nac]],TODAY(),"y"), ROUNDDOWN((Tabla1[[#This Row],[Fecha Finalización]] -Tabla1[[#This Row],[Fecha de nac]])/365,0)))</f>
        <v/>
      </c>
      <c r="O469" s="170"/>
      <c r="P469" s="35"/>
      <c r="Q469" s="68"/>
      <c r="R469" s="68"/>
      <c r="S469" s="68"/>
      <c r="T469" s="68"/>
      <c r="U469" s="244" t="str">
        <f>IF(F469="","",Tabla1[[#This Row],[Fecha Inicio grupo]]+3*7-7)</f>
        <v/>
      </c>
      <c r="V469" s="245" t="str">
        <f>IF(F469="","",EDATE(Tabla1[[#This Row],[Fecha Inicio grupo]],3))</f>
        <v/>
      </c>
      <c r="W469" s="30"/>
      <c r="X469" s="30"/>
      <c r="Y469" s="77"/>
      <c r="Z469" s="77"/>
      <c r="AA469" s="77"/>
      <c r="AB469" s="77"/>
      <c r="AC469" s="77"/>
      <c r="AD469" s="77"/>
      <c r="AE469" s="77"/>
      <c r="AF469" s="77"/>
      <c r="AG469" s="77"/>
      <c r="AH469" s="77"/>
      <c r="AI469" s="77"/>
      <c r="AJ469" s="77"/>
      <c r="AK469" s="77"/>
      <c r="AL469" s="77"/>
      <c r="AM469" s="77"/>
      <c r="AN469" s="77"/>
      <c r="AO469" s="145"/>
      <c r="AP469" s="247" t="str">
        <f>IF(F469="","",IFERROR(VLOOKUP(SUBSTITUTE(SUBSTITUTE(Tabla1[[#This Row],[Uso Sistemas]],"T","P"),"N","F"),Parámetros!$M$2:$N$17,2,0),"Completar hasta 3ra sem. para evaluar a Probacionista"))</f>
        <v/>
      </c>
      <c r="AQ469" s="40"/>
      <c r="AR469" s="40"/>
      <c r="AS469" s="40"/>
      <c r="AT469" s="29"/>
      <c r="AU469" s="56"/>
      <c r="AV469" s="56"/>
      <c r="AW469" s="56"/>
      <c r="AX469" s="249" t="str">
        <f>IF(V469="","",EOMONTH(EDATE(Tabla1[[#This Row],[Fecha Finalización]],2),0))</f>
        <v/>
      </c>
      <c r="AY469" s="40"/>
      <c r="AZ469" s="250" t="str">
        <f>IF(V469="","",EOMONTH(EDATE(Tabla1[[#This Row],[Fecha Finalización]],3),0))</f>
        <v/>
      </c>
      <c r="BA469" s="40"/>
      <c r="BB469" s="40"/>
      <c r="BC469" s="236"/>
      <c r="BD469" s="234" t="str">
        <f>IF(F469="","",Tabla1[[#This Row],[sem 01]]&amp;Tabla1[[#This Row],[sem 02]]&amp;Tabla1[[#This Row],[sem 03]])</f>
        <v/>
      </c>
      <c r="BE469" s="235" t="str">
        <f>IF(TRIM(F469)="","",$B$1&amp;"-"&amp;SUBSTITUTE(Tabla1[[#This Row],[Mes Inscrito]]," ","")&amp;"-"&amp;SUBSTITUTE(Tabla1[[#This Row],[Dia de clases Inscrito]]," ","")&amp;"-"&amp;SUBSTITUTE(Tabla1[[#This Row],[Horario Inscrito]]," ","")&amp;"-"&amp;Tabla1[[#This Row],[Fecha Inicio grupo]])</f>
        <v/>
      </c>
      <c r="BF469" s="252" t="str">
        <f>IF(F469="","",Tabla1[[#This Row],[Curso]])</f>
        <v/>
      </c>
      <c r="BG469" s="253" t="str">
        <f>+IF(TRIM(F469)="","",$B$1&amp;"-"&amp;TRIM(Tabla1[[#This Row],[Mes Inscrito]])&amp;"-"&amp;TRIM(Tabla1[[#This Row],[Dia de clases Inscrito]])&amp;"-"&amp;TRIM(Tabla1[[#This Row],[Horario Inscrito]])&amp;"-"&amp;TRIM(Tabla1[[#This Row],[Fecha Inicio grupo]])&amp;"-"&amp;TRIM(Tabla1[[#This Row],[Tipo Incrito]]))</f>
        <v/>
      </c>
      <c r="BH469" s="309"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10"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10"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10" t="str">
        <f>IF(Tabla1[[#This Row],[Fecha Inicio grupo]]="","",IFERROR(VLOOKUP(Tabla1[[#This Row],[Mes de Alta como miembro]],Parámetros!$AM$2:$AN$16,2,0),"01/01/1900"))</f>
        <v/>
      </c>
    </row>
    <row r="470" spans="1:63" ht="14.45" hidden="1">
      <c r="A470" s="69">
        <v>467</v>
      </c>
      <c r="B470" s="30"/>
      <c r="C470" s="35"/>
      <c r="D470" s="43"/>
      <c r="E470" s="65"/>
      <c r="F470" s="46"/>
      <c r="G470" s="46"/>
      <c r="H470" s="164"/>
      <c r="I470" s="43"/>
      <c r="J470" s="29"/>
      <c r="K470" s="70"/>
      <c r="L470" s="69"/>
      <c r="M470" s="47"/>
      <c r="N470" s="239" t="str">
        <f ca="1">IF(Tabla1[[#This Row],[Fecha de nac]]="","",IF(Tabla1[[#This Row],[Fecha Finalización]] &gt;=TODAY(), DATEDIF(Tabla1[[#This Row],[Fecha de nac]],TODAY(),"y"), ROUNDDOWN((Tabla1[[#This Row],[Fecha Finalización]] -Tabla1[[#This Row],[Fecha de nac]])/365,0)))</f>
        <v/>
      </c>
      <c r="O470" s="170"/>
      <c r="P470" s="35"/>
      <c r="Q470" s="68"/>
      <c r="R470" s="68"/>
      <c r="S470" s="68"/>
      <c r="T470" s="68"/>
      <c r="U470" s="244" t="str">
        <f>IF(F470="","",Tabla1[[#This Row],[Fecha Inicio grupo]]+3*7-7)</f>
        <v/>
      </c>
      <c r="V470" s="245" t="str">
        <f>IF(F470="","",EDATE(Tabla1[[#This Row],[Fecha Inicio grupo]],3))</f>
        <v/>
      </c>
      <c r="W470" s="30"/>
      <c r="X470" s="30"/>
      <c r="Y470" s="77"/>
      <c r="Z470" s="77"/>
      <c r="AA470" s="77"/>
      <c r="AB470" s="77"/>
      <c r="AC470" s="77"/>
      <c r="AD470" s="77"/>
      <c r="AE470" s="77"/>
      <c r="AF470" s="77"/>
      <c r="AG470" s="77"/>
      <c r="AH470" s="77"/>
      <c r="AI470" s="77"/>
      <c r="AJ470" s="77"/>
      <c r="AK470" s="77"/>
      <c r="AL470" s="77"/>
      <c r="AM470" s="77"/>
      <c r="AN470" s="77"/>
      <c r="AO470" s="145"/>
      <c r="AP470" s="247" t="str">
        <f>IF(F470="","",IFERROR(VLOOKUP(SUBSTITUTE(SUBSTITUTE(Tabla1[[#This Row],[Uso Sistemas]],"T","P"),"N","F"),Parámetros!$M$2:$N$17,2,0),"Completar hasta 3ra sem. para evaluar a Probacionista"))</f>
        <v/>
      </c>
      <c r="AQ470" s="40"/>
      <c r="AR470" s="40"/>
      <c r="AS470" s="40"/>
      <c r="AT470" s="29"/>
      <c r="AU470" s="56"/>
      <c r="AV470" s="56"/>
      <c r="AW470" s="56"/>
      <c r="AX470" s="249" t="str">
        <f>IF(V470="","",EOMONTH(EDATE(Tabla1[[#This Row],[Fecha Finalización]],2),0))</f>
        <v/>
      </c>
      <c r="AY470" s="40"/>
      <c r="AZ470" s="250" t="str">
        <f>IF(V470="","",EOMONTH(EDATE(Tabla1[[#This Row],[Fecha Finalización]],3),0))</f>
        <v/>
      </c>
      <c r="BA470" s="40"/>
      <c r="BB470" s="40"/>
      <c r="BC470" s="236"/>
      <c r="BD470" s="234" t="str">
        <f>IF(F470="","",Tabla1[[#This Row],[sem 01]]&amp;Tabla1[[#This Row],[sem 02]]&amp;Tabla1[[#This Row],[sem 03]])</f>
        <v/>
      </c>
      <c r="BE470" s="235" t="str">
        <f>IF(TRIM(F470)="","",$B$1&amp;"-"&amp;SUBSTITUTE(Tabla1[[#This Row],[Mes Inscrito]]," ","")&amp;"-"&amp;SUBSTITUTE(Tabla1[[#This Row],[Dia de clases Inscrito]]," ","")&amp;"-"&amp;SUBSTITUTE(Tabla1[[#This Row],[Horario Inscrito]]," ","")&amp;"-"&amp;Tabla1[[#This Row],[Fecha Inicio grupo]])</f>
        <v/>
      </c>
      <c r="BF470" s="252" t="str">
        <f>IF(F470="","",Tabla1[[#This Row],[Curso]])</f>
        <v/>
      </c>
      <c r="BG470" s="253" t="str">
        <f>+IF(TRIM(F470)="","",$B$1&amp;"-"&amp;TRIM(Tabla1[[#This Row],[Mes Inscrito]])&amp;"-"&amp;TRIM(Tabla1[[#This Row],[Dia de clases Inscrito]])&amp;"-"&amp;TRIM(Tabla1[[#This Row],[Horario Inscrito]])&amp;"-"&amp;TRIM(Tabla1[[#This Row],[Fecha Inicio grupo]])&amp;"-"&amp;TRIM(Tabla1[[#This Row],[Tipo Incrito]]))</f>
        <v/>
      </c>
      <c r="BH470" s="309"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10"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10"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10" t="str">
        <f>IF(Tabla1[[#This Row],[Fecha Inicio grupo]]="","",IFERROR(VLOOKUP(Tabla1[[#This Row],[Mes de Alta como miembro]],Parámetros!$AM$2:$AN$16,2,0),"01/01/1900"))</f>
        <v/>
      </c>
    </row>
    <row r="471" spans="1:63" ht="14.45" hidden="1">
      <c r="A471" s="69">
        <v>468</v>
      </c>
      <c r="B471" s="30"/>
      <c r="C471" s="35"/>
      <c r="D471" s="43"/>
      <c r="E471" s="65"/>
      <c r="F471" s="46"/>
      <c r="G471" s="46"/>
      <c r="H471" s="164"/>
      <c r="I471" s="43"/>
      <c r="J471" s="29"/>
      <c r="K471" s="70"/>
      <c r="L471" s="69"/>
      <c r="M471" s="47"/>
      <c r="N471" s="239" t="str">
        <f ca="1">IF(Tabla1[[#This Row],[Fecha de nac]]="","",IF(Tabla1[[#This Row],[Fecha Finalización]] &gt;=TODAY(), DATEDIF(Tabla1[[#This Row],[Fecha de nac]],TODAY(),"y"), ROUNDDOWN((Tabla1[[#This Row],[Fecha Finalización]] -Tabla1[[#This Row],[Fecha de nac]])/365,0)))</f>
        <v/>
      </c>
      <c r="O471" s="170"/>
      <c r="P471" s="35"/>
      <c r="Q471" s="68"/>
      <c r="R471" s="68"/>
      <c r="S471" s="68"/>
      <c r="T471" s="68"/>
      <c r="U471" s="244" t="str">
        <f>IF(F471="","",Tabla1[[#This Row],[Fecha Inicio grupo]]+3*7-7)</f>
        <v/>
      </c>
      <c r="V471" s="245" t="str">
        <f>IF(F471="","",EDATE(Tabla1[[#This Row],[Fecha Inicio grupo]],3))</f>
        <v/>
      </c>
      <c r="W471" s="30"/>
      <c r="X471" s="30"/>
      <c r="Y471" s="77"/>
      <c r="Z471" s="77"/>
      <c r="AA471" s="77"/>
      <c r="AB471" s="77"/>
      <c r="AC471" s="77"/>
      <c r="AD471" s="77"/>
      <c r="AE471" s="77"/>
      <c r="AF471" s="77"/>
      <c r="AG471" s="77"/>
      <c r="AH471" s="77"/>
      <c r="AI471" s="77"/>
      <c r="AJ471" s="77"/>
      <c r="AK471" s="77"/>
      <c r="AL471" s="77"/>
      <c r="AM471" s="77"/>
      <c r="AN471" s="77"/>
      <c r="AO471" s="145"/>
      <c r="AP471" s="247" t="str">
        <f>IF(F471="","",IFERROR(VLOOKUP(SUBSTITUTE(SUBSTITUTE(Tabla1[[#This Row],[Uso Sistemas]],"T","P"),"N","F"),Parámetros!$M$2:$N$17,2,0),"Completar hasta 3ra sem. para evaluar a Probacionista"))</f>
        <v/>
      </c>
      <c r="AQ471" s="40"/>
      <c r="AR471" s="40"/>
      <c r="AS471" s="40"/>
      <c r="AT471" s="29"/>
      <c r="AU471" s="56"/>
      <c r="AV471" s="56"/>
      <c r="AW471" s="56"/>
      <c r="AX471" s="249" t="str">
        <f>IF(V471="","",EOMONTH(EDATE(Tabla1[[#This Row],[Fecha Finalización]],2),0))</f>
        <v/>
      </c>
      <c r="AY471" s="40"/>
      <c r="AZ471" s="250" t="str">
        <f>IF(V471="","",EOMONTH(EDATE(Tabla1[[#This Row],[Fecha Finalización]],3),0))</f>
        <v/>
      </c>
      <c r="BA471" s="40"/>
      <c r="BB471" s="40"/>
      <c r="BC471" s="236"/>
      <c r="BD471" s="234" t="str">
        <f>IF(F471="","",Tabla1[[#This Row],[sem 01]]&amp;Tabla1[[#This Row],[sem 02]]&amp;Tabla1[[#This Row],[sem 03]])</f>
        <v/>
      </c>
      <c r="BE471" s="235" t="str">
        <f>IF(TRIM(F471)="","",$B$1&amp;"-"&amp;SUBSTITUTE(Tabla1[[#This Row],[Mes Inscrito]]," ","")&amp;"-"&amp;SUBSTITUTE(Tabla1[[#This Row],[Dia de clases Inscrito]]," ","")&amp;"-"&amp;SUBSTITUTE(Tabla1[[#This Row],[Horario Inscrito]]," ","")&amp;"-"&amp;Tabla1[[#This Row],[Fecha Inicio grupo]])</f>
        <v/>
      </c>
      <c r="BF471" s="252" t="str">
        <f>IF(F471="","",Tabla1[[#This Row],[Curso]])</f>
        <v/>
      </c>
      <c r="BG471" s="253" t="str">
        <f>+IF(TRIM(F471)="","",$B$1&amp;"-"&amp;TRIM(Tabla1[[#This Row],[Mes Inscrito]])&amp;"-"&amp;TRIM(Tabla1[[#This Row],[Dia de clases Inscrito]])&amp;"-"&amp;TRIM(Tabla1[[#This Row],[Horario Inscrito]])&amp;"-"&amp;TRIM(Tabla1[[#This Row],[Fecha Inicio grupo]])&amp;"-"&amp;TRIM(Tabla1[[#This Row],[Tipo Incrito]]))</f>
        <v/>
      </c>
      <c r="BH471" s="309"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10"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10"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10" t="str">
        <f>IF(Tabla1[[#This Row],[Fecha Inicio grupo]]="","",IFERROR(VLOOKUP(Tabla1[[#This Row],[Mes de Alta como miembro]],Parámetros!$AM$2:$AN$16,2,0),"01/01/1900"))</f>
        <v/>
      </c>
    </row>
    <row r="472" spans="1:63" ht="14.45" hidden="1">
      <c r="A472" s="69">
        <v>469</v>
      </c>
      <c r="B472" s="30"/>
      <c r="C472" s="35"/>
      <c r="D472" s="43"/>
      <c r="E472" s="65"/>
      <c r="F472" s="46"/>
      <c r="G472" s="46"/>
      <c r="H472" s="164"/>
      <c r="I472" s="43"/>
      <c r="J472" s="29"/>
      <c r="K472" s="70"/>
      <c r="L472" s="69"/>
      <c r="M472" s="47"/>
      <c r="N472" s="239" t="str">
        <f ca="1">IF(Tabla1[[#This Row],[Fecha de nac]]="","",IF(Tabla1[[#This Row],[Fecha Finalización]] &gt;=TODAY(), DATEDIF(Tabla1[[#This Row],[Fecha de nac]],TODAY(),"y"), ROUNDDOWN((Tabla1[[#This Row],[Fecha Finalización]] -Tabla1[[#This Row],[Fecha de nac]])/365,0)))</f>
        <v/>
      </c>
      <c r="O472" s="170"/>
      <c r="P472" s="35"/>
      <c r="Q472" s="68"/>
      <c r="R472" s="68"/>
      <c r="S472" s="68"/>
      <c r="T472" s="68"/>
      <c r="U472" s="244" t="str">
        <f>IF(F472="","",Tabla1[[#This Row],[Fecha Inicio grupo]]+3*7-7)</f>
        <v/>
      </c>
      <c r="V472" s="245" t="str">
        <f>IF(F472="","",EDATE(Tabla1[[#This Row],[Fecha Inicio grupo]],3))</f>
        <v/>
      </c>
      <c r="W472" s="30"/>
      <c r="X472" s="30"/>
      <c r="Y472" s="77"/>
      <c r="Z472" s="77"/>
      <c r="AA472" s="77"/>
      <c r="AB472" s="77"/>
      <c r="AC472" s="77"/>
      <c r="AD472" s="77"/>
      <c r="AE472" s="77"/>
      <c r="AF472" s="77"/>
      <c r="AG472" s="77"/>
      <c r="AH472" s="77"/>
      <c r="AI472" s="77"/>
      <c r="AJ472" s="77"/>
      <c r="AK472" s="77"/>
      <c r="AL472" s="77"/>
      <c r="AM472" s="77"/>
      <c r="AN472" s="77"/>
      <c r="AO472" s="145"/>
      <c r="AP472" s="247" t="str">
        <f>IF(F472="","",IFERROR(VLOOKUP(SUBSTITUTE(SUBSTITUTE(Tabla1[[#This Row],[Uso Sistemas]],"T","P"),"N","F"),Parámetros!$M$2:$N$17,2,0),"Completar hasta 3ra sem. para evaluar a Probacionista"))</f>
        <v/>
      </c>
      <c r="AQ472" s="40"/>
      <c r="AR472" s="40"/>
      <c r="AS472" s="40"/>
      <c r="AT472" s="29"/>
      <c r="AU472" s="56"/>
      <c r="AV472" s="56"/>
      <c r="AW472" s="56"/>
      <c r="AX472" s="249" t="str">
        <f>IF(V472="","",EOMONTH(EDATE(Tabla1[[#This Row],[Fecha Finalización]],2),0))</f>
        <v/>
      </c>
      <c r="AY472" s="40"/>
      <c r="AZ472" s="250" t="str">
        <f>IF(V472="","",EOMONTH(EDATE(Tabla1[[#This Row],[Fecha Finalización]],3),0))</f>
        <v/>
      </c>
      <c r="BA472" s="40"/>
      <c r="BB472" s="40"/>
      <c r="BC472" s="236"/>
      <c r="BD472" s="234" t="str">
        <f>IF(F472="","",Tabla1[[#This Row],[sem 01]]&amp;Tabla1[[#This Row],[sem 02]]&amp;Tabla1[[#This Row],[sem 03]])</f>
        <v/>
      </c>
      <c r="BE472" s="235" t="str">
        <f>IF(TRIM(F472)="","",$B$1&amp;"-"&amp;SUBSTITUTE(Tabla1[[#This Row],[Mes Inscrito]]," ","")&amp;"-"&amp;SUBSTITUTE(Tabla1[[#This Row],[Dia de clases Inscrito]]," ","")&amp;"-"&amp;SUBSTITUTE(Tabla1[[#This Row],[Horario Inscrito]]," ","")&amp;"-"&amp;Tabla1[[#This Row],[Fecha Inicio grupo]])</f>
        <v/>
      </c>
      <c r="BF472" s="252" t="str">
        <f>IF(F472="","",Tabla1[[#This Row],[Curso]])</f>
        <v/>
      </c>
      <c r="BG472" s="253" t="str">
        <f>+IF(TRIM(F472)="","",$B$1&amp;"-"&amp;TRIM(Tabla1[[#This Row],[Mes Inscrito]])&amp;"-"&amp;TRIM(Tabla1[[#This Row],[Dia de clases Inscrito]])&amp;"-"&amp;TRIM(Tabla1[[#This Row],[Horario Inscrito]])&amp;"-"&amp;TRIM(Tabla1[[#This Row],[Fecha Inicio grupo]])&amp;"-"&amp;TRIM(Tabla1[[#This Row],[Tipo Incrito]]))</f>
        <v/>
      </c>
      <c r="BH472" s="309"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10"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10"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10" t="str">
        <f>IF(Tabla1[[#This Row],[Fecha Inicio grupo]]="","",IFERROR(VLOOKUP(Tabla1[[#This Row],[Mes de Alta como miembro]],Parámetros!$AM$2:$AN$16,2,0),"01/01/1900"))</f>
        <v/>
      </c>
    </row>
    <row r="473" spans="1:63" ht="14.45" hidden="1">
      <c r="A473" s="69">
        <v>470</v>
      </c>
      <c r="B473" s="30"/>
      <c r="C473" s="35"/>
      <c r="D473" s="43"/>
      <c r="E473" s="65"/>
      <c r="F473" s="46"/>
      <c r="G473" s="46"/>
      <c r="H473" s="164"/>
      <c r="I473" s="43"/>
      <c r="J473" s="29"/>
      <c r="K473" s="70"/>
      <c r="L473" s="69"/>
      <c r="M473" s="47"/>
      <c r="N473" s="239" t="str">
        <f ca="1">IF(Tabla1[[#This Row],[Fecha de nac]]="","",IF(Tabla1[[#This Row],[Fecha Finalización]] &gt;=TODAY(), DATEDIF(Tabla1[[#This Row],[Fecha de nac]],TODAY(),"y"), ROUNDDOWN((Tabla1[[#This Row],[Fecha Finalización]] -Tabla1[[#This Row],[Fecha de nac]])/365,0)))</f>
        <v/>
      </c>
      <c r="O473" s="170"/>
      <c r="P473" s="35"/>
      <c r="Q473" s="68"/>
      <c r="R473" s="68"/>
      <c r="S473" s="68"/>
      <c r="T473" s="68"/>
      <c r="U473" s="244" t="str">
        <f>IF(F473="","",Tabla1[[#This Row],[Fecha Inicio grupo]]+3*7-7)</f>
        <v/>
      </c>
      <c r="V473" s="245" t="str">
        <f>IF(F473="","",EDATE(Tabla1[[#This Row],[Fecha Inicio grupo]],3))</f>
        <v/>
      </c>
      <c r="W473" s="30"/>
      <c r="X473" s="30"/>
      <c r="Y473" s="77"/>
      <c r="Z473" s="77"/>
      <c r="AA473" s="77"/>
      <c r="AB473" s="77"/>
      <c r="AC473" s="77"/>
      <c r="AD473" s="77"/>
      <c r="AE473" s="77"/>
      <c r="AF473" s="77"/>
      <c r="AG473" s="77"/>
      <c r="AH473" s="77"/>
      <c r="AI473" s="77"/>
      <c r="AJ473" s="77"/>
      <c r="AK473" s="77"/>
      <c r="AL473" s="77"/>
      <c r="AM473" s="77"/>
      <c r="AN473" s="77"/>
      <c r="AO473" s="145"/>
      <c r="AP473" s="247" t="str">
        <f>IF(F473="","",IFERROR(VLOOKUP(SUBSTITUTE(SUBSTITUTE(Tabla1[[#This Row],[Uso Sistemas]],"T","P"),"N","F"),Parámetros!$M$2:$N$17,2,0),"Completar hasta 3ra sem. para evaluar a Probacionista"))</f>
        <v/>
      </c>
      <c r="AQ473" s="40"/>
      <c r="AR473" s="40"/>
      <c r="AS473" s="40"/>
      <c r="AT473" s="29"/>
      <c r="AU473" s="56"/>
      <c r="AV473" s="56"/>
      <c r="AW473" s="56"/>
      <c r="AX473" s="249" t="str">
        <f>IF(V473="","",EOMONTH(EDATE(Tabla1[[#This Row],[Fecha Finalización]],2),0))</f>
        <v/>
      </c>
      <c r="AY473" s="40"/>
      <c r="AZ473" s="250" t="str">
        <f>IF(V473="","",EOMONTH(EDATE(Tabla1[[#This Row],[Fecha Finalización]],3),0))</f>
        <v/>
      </c>
      <c r="BA473" s="40"/>
      <c r="BB473" s="40"/>
      <c r="BC473" s="236"/>
      <c r="BD473" s="234" t="str">
        <f>IF(F473="","",Tabla1[[#This Row],[sem 01]]&amp;Tabla1[[#This Row],[sem 02]]&amp;Tabla1[[#This Row],[sem 03]])</f>
        <v/>
      </c>
      <c r="BE473" s="235" t="str">
        <f>IF(TRIM(F473)="","",$B$1&amp;"-"&amp;SUBSTITUTE(Tabla1[[#This Row],[Mes Inscrito]]," ","")&amp;"-"&amp;SUBSTITUTE(Tabla1[[#This Row],[Dia de clases Inscrito]]," ","")&amp;"-"&amp;SUBSTITUTE(Tabla1[[#This Row],[Horario Inscrito]]," ","")&amp;"-"&amp;Tabla1[[#This Row],[Fecha Inicio grupo]])</f>
        <v/>
      </c>
      <c r="BF473" s="252" t="str">
        <f>IF(F473="","",Tabla1[[#This Row],[Curso]])</f>
        <v/>
      </c>
      <c r="BG473" s="253" t="str">
        <f>+IF(TRIM(F473)="","",$B$1&amp;"-"&amp;TRIM(Tabla1[[#This Row],[Mes Inscrito]])&amp;"-"&amp;TRIM(Tabla1[[#This Row],[Dia de clases Inscrito]])&amp;"-"&amp;TRIM(Tabla1[[#This Row],[Horario Inscrito]])&amp;"-"&amp;TRIM(Tabla1[[#This Row],[Fecha Inicio grupo]])&amp;"-"&amp;TRIM(Tabla1[[#This Row],[Tipo Incrito]]))</f>
        <v/>
      </c>
      <c r="BH473" s="309"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10"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10"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10" t="str">
        <f>IF(Tabla1[[#This Row],[Fecha Inicio grupo]]="","",IFERROR(VLOOKUP(Tabla1[[#This Row],[Mes de Alta como miembro]],Parámetros!$AM$2:$AN$16,2,0),"01/01/1900"))</f>
        <v/>
      </c>
    </row>
    <row r="474" spans="1:63" ht="14.45" hidden="1">
      <c r="A474" s="69">
        <v>471</v>
      </c>
      <c r="B474" s="30"/>
      <c r="C474" s="35"/>
      <c r="D474" s="43"/>
      <c r="E474" s="65"/>
      <c r="F474" s="46"/>
      <c r="G474" s="46"/>
      <c r="H474" s="164"/>
      <c r="I474" s="43"/>
      <c r="J474" s="29"/>
      <c r="K474" s="70"/>
      <c r="L474" s="69"/>
      <c r="M474" s="47"/>
      <c r="N474" s="239" t="str">
        <f ca="1">IF(Tabla1[[#This Row],[Fecha de nac]]="","",IF(Tabla1[[#This Row],[Fecha Finalización]] &gt;=TODAY(), DATEDIF(Tabla1[[#This Row],[Fecha de nac]],TODAY(),"y"), ROUNDDOWN((Tabla1[[#This Row],[Fecha Finalización]] -Tabla1[[#This Row],[Fecha de nac]])/365,0)))</f>
        <v/>
      </c>
      <c r="O474" s="170"/>
      <c r="P474" s="35"/>
      <c r="Q474" s="68"/>
      <c r="R474" s="68"/>
      <c r="S474" s="68"/>
      <c r="T474" s="68"/>
      <c r="U474" s="244" t="str">
        <f>IF(F474="","",Tabla1[[#This Row],[Fecha Inicio grupo]]+3*7-7)</f>
        <v/>
      </c>
      <c r="V474" s="245" t="str">
        <f>IF(F474="","",EDATE(Tabla1[[#This Row],[Fecha Inicio grupo]],3))</f>
        <v/>
      </c>
      <c r="W474" s="30"/>
      <c r="X474" s="30"/>
      <c r="Y474" s="77"/>
      <c r="Z474" s="77"/>
      <c r="AA474" s="77"/>
      <c r="AB474" s="77"/>
      <c r="AC474" s="77"/>
      <c r="AD474" s="77"/>
      <c r="AE474" s="77"/>
      <c r="AF474" s="77"/>
      <c r="AG474" s="77"/>
      <c r="AH474" s="77"/>
      <c r="AI474" s="77"/>
      <c r="AJ474" s="77"/>
      <c r="AK474" s="77"/>
      <c r="AL474" s="77"/>
      <c r="AM474" s="77"/>
      <c r="AN474" s="77"/>
      <c r="AO474" s="145"/>
      <c r="AP474" s="247" t="str">
        <f>IF(F474="","",IFERROR(VLOOKUP(SUBSTITUTE(SUBSTITUTE(Tabla1[[#This Row],[Uso Sistemas]],"T","P"),"N","F"),Parámetros!$M$2:$N$17,2,0),"Completar hasta 3ra sem. para evaluar a Probacionista"))</f>
        <v/>
      </c>
      <c r="AQ474" s="40"/>
      <c r="AR474" s="40"/>
      <c r="AS474" s="40"/>
      <c r="AT474" s="29"/>
      <c r="AU474" s="56"/>
      <c r="AV474" s="56"/>
      <c r="AW474" s="56"/>
      <c r="AX474" s="249" t="str">
        <f>IF(V474="","",EOMONTH(EDATE(Tabla1[[#This Row],[Fecha Finalización]],2),0))</f>
        <v/>
      </c>
      <c r="AY474" s="40"/>
      <c r="AZ474" s="250" t="str">
        <f>IF(V474="","",EOMONTH(EDATE(Tabla1[[#This Row],[Fecha Finalización]],3),0))</f>
        <v/>
      </c>
      <c r="BA474" s="40"/>
      <c r="BB474" s="40"/>
      <c r="BC474" s="236"/>
      <c r="BD474" s="234" t="str">
        <f>IF(F474="","",Tabla1[[#This Row],[sem 01]]&amp;Tabla1[[#This Row],[sem 02]]&amp;Tabla1[[#This Row],[sem 03]])</f>
        <v/>
      </c>
      <c r="BE474" s="235" t="str">
        <f>IF(TRIM(F474)="","",$B$1&amp;"-"&amp;SUBSTITUTE(Tabla1[[#This Row],[Mes Inscrito]]," ","")&amp;"-"&amp;SUBSTITUTE(Tabla1[[#This Row],[Dia de clases Inscrito]]," ","")&amp;"-"&amp;SUBSTITUTE(Tabla1[[#This Row],[Horario Inscrito]]," ","")&amp;"-"&amp;Tabla1[[#This Row],[Fecha Inicio grupo]])</f>
        <v/>
      </c>
      <c r="BF474" s="252" t="str">
        <f>IF(F474="","",Tabla1[[#This Row],[Curso]])</f>
        <v/>
      </c>
      <c r="BG474" s="253" t="str">
        <f>+IF(TRIM(F474)="","",$B$1&amp;"-"&amp;TRIM(Tabla1[[#This Row],[Mes Inscrito]])&amp;"-"&amp;TRIM(Tabla1[[#This Row],[Dia de clases Inscrito]])&amp;"-"&amp;TRIM(Tabla1[[#This Row],[Horario Inscrito]])&amp;"-"&amp;TRIM(Tabla1[[#This Row],[Fecha Inicio grupo]])&amp;"-"&amp;TRIM(Tabla1[[#This Row],[Tipo Incrito]]))</f>
        <v/>
      </c>
      <c r="BH474" s="309"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10"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10"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10" t="str">
        <f>IF(Tabla1[[#This Row],[Fecha Inicio grupo]]="","",IFERROR(VLOOKUP(Tabla1[[#This Row],[Mes de Alta como miembro]],Parámetros!$AM$2:$AN$16,2,0),"01/01/1900"))</f>
        <v/>
      </c>
    </row>
    <row r="475" spans="1:63" ht="14.45" hidden="1">
      <c r="A475" s="69">
        <v>472</v>
      </c>
      <c r="B475" s="30"/>
      <c r="C475" s="35"/>
      <c r="D475" s="43"/>
      <c r="E475" s="65"/>
      <c r="F475" s="46"/>
      <c r="G475" s="46"/>
      <c r="H475" s="164"/>
      <c r="I475" s="43"/>
      <c r="J475" s="29"/>
      <c r="K475" s="70"/>
      <c r="L475" s="69"/>
      <c r="M475" s="47"/>
      <c r="N475" s="239" t="str">
        <f ca="1">IF(Tabla1[[#This Row],[Fecha de nac]]="","",IF(Tabla1[[#This Row],[Fecha Finalización]] &gt;=TODAY(), DATEDIF(Tabla1[[#This Row],[Fecha de nac]],TODAY(),"y"), ROUNDDOWN((Tabla1[[#This Row],[Fecha Finalización]] -Tabla1[[#This Row],[Fecha de nac]])/365,0)))</f>
        <v/>
      </c>
      <c r="O475" s="170"/>
      <c r="P475" s="35"/>
      <c r="Q475" s="68"/>
      <c r="R475" s="68"/>
      <c r="S475" s="68"/>
      <c r="T475" s="68"/>
      <c r="U475" s="244" t="str">
        <f>IF(F475="","",Tabla1[[#This Row],[Fecha Inicio grupo]]+3*7-7)</f>
        <v/>
      </c>
      <c r="V475" s="245" t="str">
        <f>IF(F475="","",EDATE(Tabla1[[#This Row],[Fecha Inicio grupo]],3))</f>
        <v/>
      </c>
      <c r="W475" s="30"/>
      <c r="X475" s="30"/>
      <c r="Y475" s="77"/>
      <c r="Z475" s="77"/>
      <c r="AA475" s="77"/>
      <c r="AB475" s="77"/>
      <c r="AC475" s="77"/>
      <c r="AD475" s="77"/>
      <c r="AE475" s="77"/>
      <c r="AF475" s="77"/>
      <c r="AG475" s="77"/>
      <c r="AH475" s="77"/>
      <c r="AI475" s="77"/>
      <c r="AJ475" s="77"/>
      <c r="AK475" s="77"/>
      <c r="AL475" s="77"/>
      <c r="AM475" s="77"/>
      <c r="AN475" s="77"/>
      <c r="AO475" s="145"/>
      <c r="AP475" s="247" t="str">
        <f>IF(F475="","",IFERROR(VLOOKUP(SUBSTITUTE(SUBSTITUTE(Tabla1[[#This Row],[Uso Sistemas]],"T","P"),"N","F"),Parámetros!$M$2:$N$17,2,0),"Completar hasta 3ra sem. para evaluar a Probacionista"))</f>
        <v/>
      </c>
      <c r="AQ475" s="40"/>
      <c r="AR475" s="40"/>
      <c r="AS475" s="40"/>
      <c r="AT475" s="29"/>
      <c r="AU475" s="56"/>
      <c r="AV475" s="56"/>
      <c r="AW475" s="56"/>
      <c r="AX475" s="249" t="str">
        <f>IF(V475="","",EOMONTH(EDATE(Tabla1[[#This Row],[Fecha Finalización]],2),0))</f>
        <v/>
      </c>
      <c r="AY475" s="40"/>
      <c r="AZ475" s="250" t="str">
        <f>IF(V475="","",EOMONTH(EDATE(Tabla1[[#This Row],[Fecha Finalización]],3),0))</f>
        <v/>
      </c>
      <c r="BA475" s="40"/>
      <c r="BB475" s="40"/>
      <c r="BC475" s="236"/>
      <c r="BD475" s="234" t="str">
        <f>IF(F475="","",Tabla1[[#This Row],[sem 01]]&amp;Tabla1[[#This Row],[sem 02]]&amp;Tabla1[[#This Row],[sem 03]])</f>
        <v/>
      </c>
      <c r="BE475" s="235" t="str">
        <f>IF(TRIM(F475)="","",$B$1&amp;"-"&amp;SUBSTITUTE(Tabla1[[#This Row],[Mes Inscrito]]," ","")&amp;"-"&amp;SUBSTITUTE(Tabla1[[#This Row],[Dia de clases Inscrito]]," ","")&amp;"-"&amp;SUBSTITUTE(Tabla1[[#This Row],[Horario Inscrito]]," ","")&amp;"-"&amp;Tabla1[[#This Row],[Fecha Inicio grupo]])</f>
        <v/>
      </c>
      <c r="BF475" s="252" t="str">
        <f>IF(F475="","",Tabla1[[#This Row],[Curso]])</f>
        <v/>
      </c>
      <c r="BG475" s="253" t="str">
        <f>+IF(TRIM(F475)="","",$B$1&amp;"-"&amp;TRIM(Tabla1[[#This Row],[Mes Inscrito]])&amp;"-"&amp;TRIM(Tabla1[[#This Row],[Dia de clases Inscrito]])&amp;"-"&amp;TRIM(Tabla1[[#This Row],[Horario Inscrito]])&amp;"-"&amp;TRIM(Tabla1[[#This Row],[Fecha Inicio grupo]])&amp;"-"&amp;TRIM(Tabla1[[#This Row],[Tipo Incrito]]))</f>
        <v/>
      </c>
      <c r="BH475" s="309"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10"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10"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10" t="str">
        <f>IF(Tabla1[[#This Row],[Fecha Inicio grupo]]="","",IFERROR(VLOOKUP(Tabla1[[#This Row],[Mes de Alta como miembro]],Parámetros!$AM$2:$AN$16,2,0),"01/01/1900"))</f>
        <v/>
      </c>
    </row>
    <row r="476" spans="1:63" ht="14.45" hidden="1">
      <c r="A476" s="69">
        <v>473</v>
      </c>
      <c r="B476" s="30"/>
      <c r="C476" s="35"/>
      <c r="D476" s="43"/>
      <c r="E476" s="65"/>
      <c r="F476" s="46"/>
      <c r="G476" s="46"/>
      <c r="H476" s="164"/>
      <c r="I476" s="43"/>
      <c r="J476" s="29"/>
      <c r="K476" s="70"/>
      <c r="L476" s="69"/>
      <c r="M476" s="47"/>
      <c r="N476" s="239" t="str">
        <f ca="1">IF(Tabla1[[#This Row],[Fecha de nac]]="","",IF(Tabla1[[#This Row],[Fecha Finalización]] &gt;=TODAY(), DATEDIF(Tabla1[[#This Row],[Fecha de nac]],TODAY(),"y"), ROUNDDOWN((Tabla1[[#This Row],[Fecha Finalización]] -Tabla1[[#This Row],[Fecha de nac]])/365,0)))</f>
        <v/>
      </c>
      <c r="O476" s="170"/>
      <c r="P476" s="35"/>
      <c r="Q476" s="68"/>
      <c r="R476" s="68"/>
      <c r="S476" s="68"/>
      <c r="T476" s="68"/>
      <c r="U476" s="244" t="str">
        <f>IF(F476="","",Tabla1[[#This Row],[Fecha Inicio grupo]]+3*7-7)</f>
        <v/>
      </c>
      <c r="V476" s="245" t="str">
        <f>IF(F476="","",EDATE(Tabla1[[#This Row],[Fecha Inicio grupo]],3))</f>
        <v/>
      </c>
      <c r="W476" s="30"/>
      <c r="X476" s="30"/>
      <c r="Y476" s="77"/>
      <c r="Z476" s="77"/>
      <c r="AA476" s="77"/>
      <c r="AB476" s="77"/>
      <c r="AC476" s="77"/>
      <c r="AD476" s="77"/>
      <c r="AE476" s="77"/>
      <c r="AF476" s="77"/>
      <c r="AG476" s="77"/>
      <c r="AH476" s="77"/>
      <c r="AI476" s="77"/>
      <c r="AJ476" s="77"/>
      <c r="AK476" s="77"/>
      <c r="AL476" s="77"/>
      <c r="AM476" s="77"/>
      <c r="AN476" s="77"/>
      <c r="AO476" s="145"/>
      <c r="AP476" s="247" t="str">
        <f>IF(F476="","",IFERROR(VLOOKUP(SUBSTITUTE(SUBSTITUTE(Tabla1[[#This Row],[Uso Sistemas]],"T","P"),"N","F"),Parámetros!$M$2:$N$17,2,0),"Completar hasta 3ra sem. para evaluar a Probacionista"))</f>
        <v/>
      </c>
      <c r="AQ476" s="40"/>
      <c r="AR476" s="40"/>
      <c r="AS476" s="40"/>
      <c r="AT476" s="29"/>
      <c r="AU476" s="56"/>
      <c r="AV476" s="56"/>
      <c r="AW476" s="56"/>
      <c r="AX476" s="249" t="str">
        <f>IF(V476="","",EOMONTH(EDATE(Tabla1[[#This Row],[Fecha Finalización]],2),0))</f>
        <v/>
      </c>
      <c r="AY476" s="40"/>
      <c r="AZ476" s="250" t="str">
        <f>IF(V476="","",EOMONTH(EDATE(Tabla1[[#This Row],[Fecha Finalización]],3),0))</f>
        <v/>
      </c>
      <c r="BA476" s="40"/>
      <c r="BB476" s="40"/>
      <c r="BC476" s="236"/>
      <c r="BD476" s="234" t="str">
        <f>IF(F476="","",Tabla1[[#This Row],[sem 01]]&amp;Tabla1[[#This Row],[sem 02]]&amp;Tabla1[[#This Row],[sem 03]])</f>
        <v/>
      </c>
      <c r="BE476" s="235" t="str">
        <f>IF(TRIM(F476)="","",$B$1&amp;"-"&amp;SUBSTITUTE(Tabla1[[#This Row],[Mes Inscrito]]," ","")&amp;"-"&amp;SUBSTITUTE(Tabla1[[#This Row],[Dia de clases Inscrito]]," ","")&amp;"-"&amp;SUBSTITUTE(Tabla1[[#This Row],[Horario Inscrito]]," ","")&amp;"-"&amp;Tabla1[[#This Row],[Fecha Inicio grupo]])</f>
        <v/>
      </c>
      <c r="BF476" s="252" t="str">
        <f>IF(F476="","",Tabla1[[#This Row],[Curso]])</f>
        <v/>
      </c>
      <c r="BG476" s="253" t="str">
        <f>+IF(TRIM(F476)="","",$B$1&amp;"-"&amp;TRIM(Tabla1[[#This Row],[Mes Inscrito]])&amp;"-"&amp;TRIM(Tabla1[[#This Row],[Dia de clases Inscrito]])&amp;"-"&amp;TRIM(Tabla1[[#This Row],[Horario Inscrito]])&amp;"-"&amp;TRIM(Tabla1[[#This Row],[Fecha Inicio grupo]])&amp;"-"&amp;TRIM(Tabla1[[#This Row],[Tipo Incrito]]))</f>
        <v/>
      </c>
      <c r="BH476" s="309"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10"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10"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10" t="str">
        <f>IF(Tabla1[[#This Row],[Fecha Inicio grupo]]="","",IFERROR(VLOOKUP(Tabla1[[#This Row],[Mes de Alta como miembro]],Parámetros!$AM$2:$AN$16,2,0),"01/01/1900"))</f>
        <v/>
      </c>
    </row>
    <row r="477" spans="1:63" ht="14.45" hidden="1">
      <c r="A477" s="69">
        <v>474</v>
      </c>
      <c r="B477" s="30"/>
      <c r="C477" s="35"/>
      <c r="D477" s="43"/>
      <c r="E477" s="65"/>
      <c r="F477" s="46"/>
      <c r="G477" s="46"/>
      <c r="H477" s="164"/>
      <c r="I477" s="43"/>
      <c r="J477" s="29"/>
      <c r="K477" s="70"/>
      <c r="L477" s="69"/>
      <c r="M477" s="47"/>
      <c r="N477" s="239" t="str">
        <f ca="1">IF(Tabla1[[#This Row],[Fecha de nac]]="","",IF(Tabla1[[#This Row],[Fecha Finalización]] &gt;=TODAY(), DATEDIF(Tabla1[[#This Row],[Fecha de nac]],TODAY(),"y"), ROUNDDOWN((Tabla1[[#This Row],[Fecha Finalización]] -Tabla1[[#This Row],[Fecha de nac]])/365,0)))</f>
        <v/>
      </c>
      <c r="O477" s="170"/>
      <c r="P477" s="35"/>
      <c r="Q477" s="68"/>
      <c r="R477" s="68"/>
      <c r="S477" s="68"/>
      <c r="T477" s="68"/>
      <c r="U477" s="244" t="str">
        <f>IF(F477="","",Tabla1[[#This Row],[Fecha Inicio grupo]]+3*7-7)</f>
        <v/>
      </c>
      <c r="V477" s="245" t="str">
        <f>IF(F477="","",EDATE(Tabla1[[#This Row],[Fecha Inicio grupo]],3))</f>
        <v/>
      </c>
      <c r="W477" s="30"/>
      <c r="X477" s="30"/>
      <c r="Y477" s="77"/>
      <c r="Z477" s="77"/>
      <c r="AA477" s="77"/>
      <c r="AB477" s="77"/>
      <c r="AC477" s="77"/>
      <c r="AD477" s="77"/>
      <c r="AE477" s="77"/>
      <c r="AF477" s="77"/>
      <c r="AG477" s="77"/>
      <c r="AH477" s="77"/>
      <c r="AI477" s="77"/>
      <c r="AJ477" s="77"/>
      <c r="AK477" s="77"/>
      <c r="AL477" s="77"/>
      <c r="AM477" s="77"/>
      <c r="AN477" s="77"/>
      <c r="AO477" s="145"/>
      <c r="AP477" s="247" t="str">
        <f>IF(F477="","",IFERROR(VLOOKUP(SUBSTITUTE(SUBSTITUTE(Tabla1[[#This Row],[Uso Sistemas]],"T","P"),"N","F"),Parámetros!$M$2:$N$17,2,0),"Completar hasta 3ra sem. para evaluar a Probacionista"))</f>
        <v/>
      </c>
      <c r="AQ477" s="40"/>
      <c r="AR477" s="40"/>
      <c r="AS477" s="40"/>
      <c r="AT477" s="29"/>
      <c r="AU477" s="56"/>
      <c r="AV477" s="56"/>
      <c r="AW477" s="56"/>
      <c r="AX477" s="249" t="str">
        <f>IF(V477="","",EOMONTH(EDATE(Tabla1[[#This Row],[Fecha Finalización]],2),0))</f>
        <v/>
      </c>
      <c r="AY477" s="40"/>
      <c r="AZ477" s="250" t="str">
        <f>IF(V477="","",EOMONTH(EDATE(Tabla1[[#This Row],[Fecha Finalización]],3),0))</f>
        <v/>
      </c>
      <c r="BA477" s="40"/>
      <c r="BB477" s="40"/>
      <c r="BC477" s="236"/>
      <c r="BD477" s="234" t="str">
        <f>IF(F477="","",Tabla1[[#This Row],[sem 01]]&amp;Tabla1[[#This Row],[sem 02]]&amp;Tabla1[[#This Row],[sem 03]])</f>
        <v/>
      </c>
      <c r="BE477" s="235" t="str">
        <f>IF(TRIM(F477)="","",$B$1&amp;"-"&amp;SUBSTITUTE(Tabla1[[#This Row],[Mes Inscrito]]," ","")&amp;"-"&amp;SUBSTITUTE(Tabla1[[#This Row],[Dia de clases Inscrito]]," ","")&amp;"-"&amp;SUBSTITUTE(Tabla1[[#This Row],[Horario Inscrito]]," ","")&amp;"-"&amp;Tabla1[[#This Row],[Fecha Inicio grupo]])</f>
        <v/>
      </c>
      <c r="BF477" s="252" t="str">
        <f>IF(F477="","",Tabla1[[#This Row],[Curso]])</f>
        <v/>
      </c>
      <c r="BG477" s="253" t="str">
        <f>+IF(TRIM(F477)="","",$B$1&amp;"-"&amp;TRIM(Tabla1[[#This Row],[Mes Inscrito]])&amp;"-"&amp;TRIM(Tabla1[[#This Row],[Dia de clases Inscrito]])&amp;"-"&amp;TRIM(Tabla1[[#This Row],[Horario Inscrito]])&amp;"-"&amp;TRIM(Tabla1[[#This Row],[Fecha Inicio grupo]])&amp;"-"&amp;TRIM(Tabla1[[#This Row],[Tipo Incrito]]))</f>
        <v/>
      </c>
      <c r="BH477" s="309"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10"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10"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10" t="str">
        <f>IF(Tabla1[[#This Row],[Fecha Inicio grupo]]="","",IFERROR(VLOOKUP(Tabla1[[#This Row],[Mes de Alta como miembro]],Parámetros!$AM$2:$AN$16,2,0),"01/01/1900"))</f>
        <v/>
      </c>
    </row>
    <row r="478" spans="1:63" ht="14.45" hidden="1">
      <c r="A478" s="69">
        <v>475</v>
      </c>
      <c r="B478" s="30"/>
      <c r="C478" s="35"/>
      <c r="D478" s="43"/>
      <c r="E478" s="65"/>
      <c r="F478" s="46"/>
      <c r="G478" s="46"/>
      <c r="H478" s="164"/>
      <c r="I478" s="43"/>
      <c r="J478" s="29"/>
      <c r="K478" s="70"/>
      <c r="L478" s="69"/>
      <c r="M478" s="47"/>
      <c r="N478" s="239" t="str">
        <f ca="1">IF(Tabla1[[#This Row],[Fecha de nac]]="","",IF(Tabla1[[#This Row],[Fecha Finalización]] &gt;=TODAY(), DATEDIF(Tabla1[[#This Row],[Fecha de nac]],TODAY(),"y"), ROUNDDOWN((Tabla1[[#This Row],[Fecha Finalización]] -Tabla1[[#This Row],[Fecha de nac]])/365,0)))</f>
        <v/>
      </c>
      <c r="O478" s="170"/>
      <c r="P478" s="35"/>
      <c r="Q478" s="68"/>
      <c r="R478" s="68"/>
      <c r="S478" s="68"/>
      <c r="T478" s="68"/>
      <c r="U478" s="244" t="str">
        <f>IF(F478="","",Tabla1[[#This Row],[Fecha Inicio grupo]]+3*7-7)</f>
        <v/>
      </c>
      <c r="V478" s="245" t="str">
        <f>IF(F478="","",EDATE(Tabla1[[#This Row],[Fecha Inicio grupo]],3))</f>
        <v/>
      </c>
      <c r="W478" s="30"/>
      <c r="X478" s="30"/>
      <c r="Y478" s="77"/>
      <c r="Z478" s="77"/>
      <c r="AA478" s="77"/>
      <c r="AB478" s="77"/>
      <c r="AC478" s="77"/>
      <c r="AD478" s="77"/>
      <c r="AE478" s="77"/>
      <c r="AF478" s="77"/>
      <c r="AG478" s="77"/>
      <c r="AH478" s="77"/>
      <c r="AI478" s="77"/>
      <c r="AJ478" s="77"/>
      <c r="AK478" s="77"/>
      <c r="AL478" s="77"/>
      <c r="AM478" s="77"/>
      <c r="AN478" s="77"/>
      <c r="AO478" s="145"/>
      <c r="AP478" s="247" t="str">
        <f>IF(F478="","",IFERROR(VLOOKUP(SUBSTITUTE(SUBSTITUTE(Tabla1[[#This Row],[Uso Sistemas]],"T","P"),"N","F"),Parámetros!$M$2:$N$17,2,0),"Completar hasta 3ra sem. para evaluar a Probacionista"))</f>
        <v/>
      </c>
      <c r="AQ478" s="40"/>
      <c r="AR478" s="40"/>
      <c r="AS478" s="40"/>
      <c r="AT478" s="29"/>
      <c r="AU478" s="56"/>
      <c r="AV478" s="56"/>
      <c r="AW478" s="56"/>
      <c r="AX478" s="249" t="str">
        <f>IF(V478="","",EOMONTH(EDATE(Tabla1[[#This Row],[Fecha Finalización]],2),0))</f>
        <v/>
      </c>
      <c r="AY478" s="40"/>
      <c r="AZ478" s="250" t="str">
        <f>IF(V478="","",EOMONTH(EDATE(Tabla1[[#This Row],[Fecha Finalización]],3),0))</f>
        <v/>
      </c>
      <c r="BA478" s="40"/>
      <c r="BB478" s="40"/>
      <c r="BC478" s="236"/>
      <c r="BD478" s="234" t="str">
        <f>IF(F478="","",Tabla1[[#This Row],[sem 01]]&amp;Tabla1[[#This Row],[sem 02]]&amp;Tabla1[[#This Row],[sem 03]])</f>
        <v/>
      </c>
      <c r="BE478" s="235" t="str">
        <f>IF(TRIM(F478)="","",$B$1&amp;"-"&amp;SUBSTITUTE(Tabla1[[#This Row],[Mes Inscrito]]," ","")&amp;"-"&amp;SUBSTITUTE(Tabla1[[#This Row],[Dia de clases Inscrito]]," ","")&amp;"-"&amp;SUBSTITUTE(Tabla1[[#This Row],[Horario Inscrito]]," ","")&amp;"-"&amp;Tabla1[[#This Row],[Fecha Inicio grupo]])</f>
        <v/>
      </c>
      <c r="BF478" s="252" t="str">
        <f>IF(F478="","",Tabla1[[#This Row],[Curso]])</f>
        <v/>
      </c>
      <c r="BG478" s="253" t="str">
        <f>+IF(TRIM(F478)="","",$B$1&amp;"-"&amp;TRIM(Tabla1[[#This Row],[Mes Inscrito]])&amp;"-"&amp;TRIM(Tabla1[[#This Row],[Dia de clases Inscrito]])&amp;"-"&amp;TRIM(Tabla1[[#This Row],[Horario Inscrito]])&amp;"-"&amp;TRIM(Tabla1[[#This Row],[Fecha Inicio grupo]])&amp;"-"&amp;TRIM(Tabla1[[#This Row],[Tipo Incrito]]))</f>
        <v/>
      </c>
      <c r="BH478" s="309"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10"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10"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10" t="str">
        <f>IF(Tabla1[[#This Row],[Fecha Inicio grupo]]="","",IFERROR(VLOOKUP(Tabla1[[#This Row],[Mes de Alta como miembro]],Parámetros!$AM$2:$AN$16,2,0),"01/01/1900"))</f>
        <v/>
      </c>
    </row>
    <row r="479" spans="1:63" ht="14.45" hidden="1">
      <c r="A479" s="69">
        <v>476</v>
      </c>
      <c r="B479" s="30"/>
      <c r="C479" s="35"/>
      <c r="D479" s="43"/>
      <c r="E479" s="65"/>
      <c r="F479" s="46"/>
      <c r="G479" s="46"/>
      <c r="H479" s="164"/>
      <c r="I479" s="43"/>
      <c r="J479" s="29"/>
      <c r="K479" s="70"/>
      <c r="L479" s="69"/>
      <c r="M479" s="47"/>
      <c r="N479" s="239" t="str">
        <f ca="1">IF(Tabla1[[#This Row],[Fecha de nac]]="","",IF(Tabla1[[#This Row],[Fecha Finalización]] &gt;=TODAY(), DATEDIF(Tabla1[[#This Row],[Fecha de nac]],TODAY(),"y"), ROUNDDOWN((Tabla1[[#This Row],[Fecha Finalización]] -Tabla1[[#This Row],[Fecha de nac]])/365,0)))</f>
        <v/>
      </c>
      <c r="O479" s="170"/>
      <c r="P479" s="35"/>
      <c r="Q479" s="68"/>
      <c r="R479" s="68"/>
      <c r="S479" s="68"/>
      <c r="T479" s="68"/>
      <c r="U479" s="244" t="str">
        <f>IF(F479="","",Tabla1[[#This Row],[Fecha Inicio grupo]]+3*7-7)</f>
        <v/>
      </c>
      <c r="V479" s="245" t="str">
        <f>IF(F479="","",EDATE(Tabla1[[#This Row],[Fecha Inicio grupo]],3))</f>
        <v/>
      </c>
      <c r="W479" s="30"/>
      <c r="X479" s="30"/>
      <c r="Y479" s="77"/>
      <c r="Z479" s="77"/>
      <c r="AA479" s="77"/>
      <c r="AB479" s="77"/>
      <c r="AC479" s="77"/>
      <c r="AD479" s="77"/>
      <c r="AE479" s="77"/>
      <c r="AF479" s="77"/>
      <c r="AG479" s="77"/>
      <c r="AH479" s="77"/>
      <c r="AI479" s="77"/>
      <c r="AJ479" s="77"/>
      <c r="AK479" s="77"/>
      <c r="AL479" s="77"/>
      <c r="AM479" s="77"/>
      <c r="AN479" s="77"/>
      <c r="AO479" s="145"/>
      <c r="AP479" s="247" t="str">
        <f>IF(F479="","",IFERROR(VLOOKUP(SUBSTITUTE(SUBSTITUTE(Tabla1[[#This Row],[Uso Sistemas]],"T","P"),"N","F"),Parámetros!$M$2:$N$17,2,0),"Completar hasta 3ra sem. para evaluar a Probacionista"))</f>
        <v/>
      </c>
      <c r="AQ479" s="40"/>
      <c r="AR479" s="40"/>
      <c r="AS479" s="40"/>
      <c r="AT479" s="29"/>
      <c r="AU479" s="56"/>
      <c r="AV479" s="56"/>
      <c r="AW479" s="56"/>
      <c r="AX479" s="249" t="str">
        <f>IF(V479="","",EOMONTH(EDATE(Tabla1[[#This Row],[Fecha Finalización]],2),0))</f>
        <v/>
      </c>
      <c r="AY479" s="40"/>
      <c r="AZ479" s="250" t="str">
        <f>IF(V479="","",EOMONTH(EDATE(Tabla1[[#This Row],[Fecha Finalización]],3),0))</f>
        <v/>
      </c>
      <c r="BA479" s="40"/>
      <c r="BB479" s="40"/>
      <c r="BC479" s="236"/>
      <c r="BD479" s="234" t="str">
        <f>IF(F479="","",Tabla1[[#This Row],[sem 01]]&amp;Tabla1[[#This Row],[sem 02]]&amp;Tabla1[[#This Row],[sem 03]])</f>
        <v/>
      </c>
      <c r="BE479" s="235" t="str">
        <f>IF(TRIM(F479)="","",$B$1&amp;"-"&amp;SUBSTITUTE(Tabla1[[#This Row],[Mes Inscrito]]," ","")&amp;"-"&amp;SUBSTITUTE(Tabla1[[#This Row],[Dia de clases Inscrito]]," ","")&amp;"-"&amp;SUBSTITUTE(Tabla1[[#This Row],[Horario Inscrito]]," ","")&amp;"-"&amp;Tabla1[[#This Row],[Fecha Inicio grupo]])</f>
        <v/>
      </c>
      <c r="BF479" s="252" t="str">
        <f>IF(F479="","",Tabla1[[#This Row],[Curso]])</f>
        <v/>
      </c>
      <c r="BG479" s="253" t="str">
        <f>+IF(TRIM(F479)="","",$B$1&amp;"-"&amp;TRIM(Tabla1[[#This Row],[Mes Inscrito]])&amp;"-"&amp;TRIM(Tabla1[[#This Row],[Dia de clases Inscrito]])&amp;"-"&amp;TRIM(Tabla1[[#This Row],[Horario Inscrito]])&amp;"-"&amp;TRIM(Tabla1[[#This Row],[Fecha Inicio grupo]])&amp;"-"&amp;TRIM(Tabla1[[#This Row],[Tipo Incrito]]))</f>
        <v/>
      </c>
      <c r="BH479" s="309"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10"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10"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10" t="str">
        <f>IF(Tabla1[[#This Row],[Fecha Inicio grupo]]="","",IFERROR(VLOOKUP(Tabla1[[#This Row],[Mes de Alta como miembro]],Parámetros!$AM$2:$AN$16,2,0),"01/01/1900"))</f>
        <v/>
      </c>
    </row>
    <row r="480" spans="1:63" ht="14.45" hidden="1">
      <c r="A480" s="69">
        <v>477</v>
      </c>
      <c r="B480" s="30"/>
      <c r="C480" s="35"/>
      <c r="D480" s="43"/>
      <c r="E480" s="65"/>
      <c r="F480" s="46"/>
      <c r="G480" s="46"/>
      <c r="H480" s="164"/>
      <c r="I480" s="43"/>
      <c r="J480" s="29"/>
      <c r="K480" s="70"/>
      <c r="L480" s="69"/>
      <c r="M480" s="47"/>
      <c r="N480" s="239" t="str">
        <f ca="1">IF(Tabla1[[#This Row],[Fecha de nac]]="","",IF(Tabla1[[#This Row],[Fecha Finalización]] &gt;=TODAY(), DATEDIF(Tabla1[[#This Row],[Fecha de nac]],TODAY(),"y"), ROUNDDOWN((Tabla1[[#This Row],[Fecha Finalización]] -Tabla1[[#This Row],[Fecha de nac]])/365,0)))</f>
        <v/>
      </c>
      <c r="O480" s="170"/>
      <c r="P480" s="35"/>
      <c r="Q480" s="68"/>
      <c r="R480" s="68"/>
      <c r="S480" s="68"/>
      <c r="T480" s="68"/>
      <c r="U480" s="244" t="str">
        <f>IF(F480="","",Tabla1[[#This Row],[Fecha Inicio grupo]]+3*7-7)</f>
        <v/>
      </c>
      <c r="V480" s="245" t="str">
        <f>IF(F480="","",EDATE(Tabla1[[#This Row],[Fecha Inicio grupo]],3))</f>
        <v/>
      </c>
      <c r="W480" s="30"/>
      <c r="X480" s="30"/>
      <c r="Y480" s="77"/>
      <c r="Z480" s="77"/>
      <c r="AA480" s="77"/>
      <c r="AB480" s="77"/>
      <c r="AC480" s="77"/>
      <c r="AD480" s="77"/>
      <c r="AE480" s="77"/>
      <c r="AF480" s="77"/>
      <c r="AG480" s="77"/>
      <c r="AH480" s="77"/>
      <c r="AI480" s="77"/>
      <c r="AJ480" s="77"/>
      <c r="AK480" s="77"/>
      <c r="AL480" s="77"/>
      <c r="AM480" s="77"/>
      <c r="AN480" s="77"/>
      <c r="AO480" s="145"/>
      <c r="AP480" s="247" t="str">
        <f>IF(F480="","",IFERROR(VLOOKUP(SUBSTITUTE(SUBSTITUTE(Tabla1[[#This Row],[Uso Sistemas]],"T","P"),"N","F"),Parámetros!$M$2:$N$17,2,0),"Completar hasta 3ra sem. para evaluar a Probacionista"))</f>
        <v/>
      </c>
      <c r="AQ480" s="40"/>
      <c r="AR480" s="40"/>
      <c r="AS480" s="40"/>
      <c r="AT480" s="29"/>
      <c r="AU480" s="56"/>
      <c r="AV480" s="56"/>
      <c r="AW480" s="56"/>
      <c r="AX480" s="249" t="str">
        <f>IF(V480="","",EOMONTH(EDATE(Tabla1[[#This Row],[Fecha Finalización]],2),0))</f>
        <v/>
      </c>
      <c r="AY480" s="40"/>
      <c r="AZ480" s="250" t="str">
        <f>IF(V480="","",EOMONTH(EDATE(Tabla1[[#This Row],[Fecha Finalización]],3),0))</f>
        <v/>
      </c>
      <c r="BA480" s="40"/>
      <c r="BB480" s="40"/>
      <c r="BC480" s="236"/>
      <c r="BD480" s="234" t="str">
        <f>IF(F480="","",Tabla1[[#This Row],[sem 01]]&amp;Tabla1[[#This Row],[sem 02]]&amp;Tabla1[[#This Row],[sem 03]])</f>
        <v/>
      </c>
      <c r="BE480" s="235" t="str">
        <f>IF(TRIM(F480)="","",$B$1&amp;"-"&amp;SUBSTITUTE(Tabla1[[#This Row],[Mes Inscrito]]," ","")&amp;"-"&amp;SUBSTITUTE(Tabla1[[#This Row],[Dia de clases Inscrito]]," ","")&amp;"-"&amp;SUBSTITUTE(Tabla1[[#This Row],[Horario Inscrito]]," ","")&amp;"-"&amp;Tabla1[[#This Row],[Fecha Inicio grupo]])</f>
        <v/>
      </c>
      <c r="BF480" s="252" t="str">
        <f>IF(F480="","",Tabla1[[#This Row],[Curso]])</f>
        <v/>
      </c>
      <c r="BG480" s="253" t="str">
        <f>+IF(TRIM(F480)="","",$B$1&amp;"-"&amp;TRIM(Tabla1[[#This Row],[Mes Inscrito]])&amp;"-"&amp;TRIM(Tabla1[[#This Row],[Dia de clases Inscrito]])&amp;"-"&amp;TRIM(Tabla1[[#This Row],[Horario Inscrito]])&amp;"-"&amp;TRIM(Tabla1[[#This Row],[Fecha Inicio grupo]])&amp;"-"&amp;TRIM(Tabla1[[#This Row],[Tipo Incrito]]))</f>
        <v/>
      </c>
      <c r="BH480" s="309"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10"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10"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10" t="str">
        <f>IF(Tabla1[[#This Row],[Fecha Inicio grupo]]="","",IFERROR(VLOOKUP(Tabla1[[#This Row],[Mes de Alta como miembro]],Parámetros!$AM$2:$AN$16,2,0),"01/01/1900"))</f>
        <v/>
      </c>
    </row>
    <row r="481" spans="1:63" ht="14.45" hidden="1">
      <c r="A481" s="69">
        <v>478</v>
      </c>
      <c r="B481" s="30"/>
      <c r="C481" s="35"/>
      <c r="D481" s="43"/>
      <c r="E481" s="65"/>
      <c r="F481" s="46"/>
      <c r="G481" s="46"/>
      <c r="H481" s="164"/>
      <c r="I481" s="43"/>
      <c r="J481" s="29"/>
      <c r="K481" s="70"/>
      <c r="L481" s="69"/>
      <c r="M481" s="47"/>
      <c r="N481" s="239" t="str">
        <f ca="1">IF(Tabla1[[#This Row],[Fecha de nac]]="","",IF(Tabla1[[#This Row],[Fecha Finalización]] &gt;=TODAY(), DATEDIF(Tabla1[[#This Row],[Fecha de nac]],TODAY(),"y"), ROUNDDOWN((Tabla1[[#This Row],[Fecha Finalización]] -Tabla1[[#This Row],[Fecha de nac]])/365,0)))</f>
        <v/>
      </c>
      <c r="O481" s="170"/>
      <c r="P481" s="35"/>
      <c r="Q481" s="68"/>
      <c r="R481" s="68"/>
      <c r="S481" s="68"/>
      <c r="T481" s="68"/>
      <c r="U481" s="244" t="str">
        <f>IF(F481="","",Tabla1[[#This Row],[Fecha Inicio grupo]]+3*7-7)</f>
        <v/>
      </c>
      <c r="V481" s="245" t="str">
        <f>IF(F481="","",EDATE(Tabla1[[#This Row],[Fecha Inicio grupo]],3))</f>
        <v/>
      </c>
      <c r="W481" s="30"/>
      <c r="X481" s="30"/>
      <c r="Y481" s="77"/>
      <c r="Z481" s="77"/>
      <c r="AA481" s="77"/>
      <c r="AB481" s="77"/>
      <c r="AC481" s="77"/>
      <c r="AD481" s="77"/>
      <c r="AE481" s="77"/>
      <c r="AF481" s="77"/>
      <c r="AG481" s="77"/>
      <c r="AH481" s="77"/>
      <c r="AI481" s="77"/>
      <c r="AJ481" s="77"/>
      <c r="AK481" s="77"/>
      <c r="AL481" s="77"/>
      <c r="AM481" s="77"/>
      <c r="AN481" s="77"/>
      <c r="AO481" s="145"/>
      <c r="AP481" s="247" t="str">
        <f>IF(F481="","",IFERROR(VLOOKUP(SUBSTITUTE(SUBSTITUTE(Tabla1[[#This Row],[Uso Sistemas]],"T","P"),"N","F"),Parámetros!$M$2:$N$17,2,0),"Completar hasta 3ra sem. para evaluar a Probacionista"))</f>
        <v/>
      </c>
      <c r="AQ481" s="40"/>
      <c r="AR481" s="40"/>
      <c r="AS481" s="40"/>
      <c r="AT481" s="29"/>
      <c r="AU481" s="56"/>
      <c r="AV481" s="56"/>
      <c r="AW481" s="56"/>
      <c r="AX481" s="249" t="str">
        <f>IF(V481="","",EOMONTH(EDATE(Tabla1[[#This Row],[Fecha Finalización]],2),0))</f>
        <v/>
      </c>
      <c r="AY481" s="40"/>
      <c r="AZ481" s="250" t="str">
        <f>IF(V481="","",EOMONTH(EDATE(Tabla1[[#This Row],[Fecha Finalización]],3),0))</f>
        <v/>
      </c>
      <c r="BA481" s="40"/>
      <c r="BB481" s="40"/>
      <c r="BC481" s="236"/>
      <c r="BD481" s="234" t="str">
        <f>IF(F481="","",Tabla1[[#This Row],[sem 01]]&amp;Tabla1[[#This Row],[sem 02]]&amp;Tabla1[[#This Row],[sem 03]])</f>
        <v/>
      </c>
      <c r="BE481" s="235" t="str">
        <f>IF(TRIM(F481)="","",$B$1&amp;"-"&amp;SUBSTITUTE(Tabla1[[#This Row],[Mes Inscrito]]," ","")&amp;"-"&amp;SUBSTITUTE(Tabla1[[#This Row],[Dia de clases Inscrito]]," ","")&amp;"-"&amp;SUBSTITUTE(Tabla1[[#This Row],[Horario Inscrito]]," ","")&amp;"-"&amp;Tabla1[[#This Row],[Fecha Inicio grupo]])</f>
        <v/>
      </c>
      <c r="BF481" s="252" t="str">
        <f>IF(F481="","",Tabla1[[#This Row],[Curso]])</f>
        <v/>
      </c>
      <c r="BG481" s="253" t="str">
        <f>+IF(TRIM(F481)="","",$B$1&amp;"-"&amp;TRIM(Tabla1[[#This Row],[Mes Inscrito]])&amp;"-"&amp;TRIM(Tabla1[[#This Row],[Dia de clases Inscrito]])&amp;"-"&amp;TRIM(Tabla1[[#This Row],[Horario Inscrito]])&amp;"-"&amp;TRIM(Tabla1[[#This Row],[Fecha Inicio grupo]])&amp;"-"&amp;TRIM(Tabla1[[#This Row],[Tipo Incrito]]))</f>
        <v/>
      </c>
      <c r="BH481" s="309"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10"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10"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10" t="str">
        <f>IF(Tabla1[[#This Row],[Fecha Inicio grupo]]="","",IFERROR(VLOOKUP(Tabla1[[#This Row],[Mes de Alta como miembro]],Parámetros!$AM$2:$AN$16,2,0),"01/01/1900"))</f>
        <v/>
      </c>
    </row>
    <row r="482" spans="1:63" ht="14.45" hidden="1">
      <c r="A482" s="69">
        <v>479</v>
      </c>
      <c r="B482" s="30"/>
      <c r="C482" s="35"/>
      <c r="D482" s="43"/>
      <c r="E482" s="65"/>
      <c r="F482" s="46"/>
      <c r="G482" s="46"/>
      <c r="H482" s="164"/>
      <c r="I482" s="43"/>
      <c r="J482" s="29"/>
      <c r="K482" s="70"/>
      <c r="L482" s="69"/>
      <c r="M482" s="47"/>
      <c r="N482" s="239" t="str">
        <f ca="1">IF(Tabla1[[#This Row],[Fecha de nac]]="","",IF(Tabla1[[#This Row],[Fecha Finalización]] &gt;=TODAY(), DATEDIF(Tabla1[[#This Row],[Fecha de nac]],TODAY(),"y"), ROUNDDOWN((Tabla1[[#This Row],[Fecha Finalización]] -Tabla1[[#This Row],[Fecha de nac]])/365,0)))</f>
        <v/>
      </c>
      <c r="O482" s="170"/>
      <c r="P482" s="35"/>
      <c r="Q482" s="68"/>
      <c r="R482" s="68"/>
      <c r="S482" s="68"/>
      <c r="T482" s="68"/>
      <c r="U482" s="244" t="str">
        <f>IF(F482="","",Tabla1[[#This Row],[Fecha Inicio grupo]]+3*7-7)</f>
        <v/>
      </c>
      <c r="V482" s="245" t="str">
        <f>IF(F482="","",EDATE(Tabla1[[#This Row],[Fecha Inicio grupo]],3))</f>
        <v/>
      </c>
      <c r="W482" s="30"/>
      <c r="X482" s="30"/>
      <c r="Y482" s="77"/>
      <c r="Z482" s="77"/>
      <c r="AA482" s="77"/>
      <c r="AB482" s="77"/>
      <c r="AC482" s="77"/>
      <c r="AD482" s="77"/>
      <c r="AE482" s="77"/>
      <c r="AF482" s="77"/>
      <c r="AG482" s="77"/>
      <c r="AH482" s="77"/>
      <c r="AI482" s="77"/>
      <c r="AJ482" s="77"/>
      <c r="AK482" s="77"/>
      <c r="AL482" s="77"/>
      <c r="AM482" s="77"/>
      <c r="AN482" s="77"/>
      <c r="AO482" s="145"/>
      <c r="AP482" s="247" t="str">
        <f>IF(F482="","",IFERROR(VLOOKUP(SUBSTITUTE(SUBSTITUTE(Tabla1[[#This Row],[Uso Sistemas]],"T","P"),"N","F"),Parámetros!$M$2:$N$17,2,0),"Completar hasta 3ra sem. para evaluar a Probacionista"))</f>
        <v/>
      </c>
      <c r="AQ482" s="40"/>
      <c r="AR482" s="40"/>
      <c r="AS482" s="40"/>
      <c r="AT482" s="29"/>
      <c r="AU482" s="56"/>
      <c r="AV482" s="56"/>
      <c r="AW482" s="56"/>
      <c r="AX482" s="249" t="str">
        <f>IF(V482="","",EOMONTH(EDATE(Tabla1[[#This Row],[Fecha Finalización]],2),0))</f>
        <v/>
      </c>
      <c r="AY482" s="40"/>
      <c r="AZ482" s="250" t="str">
        <f>IF(V482="","",EOMONTH(EDATE(Tabla1[[#This Row],[Fecha Finalización]],3),0))</f>
        <v/>
      </c>
      <c r="BA482" s="40"/>
      <c r="BB482" s="40"/>
      <c r="BC482" s="236"/>
      <c r="BD482" s="234" t="str">
        <f>IF(F482="","",Tabla1[[#This Row],[sem 01]]&amp;Tabla1[[#This Row],[sem 02]]&amp;Tabla1[[#This Row],[sem 03]])</f>
        <v/>
      </c>
      <c r="BE482" s="235" t="str">
        <f>IF(TRIM(F482)="","",$B$1&amp;"-"&amp;SUBSTITUTE(Tabla1[[#This Row],[Mes Inscrito]]," ","")&amp;"-"&amp;SUBSTITUTE(Tabla1[[#This Row],[Dia de clases Inscrito]]," ","")&amp;"-"&amp;SUBSTITUTE(Tabla1[[#This Row],[Horario Inscrito]]," ","")&amp;"-"&amp;Tabla1[[#This Row],[Fecha Inicio grupo]])</f>
        <v/>
      </c>
      <c r="BF482" s="252" t="str">
        <f>IF(F482="","",Tabla1[[#This Row],[Curso]])</f>
        <v/>
      </c>
      <c r="BG482" s="253" t="str">
        <f>+IF(TRIM(F482)="","",$B$1&amp;"-"&amp;TRIM(Tabla1[[#This Row],[Mes Inscrito]])&amp;"-"&amp;TRIM(Tabla1[[#This Row],[Dia de clases Inscrito]])&amp;"-"&amp;TRIM(Tabla1[[#This Row],[Horario Inscrito]])&amp;"-"&amp;TRIM(Tabla1[[#This Row],[Fecha Inicio grupo]])&amp;"-"&amp;TRIM(Tabla1[[#This Row],[Tipo Incrito]]))</f>
        <v/>
      </c>
      <c r="BH482" s="309"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10"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10"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10" t="str">
        <f>IF(Tabla1[[#This Row],[Fecha Inicio grupo]]="","",IFERROR(VLOOKUP(Tabla1[[#This Row],[Mes de Alta como miembro]],Parámetros!$AM$2:$AN$16,2,0),"01/01/1900"))</f>
        <v/>
      </c>
    </row>
    <row r="483" spans="1:63" ht="14.45" hidden="1">
      <c r="A483" s="69">
        <v>480</v>
      </c>
      <c r="B483" s="30"/>
      <c r="C483" s="35"/>
      <c r="D483" s="43"/>
      <c r="E483" s="65"/>
      <c r="F483" s="46"/>
      <c r="G483" s="46"/>
      <c r="H483" s="164"/>
      <c r="I483" s="43"/>
      <c r="J483" s="29"/>
      <c r="K483" s="70"/>
      <c r="L483" s="69"/>
      <c r="M483" s="47"/>
      <c r="N483" s="239" t="str">
        <f ca="1">IF(Tabla1[[#This Row],[Fecha de nac]]="","",IF(Tabla1[[#This Row],[Fecha Finalización]] &gt;=TODAY(), DATEDIF(Tabla1[[#This Row],[Fecha de nac]],TODAY(),"y"), ROUNDDOWN((Tabla1[[#This Row],[Fecha Finalización]] -Tabla1[[#This Row],[Fecha de nac]])/365,0)))</f>
        <v/>
      </c>
      <c r="O483" s="170"/>
      <c r="P483" s="35"/>
      <c r="Q483" s="68"/>
      <c r="R483" s="68"/>
      <c r="S483" s="68"/>
      <c r="T483" s="68"/>
      <c r="U483" s="244" t="str">
        <f>IF(F483="","",Tabla1[[#This Row],[Fecha Inicio grupo]]+3*7-7)</f>
        <v/>
      </c>
      <c r="V483" s="245" t="str">
        <f>IF(F483="","",EDATE(Tabla1[[#This Row],[Fecha Inicio grupo]],3))</f>
        <v/>
      </c>
      <c r="W483" s="30"/>
      <c r="X483" s="30"/>
      <c r="Y483" s="77"/>
      <c r="Z483" s="77"/>
      <c r="AA483" s="77"/>
      <c r="AB483" s="77"/>
      <c r="AC483" s="77"/>
      <c r="AD483" s="77"/>
      <c r="AE483" s="77"/>
      <c r="AF483" s="77"/>
      <c r="AG483" s="77"/>
      <c r="AH483" s="77"/>
      <c r="AI483" s="77"/>
      <c r="AJ483" s="77"/>
      <c r="AK483" s="77"/>
      <c r="AL483" s="77"/>
      <c r="AM483" s="77"/>
      <c r="AN483" s="77"/>
      <c r="AO483" s="145"/>
      <c r="AP483" s="247" t="str">
        <f>IF(F483="","",IFERROR(VLOOKUP(SUBSTITUTE(SUBSTITUTE(Tabla1[[#This Row],[Uso Sistemas]],"T","P"),"N","F"),Parámetros!$M$2:$N$17,2,0),"Completar hasta 3ra sem. para evaluar a Probacionista"))</f>
        <v/>
      </c>
      <c r="AQ483" s="40"/>
      <c r="AR483" s="40"/>
      <c r="AS483" s="40"/>
      <c r="AT483" s="29"/>
      <c r="AU483" s="56"/>
      <c r="AV483" s="56"/>
      <c r="AW483" s="56"/>
      <c r="AX483" s="249" t="str">
        <f>IF(V483="","",EOMONTH(EDATE(Tabla1[[#This Row],[Fecha Finalización]],2),0))</f>
        <v/>
      </c>
      <c r="AY483" s="40"/>
      <c r="AZ483" s="250" t="str">
        <f>IF(V483="","",EOMONTH(EDATE(Tabla1[[#This Row],[Fecha Finalización]],3),0))</f>
        <v/>
      </c>
      <c r="BA483" s="40"/>
      <c r="BB483" s="40"/>
      <c r="BC483" s="236"/>
      <c r="BD483" s="234" t="str">
        <f>IF(F483="","",Tabla1[[#This Row],[sem 01]]&amp;Tabla1[[#This Row],[sem 02]]&amp;Tabla1[[#This Row],[sem 03]])</f>
        <v/>
      </c>
      <c r="BE483" s="235" t="str">
        <f>IF(TRIM(F483)="","",$B$1&amp;"-"&amp;SUBSTITUTE(Tabla1[[#This Row],[Mes Inscrito]]," ","")&amp;"-"&amp;SUBSTITUTE(Tabla1[[#This Row],[Dia de clases Inscrito]]," ","")&amp;"-"&amp;SUBSTITUTE(Tabla1[[#This Row],[Horario Inscrito]]," ","")&amp;"-"&amp;Tabla1[[#This Row],[Fecha Inicio grupo]])</f>
        <v/>
      </c>
      <c r="BF483" s="252" t="str">
        <f>IF(F483="","",Tabla1[[#This Row],[Curso]])</f>
        <v/>
      </c>
      <c r="BG483" s="253" t="str">
        <f>+IF(TRIM(F483)="","",$B$1&amp;"-"&amp;TRIM(Tabla1[[#This Row],[Mes Inscrito]])&amp;"-"&amp;TRIM(Tabla1[[#This Row],[Dia de clases Inscrito]])&amp;"-"&amp;TRIM(Tabla1[[#This Row],[Horario Inscrito]])&amp;"-"&amp;TRIM(Tabla1[[#This Row],[Fecha Inicio grupo]])&amp;"-"&amp;TRIM(Tabla1[[#This Row],[Tipo Incrito]]))</f>
        <v/>
      </c>
      <c r="BH483" s="309"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10"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10"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10" t="str">
        <f>IF(Tabla1[[#This Row],[Fecha Inicio grupo]]="","",IFERROR(VLOOKUP(Tabla1[[#This Row],[Mes de Alta como miembro]],Parámetros!$AM$2:$AN$16,2,0),"01/01/1900"))</f>
        <v/>
      </c>
    </row>
    <row r="484" spans="1:63" ht="14.45" hidden="1">
      <c r="A484" s="69">
        <v>481</v>
      </c>
      <c r="B484" s="30"/>
      <c r="C484" s="35"/>
      <c r="D484" s="43"/>
      <c r="E484" s="65"/>
      <c r="F484" s="46"/>
      <c r="G484" s="46"/>
      <c r="H484" s="164"/>
      <c r="I484" s="43"/>
      <c r="J484" s="29"/>
      <c r="K484" s="70"/>
      <c r="L484" s="69"/>
      <c r="M484" s="47"/>
      <c r="N484" s="239" t="str">
        <f ca="1">IF(Tabla1[[#This Row],[Fecha de nac]]="","",IF(Tabla1[[#This Row],[Fecha Finalización]] &gt;=TODAY(), DATEDIF(Tabla1[[#This Row],[Fecha de nac]],TODAY(),"y"), ROUNDDOWN((Tabla1[[#This Row],[Fecha Finalización]] -Tabla1[[#This Row],[Fecha de nac]])/365,0)))</f>
        <v/>
      </c>
      <c r="O484" s="170"/>
      <c r="P484" s="35"/>
      <c r="Q484" s="68"/>
      <c r="R484" s="68"/>
      <c r="S484" s="68"/>
      <c r="T484" s="68"/>
      <c r="U484" s="244" t="str">
        <f>IF(F484="","",Tabla1[[#This Row],[Fecha Inicio grupo]]+3*7-7)</f>
        <v/>
      </c>
      <c r="V484" s="245" t="str">
        <f>IF(F484="","",EDATE(Tabla1[[#This Row],[Fecha Inicio grupo]],3))</f>
        <v/>
      </c>
      <c r="W484" s="30"/>
      <c r="X484" s="30"/>
      <c r="Y484" s="77"/>
      <c r="Z484" s="77"/>
      <c r="AA484" s="77"/>
      <c r="AB484" s="77"/>
      <c r="AC484" s="77"/>
      <c r="AD484" s="77"/>
      <c r="AE484" s="77"/>
      <c r="AF484" s="77"/>
      <c r="AG484" s="77"/>
      <c r="AH484" s="77"/>
      <c r="AI484" s="77"/>
      <c r="AJ484" s="77"/>
      <c r="AK484" s="77"/>
      <c r="AL484" s="77"/>
      <c r="AM484" s="77"/>
      <c r="AN484" s="77"/>
      <c r="AO484" s="145"/>
      <c r="AP484" s="247" t="str">
        <f>IF(F484="","",IFERROR(VLOOKUP(SUBSTITUTE(SUBSTITUTE(Tabla1[[#This Row],[Uso Sistemas]],"T","P"),"N","F"),Parámetros!$M$2:$N$17,2,0),"Completar hasta 3ra sem. para evaluar a Probacionista"))</f>
        <v/>
      </c>
      <c r="AQ484" s="40"/>
      <c r="AR484" s="40"/>
      <c r="AS484" s="40"/>
      <c r="AT484" s="29"/>
      <c r="AU484" s="56"/>
      <c r="AV484" s="56"/>
      <c r="AW484" s="56"/>
      <c r="AX484" s="249" t="str">
        <f>IF(V484="","",EOMONTH(EDATE(Tabla1[[#This Row],[Fecha Finalización]],2),0))</f>
        <v/>
      </c>
      <c r="AY484" s="40"/>
      <c r="AZ484" s="250" t="str">
        <f>IF(V484="","",EOMONTH(EDATE(Tabla1[[#This Row],[Fecha Finalización]],3),0))</f>
        <v/>
      </c>
      <c r="BA484" s="40"/>
      <c r="BB484" s="40"/>
      <c r="BC484" s="236"/>
      <c r="BD484" s="234" t="str">
        <f>IF(F484="","",Tabla1[[#This Row],[sem 01]]&amp;Tabla1[[#This Row],[sem 02]]&amp;Tabla1[[#This Row],[sem 03]])</f>
        <v/>
      </c>
      <c r="BE484" s="235" t="str">
        <f>IF(TRIM(F484)="","",$B$1&amp;"-"&amp;SUBSTITUTE(Tabla1[[#This Row],[Mes Inscrito]]," ","")&amp;"-"&amp;SUBSTITUTE(Tabla1[[#This Row],[Dia de clases Inscrito]]," ","")&amp;"-"&amp;SUBSTITUTE(Tabla1[[#This Row],[Horario Inscrito]]," ","")&amp;"-"&amp;Tabla1[[#This Row],[Fecha Inicio grupo]])</f>
        <v/>
      </c>
      <c r="BF484" s="252" t="str">
        <f>IF(F484="","",Tabla1[[#This Row],[Curso]])</f>
        <v/>
      </c>
      <c r="BG484" s="253" t="str">
        <f>+IF(TRIM(F484)="","",$B$1&amp;"-"&amp;TRIM(Tabla1[[#This Row],[Mes Inscrito]])&amp;"-"&amp;TRIM(Tabla1[[#This Row],[Dia de clases Inscrito]])&amp;"-"&amp;TRIM(Tabla1[[#This Row],[Horario Inscrito]])&amp;"-"&amp;TRIM(Tabla1[[#This Row],[Fecha Inicio grupo]])&amp;"-"&amp;TRIM(Tabla1[[#This Row],[Tipo Incrito]]))</f>
        <v/>
      </c>
      <c r="BH484" s="309"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10"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10"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10" t="str">
        <f>IF(Tabla1[[#This Row],[Fecha Inicio grupo]]="","",IFERROR(VLOOKUP(Tabla1[[#This Row],[Mes de Alta como miembro]],Parámetros!$AM$2:$AN$16,2,0),"01/01/1900"))</f>
        <v/>
      </c>
    </row>
    <row r="485" spans="1:63" ht="14.45" hidden="1">
      <c r="A485" s="69">
        <v>482</v>
      </c>
      <c r="B485" s="30"/>
      <c r="C485" s="35"/>
      <c r="D485" s="43"/>
      <c r="E485" s="65"/>
      <c r="F485" s="46"/>
      <c r="G485" s="46"/>
      <c r="H485" s="164"/>
      <c r="I485" s="43"/>
      <c r="J485" s="29"/>
      <c r="K485" s="70"/>
      <c r="L485" s="69"/>
      <c r="M485" s="47"/>
      <c r="N485" s="239" t="str">
        <f ca="1">IF(Tabla1[[#This Row],[Fecha de nac]]="","",IF(Tabla1[[#This Row],[Fecha Finalización]] &gt;=TODAY(), DATEDIF(Tabla1[[#This Row],[Fecha de nac]],TODAY(),"y"), ROUNDDOWN((Tabla1[[#This Row],[Fecha Finalización]] -Tabla1[[#This Row],[Fecha de nac]])/365,0)))</f>
        <v/>
      </c>
      <c r="O485" s="170"/>
      <c r="P485" s="35"/>
      <c r="Q485" s="68"/>
      <c r="R485" s="68"/>
      <c r="S485" s="68"/>
      <c r="T485" s="68"/>
      <c r="U485" s="244" t="str">
        <f>IF(F485="","",Tabla1[[#This Row],[Fecha Inicio grupo]]+3*7-7)</f>
        <v/>
      </c>
      <c r="V485" s="245" t="str">
        <f>IF(F485="","",EDATE(Tabla1[[#This Row],[Fecha Inicio grupo]],3))</f>
        <v/>
      </c>
      <c r="W485" s="30"/>
      <c r="X485" s="30"/>
      <c r="Y485" s="77"/>
      <c r="Z485" s="77"/>
      <c r="AA485" s="77"/>
      <c r="AB485" s="77"/>
      <c r="AC485" s="77"/>
      <c r="AD485" s="77"/>
      <c r="AE485" s="77"/>
      <c r="AF485" s="77"/>
      <c r="AG485" s="77"/>
      <c r="AH485" s="77"/>
      <c r="AI485" s="77"/>
      <c r="AJ485" s="77"/>
      <c r="AK485" s="77"/>
      <c r="AL485" s="77"/>
      <c r="AM485" s="77"/>
      <c r="AN485" s="77"/>
      <c r="AO485" s="145"/>
      <c r="AP485" s="247" t="str">
        <f>IF(F485="","",IFERROR(VLOOKUP(SUBSTITUTE(SUBSTITUTE(Tabla1[[#This Row],[Uso Sistemas]],"T","P"),"N","F"),Parámetros!$M$2:$N$17,2,0),"Completar hasta 3ra sem. para evaluar a Probacionista"))</f>
        <v/>
      </c>
      <c r="AQ485" s="40"/>
      <c r="AR485" s="40"/>
      <c r="AS485" s="40"/>
      <c r="AT485" s="29"/>
      <c r="AU485" s="56"/>
      <c r="AV485" s="56"/>
      <c r="AW485" s="56"/>
      <c r="AX485" s="249" t="str">
        <f>IF(V485="","",EOMONTH(EDATE(Tabla1[[#This Row],[Fecha Finalización]],2),0))</f>
        <v/>
      </c>
      <c r="AY485" s="40"/>
      <c r="AZ485" s="250" t="str">
        <f>IF(V485="","",EOMONTH(EDATE(Tabla1[[#This Row],[Fecha Finalización]],3),0))</f>
        <v/>
      </c>
      <c r="BA485" s="40"/>
      <c r="BB485" s="40"/>
      <c r="BC485" s="236"/>
      <c r="BD485" s="234" t="str">
        <f>IF(F485="","",Tabla1[[#This Row],[sem 01]]&amp;Tabla1[[#This Row],[sem 02]]&amp;Tabla1[[#This Row],[sem 03]])</f>
        <v/>
      </c>
      <c r="BE485" s="235" t="str">
        <f>IF(TRIM(F485)="","",$B$1&amp;"-"&amp;SUBSTITUTE(Tabla1[[#This Row],[Mes Inscrito]]," ","")&amp;"-"&amp;SUBSTITUTE(Tabla1[[#This Row],[Dia de clases Inscrito]]," ","")&amp;"-"&amp;SUBSTITUTE(Tabla1[[#This Row],[Horario Inscrito]]," ","")&amp;"-"&amp;Tabla1[[#This Row],[Fecha Inicio grupo]])</f>
        <v/>
      </c>
      <c r="BF485" s="252" t="str">
        <f>IF(F485="","",Tabla1[[#This Row],[Curso]])</f>
        <v/>
      </c>
      <c r="BG485" s="253" t="str">
        <f>+IF(TRIM(F485)="","",$B$1&amp;"-"&amp;TRIM(Tabla1[[#This Row],[Mes Inscrito]])&amp;"-"&amp;TRIM(Tabla1[[#This Row],[Dia de clases Inscrito]])&amp;"-"&amp;TRIM(Tabla1[[#This Row],[Horario Inscrito]])&amp;"-"&amp;TRIM(Tabla1[[#This Row],[Fecha Inicio grupo]])&amp;"-"&amp;TRIM(Tabla1[[#This Row],[Tipo Incrito]]))</f>
        <v/>
      </c>
      <c r="BH485" s="309"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10"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10"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10" t="str">
        <f>IF(Tabla1[[#This Row],[Fecha Inicio grupo]]="","",IFERROR(VLOOKUP(Tabla1[[#This Row],[Mes de Alta como miembro]],Parámetros!$AM$2:$AN$16,2,0),"01/01/1900"))</f>
        <v/>
      </c>
    </row>
    <row r="486" spans="1:63" ht="14.45" hidden="1">
      <c r="A486" s="69">
        <v>483</v>
      </c>
      <c r="B486" s="30"/>
      <c r="C486" s="35"/>
      <c r="D486" s="43"/>
      <c r="E486" s="65"/>
      <c r="F486" s="46"/>
      <c r="G486" s="46"/>
      <c r="H486" s="164"/>
      <c r="I486" s="43"/>
      <c r="J486" s="29"/>
      <c r="K486" s="70"/>
      <c r="L486" s="69"/>
      <c r="M486" s="47"/>
      <c r="N486" s="239" t="str">
        <f ca="1">IF(Tabla1[[#This Row],[Fecha de nac]]="","",IF(Tabla1[[#This Row],[Fecha Finalización]] &gt;=TODAY(), DATEDIF(Tabla1[[#This Row],[Fecha de nac]],TODAY(),"y"), ROUNDDOWN((Tabla1[[#This Row],[Fecha Finalización]] -Tabla1[[#This Row],[Fecha de nac]])/365,0)))</f>
        <v/>
      </c>
      <c r="O486" s="170"/>
      <c r="P486" s="35"/>
      <c r="Q486" s="68"/>
      <c r="R486" s="68"/>
      <c r="S486" s="68"/>
      <c r="T486" s="68"/>
      <c r="U486" s="244" t="str">
        <f>IF(F486="","",Tabla1[[#This Row],[Fecha Inicio grupo]]+3*7-7)</f>
        <v/>
      </c>
      <c r="V486" s="245" t="str">
        <f>IF(F486="","",EDATE(Tabla1[[#This Row],[Fecha Inicio grupo]],3))</f>
        <v/>
      </c>
      <c r="W486" s="30"/>
      <c r="X486" s="30"/>
      <c r="Y486" s="77"/>
      <c r="Z486" s="77"/>
      <c r="AA486" s="77"/>
      <c r="AB486" s="77"/>
      <c r="AC486" s="77"/>
      <c r="AD486" s="77"/>
      <c r="AE486" s="77"/>
      <c r="AF486" s="77"/>
      <c r="AG486" s="77"/>
      <c r="AH486" s="77"/>
      <c r="AI486" s="77"/>
      <c r="AJ486" s="77"/>
      <c r="AK486" s="77"/>
      <c r="AL486" s="77"/>
      <c r="AM486" s="77"/>
      <c r="AN486" s="77"/>
      <c r="AO486" s="145"/>
      <c r="AP486" s="247" t="str">
        <f>IF(F486="","",IFERROR(VLOOKUP(SUBSTITUTE(SUBSTITUTE(Tabla1[[#This Row],[Uso Sistemas]],"T","P"),"N","F"),Parámetros!$M$2:$N$17,2,0),"Completar hasta 3ra sem. para evaluar a Probacionista"))</f>
        <v/>
      </c>
      <c r="AQ486" s="40"/>
      <c r="AR486" s="40"/>
      <c r="AS486" s="40"/>
      <c r="AT486" s="29"/>
      <c r="AU486" s="56"/>
      <c r="AV486" s="56"/>
      <c r="AW486" s="56"/>
      <c r="AX486" s="249" t="str">
        <f>IF(V486="","",EOMONTH(EDATE(Tabla1[[#This Row],[Fecha Finalización]],2),0))</f>
        <v/>
      </c>
      <c r="AY486" s="40"/>
      <c r="AZ486" s="250" t="str">
        <f>IF(V486="","",EOMONTH(EDATE(Tabla1[[#This Row],[Fecha Finalización]],3),0))</f>
        <v/>
      </c>
      <c r="BA486" s="40"/>
      <c r="BB486" s="40"/>
      <c r="BC486" s="236"/>
      <c r="BD486" s="234" t="str">
        <f>IF(F486="","",Tabla1[[#This Row],[sem 01]]&amp;Tabla1[[#This Row],[sem 02]]&amp;Tabla1[[#This Row],[sem 03]])</f>
        <v/>
      </c>
      <c r="BE486" s="235" t="str">
        <f>IF(TRIM(F486)="","",$B$1&amp;"-"&amp;SUBSTITUTE(Tabla1[[#This Row],[Mes Inscrito]]," ","")&amp;"-"&amp;SUBSTITUTE(Tabla1[[#This Row],[Dia de clases Inscrito]]," ","")&amp;"-"&amp;SUBSTITUTE(Tabla1[[#This Row],[Horario Inscrito]]," ","")&amp;"-"&amp;Tabla1[[#This Row],[Fecha Inicio grupo]])</f>
        <v/>
      </c>
      <c r="BF486" s="252" t="str">
        <f>IF(F486="","",Tabla1[[#This Row],[Curso]])</f>
        <v/>
      </c>
      <c r="BG486" s="253" t="str">
        <f>+IF(TRIM(F486)="","",$B$1&amp;"-"&amp;TRIM(Tabla1[[#This Row],[Mes Inscrito]])&amp;"-"&amp;TRIM(Tabla1[[#This Row],[Dia de clases Inscrito]])&amp;"-"&amp;TRIM(Tabla1[[#This Row],[Horario Inscrito]])&amp;"-"&amp;TRIM(Tabla1[[#This Row],[Fecha Inicio grupo]])&amp;"-"&amp;TRIM(Tabla1[[#This Row],[Tipo Incrito]]))</f>
        <v/>
      </c>
      <c r="BH486" s="309"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10"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10"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10" t="str">
        <f>IF(Tabla1[[#This Row],[Fecha Inicio grupo]]="","",IFERROR(VLOOKUP(Tabla1[[#This Row],[Mes de Alta como miembro]],Parámetros!$AM$2:$AN$16,2,0),"01/01/1900"))</f>
        <v/>
      </c>
    </row>
    <row r="487" spans="1:63" ht="14.45" hidden="1">
      <c r="A487" s="69">
        <v>484</v>
      </c>
      <c r="B487" s="30"/>
      <c r="C487" s="35"/>
      <c r="D487" s="43"/>
      <c r="E487" s="65"/>
      <c r="F487" s="46"/>
      <c r="G487" s="46"/>
      <c r="H487" s="164"/>
      <c r="I487" s="43"/>
      <c r="J487" s="29"/>
      <c r="K487" s="70"/>
      <c r="L487" s="69"/>
      <c r="M487" s="47"/>
      <c r="N487" s="239" t="str">
        <f ca="1">IF(Tabla1[[#This Row],[Fecha de nac]]="","",IF(Tabla1[[#This Row],[Fecha Finalización]] &gt;=TODAY(), DATEDIF(Tabla1[[#This Row],[Fecha de nac]],TODAY(),"y"), ROUNDDOWN((Tabla1[[#This Row],[Fecha Finalización]] -Tabla1[[#This Row],[Fecha de nac]])/365,0)))</f>
        <v/>
      </c>
      <c r="O487" s="170"/>
      <c r="P487" s="35"/>
      <c r="Q487" s="68"/>
      <c r="R487" s="68"/>
      <c r="S487" s="68"/>
      <c r="T487" s="68"/>
      <c r="U487" s="244" t="str">
        <f>IF(F487="","",Tabla1[[#This Row],[Fecha Inicio grupo]]+3*7-7)</f>
        <v/>
      </c>
      <c r="V487" s="245" t="str">
        <f>IF(F487="","",EDATE(Tabla1[[#This Row],[Fecha Inicio grupo]],3))</f>
        <v/>
      </c>
      <c r="W487" s="30"/>
      <c r="X487" s="30"/>
      <c r="Y487" s="77"/>
      <c r="Z487" s="77"/>
      <c r="AA487" s="77"/>
      <c r="AB487" s="77"/>
      <c r="AC487" s="77"/>
      <c r="AD487" s="77"/>
      <c r="AE487" s="77"/>
      <c r="AF487" s="77"/>
      <c r="AG487" s="77"/>
      <c r="AH487" s="77"/>
      <c r="AI487" s="77"/>
      <c r="AJ487" s="77"/>
      <c r="AK487" s="77"/>
      <c r="AL487" s="77"/>
      <c r="AM487" s="77"/>
      <c r="AN487" s="77"/>
      <c r="AO487" s="145"/>
      <c r="AP487" s="247" t="str">
        <f>IF(F487="","",IFERROR(VLOOKUP(SUBSTITUTE(SUBSTITUTE(Tabla1[[#This Row],[Uso Sistemas]],"T","P"),"N","F"),Parámetros!$M$2:$N$17,2,0),"Completar hasta 3ra sem. para evaluar a Probacionista"))</f>
        <v/>
      </c>
      <c r="AQ487" s="40"/>
      <c r="AR487" s="40"/>
      <c r="AS487" s="40"/>
      <c r="AT487" s="29"/>
      <c r="AU487" s="56"/>
      <c r="AV487" s="56"/>
      <c r="AW487" s="56"/>
      <c r="AX487" s="249" t="str">
        <f>IF(V487="","",EOMONTH(EDATE(Tabla1[[#This Row],[Fecha Finalización]],2),0))</f>
        <v/>
      </c>
      <c r="AY487" s="40"/>
      <c r="AZ487" s="250" t="str">
        <f>IF(V487="","",EOMONTH(EDATE(Tabla1[[#This Row],[Fecha Finalización]],3),0))</f>
        <v/>
      </c>
      <c r="BA487" s="40"/>
      <c r="BB487" s="40"/>
      <c r="BC487" s="236"/>
      <c r="BD487" s="234" t="str">
        <f>IF(F487="","",Tabla1[[#This Row],[sem 01]]&amp;Tabla1[[#This Row],[sem 02]]&amp;Tabla1[[#This Row],[sem 03]])</f>
        <v/>
      </c>
      <c r="BE487" s="235" t="str">
        <f>IF(TRIM(F487)="","",$B$1&amp;"-"&amp;SUBSTITUTE(Tabla1[[#This Row],[Mes Inscrito]]," ","")&amp;"-"&amp;SUBSTITUTE(Tabla1[[#This Row],[Dia de clases Inscrito]]," ","")&amp;"-"&amp;SUBSTITUTE(Tabla1[[#This Row],[Horario Inscrito]]," ","")&amp;"-"&amp;Tabla1[[#This Row],[Fecha Inicio grupo]])</f>
        <v/>
      </c>
      <c r="BF487" s="252" t="str">
        <f>IF(F487="","",Tabla1[[#This Row],[Curso]])</f>
        <v/>
      </c>
      <c r="BG487" s="253" t="str">
        <f>+IF(TRIM(F487)="","",$B$1&amp;"-"&amp;TRIM(Tabla1[[#This Row],[Mes Inscrito]])&amp;"-"&amp;TRIM(Tabla1[[#This Row],[Dia de clases Inscrito]])&amp;"-"&amp;TRIM(Tabla1[[#This Row],[Horario Inscrito]])&amp;"-"&amp;TRIM(Tabla1[[#This Row],[Fecha Inicio grupo]])&amp;"-"&amp;TRIM(Tabla1[[#This Row],[Tipo Incrito]]))</f>
        <v/>
      </c>
      <c r="BH487" s="309"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10"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10"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10" t="str">
        <f>IF(Tabla1[[#This Row],[Fecha Inicio grupo]]="","",IFERROR(VLOOKUP(Tabla1[[#This Row],[Mes de Alta como miembro]],Parámetros!$AM$2:$AN$16,2,0),"01/01/1900"))</f>
        <v/>
      </c>
    </row>
    <row r="488" spans="1:63" ht="14.45" hidden="1">
      <c r="A488" s="69">
        <v>485</v>
      </c>
      <c r="B488" s="30"/>
      <c r="C488" s="35"/>
      <c r="D488" s="43"/>
      <c r="E488" s="65"/>
      <c r="F488" s="46"/>
      <c r="G488" s="46"/>
      <c r="H488" s="164"/>
      <c r="I488" s="43"/>
      <c r="J488" s="29"/>
      <c r="K488" s="70"/>
      <c r="L488" s="69"/>
      <c r="M488" s="47"/>
      <c r="N488" s="239" t="str">
        <f ca="1">IF(Tabla1[[#This Row],[Fecha de nac]]="","",IF(Tabla1[[#This Row],[Fecha Finalización]] &gt;=TODAY(), DATEDIF(Tabla1[[#This Row],[Fecha de nac]],TODAY(),"y"), ROUNDDOWN((Tabla1[[#This Row],[Fecha Finalización]] -Tabla1[[#This Row],[Fecha de nac]])/365,0)))</f>
        <v/>
      </c>
      <c r="O488" s="170"/>
      <c r="P488" s="35"/>
      <c r="Q488" s="68"/>
      <c r="R488" s="68"/>
      <c r="S488" s="68"/>
      <c r="T488" s="68"/>
      <c r="U488" s="244" t="str">
        <f>IF(F488="","",Tabla1[[#This Row],[Fecha Inicio grupo]]+3*7-7)</f>
        <v/>
      </c>
      <c r="V488" s="245" t="str">
        <f>IF(F488="","",EDATE(Tabla1[[#This Row],[Fecha Inicio grupo]],3))</f>
        <v/>
      </c>
      <c r="W488" s="30"/>
      <c r="X488" s="30"/>
      <c r="Y488" s="77"/>
      <c r="Z488" s="77"/>
      <c r="AA488" s="77"/>
      <c r="AB488" s="77"/>
      <c r="AC488" s="77"/>
      <c r="AD488" s="77"/>
      <c r="AE488" s="77"/>
      <c r="AF488" s="77"/>
      <c r="AG488" s="77"/>
      <c r="AH488" s="77"/>
      <c r="AI488" s="77"/>
      <c r="AJ488" s="77"/>
      <c r="AK488" s="77"/>
      <c r="AL488" s="77"/>
      <c r="AM488" s="77"/>
      <c r="AN488" s="77"/>
      <c r="AO488" s="145"/>
      <c r="AP488" s="247" t="str">
        <f>IF(F488="","",IFERROR(VLOOKUP(SUBSTITUTE(SUBSTITUTE(Tabla1[[#This Row],[Uso Sistemas]],"T","P"),"N","F"),Parámetros!$M$2:$N$17,2,0),"Completar hasta 3ra sem. para evaluar a Probacionista"))</f>
        <v/>
      </c>
      <c r="AQ488" s="40"/>
      <c r="AR488" s="40"/>
      <c r="AS488" s="40"/>
      <c r="AT488" s="29"/>
      <c r="AU488" s="56"/>
      <c r="AV488" s="56"/>
      <c r="AW488" s="56"/>
      <c r="AX488" s="249" t="str">
        <f>IF(V488="","",EOMONTH(EDATE(Tabla1[[#This Row],[Fecha Finalización]],2),0))</f>
        <v/>
      </c>
      <c r="AY488" s="40"/>
      <c r="AZ488" s="250" t="str">
        <f>IF(V488="","",EOMONTH(EDATE(Tabla1[[#This Row],[Fecha Finalización]],3),0))</f>
        <v/>
      </c>
      <c r="BA488" s="40"/>
      <c r="BB488" s="40"/>
      <c r="BC488" s="236"/>
      <c r="BD488" s="234" t="str">
        <f>IF(F488="","",Tabla1[[#This Row],[sem 01]]&amp;Tabla1[[#This Row],[sem 02]]&amp;Tabla1[[#This Row],[sem 03]])</f>
        <v/>
      </c>
      <c r="BE488" s="235" t="str">
        <f>IF(TRIM(F488)="","",$B$1&amp;"-"&amp;SUBSTITUTE(Tabla1[[#This Row],[Mes Inscrito]]," ","")&amp;"-"&amp;SUBSTITUTE(Tabla1[[#This Row],[Dia de clases Inscrito]]," ","")&amp;"-"&amp;SUBSTITUTE(Tabla1[[#This Row],[Horario Inscrito]]," ","")&amp;"-"&amp;Tabla1[[#This Row],[Fecha Inicio grupo]])</f>
        <v/>
      </c>
      <c r="BF488" s="252" t="str">
        <f>IF(F488="","",Tabla1[[#This Row],[Curso]])</f>
        <v/>
      </c>
      <c r="BG488" s="253" t="str">
        <f>+IF(TRIM(F488)="","",$B$1&amp;"-"&amp;TRIM(Tabla1[[#This Row],[Mes Inscrito]])&amp;"-"&amp;TRIM(Tabla1[[#This Row],[Dia de clases Inscrito]])&amp;"-"&amp;TRIM(Tabla1[[#This Row],[Horario Inscrito]])&amp;"-"&amp;TRIM(Tabla1[[#This Row],[Fecha Inicio grupo]])&amp;"-"&amp;TRIM(Tabla1[[#This Row],[Tipo Incrito]]))</f>
        <v/>
      </c>
      <c r="BH488" s="309"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10"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10"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10" t="str">
        <f>IF(Tabla1[[#This Row],[Fecha Inicio grupo]]="","",IFERROR(VLOOKUP(Tabla1[[#This Row],[Mes de Alta como miembro]],Parámetros!$AM$2:$AN$16,2,0),"01/01/1900"))</f>
        <v/>
      </c>
    </row>
    <row r="489" spans="1:63" ht="14.45" hidden="1">
      <c r="A489" s="69">
        <v>486</v>
      </c>
      <c r="B489" s="30"/>
      <c r="C489" s="35"/>
      <c r="D489" s="43"/>
      <c r="E489" s="65"/>
      <c r="F489" s="46"/>
      <c r="G489" s="46"/>
      <c r="H489" s="164"/>
      <c r="I489" s="43"/>
      <c r="J489" s="29"/>
      <c r="K489" s="70"/>
      <c r="L489" s="69"/>
      <c r="M489" s="47"/>
      <c r="N489" s="239" t="str">
        <f ca="1">IF(Tabla1[[#This Row],[Fecha de nac]]="","",IF(Tabla1[[#This Row],[Fecha Finalización]] &gt;=TODAY(), DATEDIF(Tabla1[[#This Row],[Fecha de nac]],TODAY(),"y"), ROUNDDOWN((Tabla1[[#This Row],[Fecha Finalización]] -Tabla1[[#This Row],[Fecha de nac]])/365,0)))</f>
        <v/>
      </c>
      <c r="O489" s="170"/>
      <c r="P489" s="35"/>
      <c r="Q489" s="68"/>
      <c r="R489" s="68"/>
      <c r="S489" s="68"/>
      <c r="T489" s="68"/>
      <c r="U489" s="244" t="str">
        <f>IF(F489="","",Tabla1[[#This Row],[Fecha Inicio grupo]]+3*7-7)</f>
        <v/>
      </c>
      <c r="V489" s="245" t="str">
        <f>IF(F489="","",EDATE(Tabla1[[#This Row],[Fecha Inicio grupo]],3))</f>
        <v/>
      </c>
      <c r="W489" s="30"/>
      <c r="X489" s="30"/>
      <c r="Y489" s="77"/>
      <c r="Z489" s="77"/>
      <c r="AA489" s="77"/>
      <c r="AB489" s="77"/>
      <c r="AC489" s="77"/>
      <c r="AD489" s="77"/>
      <c r="AE489" s="77"/>
      <c r="AF489" s="77"/>
      <c r="AG489" s="77"/>
      <c r="AH489" s="77"/>
      <c r="AI489" s="77"/>
      <c r="AJ489" s="77"/>
      <c r="AK489" s="77"/>
      <c r="AL489" s="77"/>
      <c r="AM489" s="77"/>
      <c r="AN489" s="77"/>
      <c r="AO489" s="145"/>
      <c r="AP489" s="247" t="str">
        <f>IF(F489="","",IFERROR(VLOOKUP(SUBSTITUTE(SUBSTITUTE(Tabla1[[#This Row],[Uso Sistemas]],"T","P"),"N","F"),Parámetros!$M$2:$N$17,2,0),"Completar hasta 3ra sem. para evaluar a Probacionista"))</f>
        <v/>
      </c>
      <c r="AQ489" s="40"/>
      <c r="AR489" s="40"/>
      <c r="AS489" s="40"/>
      <c r="AT489" s="29"/>
      <c r="AU489" s="56"/>
      <c r="AV489" s="56"/>
      <c r="AW489" s="56"/>
      <c r="AX489" s="249" t="str">
        <f>IF(V489="","",EOMONTH(EDATE(Tabla1[[#This Row],[Fecha Finalización]],2),0))</f>
        <v/>
      </c>
      <c r="AY489" s="40"/>
      <c r="AZ489" s="250" t="str">
        <f>IF(V489="","",EOMONTH(EDATE(Tabla1[[#This Row],[Fecha Finalización]],3),0))</f>
        <v/>
      </c>
      <c r="BA489" s="40"/>
      <c r="BB489" s="40"/>
      <c r="BC489" s="236"/>
      <c r="BD489" s="234" t="str">
        <f>IF(F489="","",Tabla1[[#This Row],[sem 01]]&amp;Tabla1[[#This Row],[sem 02]]&amp;Tabla1[[#This Row],[sem 03]])</f>
        <v/>
      </c>
      <c r="BE489" s="235" t="str">
        <f>IF(TRIM(F489)="","",$B$1&amp;"-"&amp;SUBSTITUTE(Tabla1[[#This Row],[Mes Inscrito]]," ","")&amp;"-"&amp;SUBSTITUTE(Tabla1[[#This Row],[Dia de clases Inscrito]]," ","")&amp;"-"&amp;SUBSTITUTE(Tabla1[[#This Row],[Horario Inscrito]]," ","")&amp;"-"&amp;Tabla1[[#This Row],[Fecha Inicio grupo]])</f>
        <v/>
      </c>
      <c r="BF489" s="252" t="str">
        <f>IF(F489="","",Tabla1[[#This Row],[Curso]])</f>
        <v/>
      </c>
      <c r="BG489" s="253" t="str">
        <f>+IF(TRIM(F489)="","",$B$1&amp;"-"&amp;TRIM(Tabla1[[#This Row],[Mes Inscrito]])&amp;"-"&amp;TRIM(Tabla1[[#This Row],[Dia de clases Inscrito]])&amp;"-"&amp;TRIM(Tabla1[[#This Row],[Horario Inscrito]])&amp;"-"&amp;TRIM(Tabla1[[#This Row],[Fecha Inicio grupo]])&amp;"-"&amp;TRIM(Tabla1[[#This Row],[Tipo Incrito]]))</f>
        <v/>
      </c>
      <c r="BH489" s="309"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10"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10"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10" t="str">
        <f>IF(Tabla1[[#This Row],[Fecha Inicio grupo]]="","",IFERROR(VLOOKUP(Tabla1[[#This Row],[Mes de Alta como miembro]],Parámetros!$AM$2:$AN$16,2,0),"01/01/1900"))</f>
        <v/>
      </c>
    </row>
    <row r="490" spans="1:63" ht="14.45" hidden="1">
      <c r="A490" s="69">
        <v>487</v>
      </c>
      <c r="B490" s="30"/>
      <c r="C490" s="35"/>
      <c r="D490" s="43"/>
      <c r="E490" s="65"/>
      <c r="F490" s="46"/>
      <c r="G490" s="46"/>
      <c r="H490" s="164"/>
      <c r="I490" s="43"/>
      <c r="J490" s="29"/>
      <c r="K490" s="70"/>
      <c r="L490" s="69"/>
      <c r="M490" s="47"/>
      <c r="N490" s="239" t="str">
        <f ca="1">IF(Tabla1[[#This Row],[Fecha de nac]]="","",IF(Tabla1[[#This Row],[Fecha Finalización]] &gt;=TODAY(), DATEDIF(Tabla1[[#This Row],[Fecha de nac]],TODAY(),"y"), ROUNDDOWN((Tabla1[[#This Row],[Fecha Finalización]] -Tabla1[[#This Row],[Fecha de nac]])/365,0)))</f>
        <v/>
      </c>
      <c r="O490" s="170"/>
      <c r="P490" s="35"/>
      <c r="Q490" s="68"/>
      <c r="R490" s="68"/>
      <c r="S490" s="68"/>
      <c r="T490" s="68"/>
      <c r="U490" s="244" t="str">
        <f>IF(F490="","",Tabla1[[#This Row],[Fecha Inicio grupo]]+3*7-7)</f>
        <v/>
      </c>
      <c r="V490" s="245" t="str">
        <f>IF(F490="","",EDATE(Tabla1[[#This Row],[Fecha Inicio grupo]],3))</f>
        <v/>
      </c>
      <c r="W490" s="30"/>
      <c r="X490" s="30"/>
      <c r="Y490" s="77"/>
      <c r="Z490" s="77"/>
      <c r="AA490" s="77"/>
      <c r="AB490" s="77"/>
      <c r="AC490" s="77"/>
      <c r="AD490" s="77"/>
      <c r="AE490" s="77"/>
      <c r="AF490" s="77"/>
      <c r="AG490" s="77"/>
      <c r="AH490" s="77"/>
      <c r="AI490" s="77"/>
      <c r="AJ490" s="77"/>
      <c r="AK490" s="77"/>
      <c r="AL490" s="77"/>
      <c r="AM490" s="77"/>
      <c r="AN490" s="77"/>
      <c r="AO490" s="145"/>
      <c r="AP490" s="247" t="str">
        <f>IF(F490="","",IFERROR(VLOOKUP(SUBSTITUTE(SUBSTITUTE(Tabla1[[#This Row],[Uso Sistemas]],"T","P"),"N","F"),Parámetros!$M$2:$N$17,2,0),"Completar hasta 3ra sem. para evaluar a Probacionista"))</f>
        <v/>
      </c>
      <c r="AQ490" s="40"/>
      <c r="AR490" s="40"/>
      <c r="AS490" s="40"/>
      <c r="AT490" s="29"/>
      <c r="AU490" s="56"/>
      <c r="AV490" s="56"/>
      <c r="AW490" s="56"/>
      <c r="AX490" s="249" t="str">
        <f>IF(V490="","",EOMONTH(EDATE(Tabla1[[#This Row],[Fecha Finalización]],2),0))</f>
        <v/>
      </c>
      <c r="AY490" s="40"/>
      <c r="AZ490" s="250" t="str">
        <f>IF(V490="","",EOMONTH(EDATE(Tabla1[[#This Row],[Fecha Finalización]],3),0))</f>
        <v/>
      </c>
      <c r="BA490" s="40"/>
      <c r="BB490" s="40"/>
      <c r="BC490" s="236"/>
      <c r="BD490" s="234" t="str">
        <f>IF(F490="","",Tabla1[[#This Row],[sem 01]]&amp;Tabla1[[#This Row],[sem 02]]&amp;Tabla1[[#This Row],[sem 03]])</f>
        <v/>
      </c>
      <c r="BE490" s="235" t="str">
        <f>IF(TRIM(F490)="","",$B$1&amp;"-"&amp;SUBSTITUTE(Tabla1[[#This Row],[Mes Inscrito]]," ","")&amp;"-"&amp;SUBSTITUTE(Tabla1[[#This Row],[Dia de clases Inscrito]]," ","")&amp;"-"&amp;SUBSTITUTE(Tabla1[[#This Row],[Horario Inscrito]]," ","")&amp;"-"&amp;Tabla1[[#This Row],[Fecha Inicio grupo]])</f>
        <v/>
      </c>
      <c r="BF490" s="252" t="str">
        <f>IF(F490="","",Tabla1[[#This Row],[Curso]])</f>
        <v/>
      </c>
      <c r="BG490" s="253" t="str">
        <f>+IF(TRIM(F490)="","",$B$1&amp;"-"&amp;TRIM(Tabla1[[#This Row],[Mes Inscrito]])&amp;"-"&amp;TRIM(Tabla1[[#This Row],[Dia de clases Inscrito]])&amp;"-"&amp;TRIM(Tabla1[[#This Row],[Horario Inscrito]])&amp;"-"&amp;TRIM(Tabla1[[#This Row],[Fecha Inicio grupo]])&amp;"-"&amp;TRIM(Tabla1[[#This Row],[Tipo Incrito]]))</f>
        <v/>
      </c>
      <c r="BH490" s="309"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10"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10"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10" t="str">
        <f>IF(Tabla1[[#This Row],[Fecha Inicio grupo]]="","",IFERROR(VLOOKUP(Tabla1[[#This Row],[Mes de Alta como miembro]],Parámetros!$AM$2:$AN$16,2,0),"01/01/1900"))</f>
        <v/>
      </c>
    </row>
    <row r="491" spans="1:63" ht="14.45" hidden="1">
      <c r="A491" s="69">
        <v>488</v>
      </c>
      <c r="B491" s="30"/>
      <c r="C491" s="35"/>
      <c r="D491" s="43"/>
      <c r="E491" s="65"/>
      <c r="F491" s="46"/>
      <c r="G491" s="46"/>
      <c r="H491" s="164"/>
      <c r="I491" s="43"/>
      <c r="J491" s="29"/>
      <c r="K491" s="70"/>
      <c r="L491" s="69"/>
      <c r="M491" s="47"/>
      <c r="N491" s="239" t="str">
        <f ca="1">IF(Tabla1[[#This Row],[Fecha de nac]]="","",IF(Tabla1[[#This Row],[Fecha Finalización]] &gt;=TODAY(), DATEDIF(Tabla1[[#This Row],[Fecha de nac]],TODAY(),"y"), ROUNDDOWN((Tabla1[[#This Row],[Fecha Finalización]] -Tabla1[[#This Row],[Fecha de nac]])/365,0)))</f>
        <v/>
      </c>
      <c r="O491" s="170"/>
      <c r="P491" s="35"/>
      <c r="Q491" s="68"/>
      <c r="R491" s="68"/>
      <c r="S491" s="68"/>
      <c r="T491" s="68"/>
      <c r="U491" s="244" t="str">
        <f>IF(F491="","",Tabla1[[#This Row],[Fecha Inicio grupo]]+3*7-7)</f>
        <v/>
      </c>
      <c r="V491" s="245" t="str">
        <f>IF(F491="","",EDATE(Tabla1[[#This Row],[Fecha Inicio grupo]],3))</f>
        <v/>
      </c>
      <c r="W491" s="30"/>
      <c r="X491" s="30"/>
      <c r="Y491" s="77"/>
      <c r="Z491" s="77"/>
      <c r="AA491" s="77"/>
      <c r="AB491" s="77"/>
      <c r="AC491" s="77"/>
      <c r="AD491" s="77"/>
      <c r="AE491" s="77"/>
      <c r="AF491" s="77"/>
      <c r="AG491" s="77"/>
      <c r="AH491" s="77"/>
      <c r="AI491" s="77"/>
      <c r="AJ491" s="77"/>
      <c r="AK491" s="77"/>
      <c r="AL491" s="77"/>
      <c r="AM491" s="77"/>
      <c r="AN491" s="77"/>
      <c r="AO491" s="145"/>
      <c r="AP491" s="247" t="str">
        <f>IF(F491="","",IFERROR(VLOOKUP(SUBSTITUTE(SUBSTITUTE(Tabla1[[#This Row],[Uso Sistemas]],"T","P"),"N","F"),Parámetros!$M$2:$N$17,2,0),"Completar hasta 3ra sem. para evaluar a Probacionista"))</f>
        <v/>
      </c>
      <c r="AQ491" s="40"/>
      <c r="AR491" s="40"/>
      <c r="AS491" s="40"/>
      <c r="AT491" s="29"/>
      <c r="AU491" s="56"/>
      <c r="AV491" s="56"/>
      <c r="AW491" s="56"/>
      <c r="AX491" s="249" t="str">
        <f>IF(V491="","",EOMONTH(EDATE(Tabla1[[#This Row],[Fecha Finalización]],2),0))</f>
        <v/>
      </c>
      <c r="AY491" s="40"/>
      <c r="AZ491" s="250" t="str">
        <f>IF(V491="","",EOMONTH(EDATE(Tabla1[[#This Row],[Fecha Finalización]],3),0))</f>
        <v/>
      </c>
      <c r="BA491" s="40"/>
      <c r="BB491" s="40"/>
      <c r="BC491" s="236"/>
      <c r="BD491" s="234" t="str">
        <f>IF(F491="","",Tabla1[[#This Row],[sem 01]]&amp;Tabla1[[#This Row],[sem 02]]&amp;Tabla1[[#This Row],[sem 03]])</f>
        <v/>
      </c>
      <c r="BE491" s="235" t="str">
        <f>IF(TRIM(F491)="","",$B$1&amp;"-"&amp;SUBSTITUTE(Tabla1[[#This Row],[Mes Inscrito]]," ","")&amp;"-"&amp;SUBSTITUTE(Tabla1[[#This Row],[Dia de clases Inscrito]]," ","")&amp;"-"&amp;SUBSTITUTE(Tabla1[[#This Row],[Horario Inscrito]]," ","")&amp;"-"&amp;Tabla1[[#This Row],[Fecha Inicio grupo]])</f>
        <v/>
      </c>
      <c r="BF491" s="252" t="str">
        <f>IF(F491="","",Tabla1[[#This Row],[Curso]])</f>
        <v/>
      </c>
      <c r="BG491" s="253" t="str">
        <f>+IF(TRIM(F491)="","",$B$1&amp;"-"&amp;TRIM(Tabla1[[#This Row],[Mes Inscrito]])&amp;"-"&amp;TRIM(Tabla1[[#This Row],[Dia de clases Inscrito]])&amp;"-"&amp;TRIM(Tabla1[[#This Row],[Horario Inscrito]])&amp;"-"&amp;TRIM(Tabla1[[#This Row],[Fecha Inicio grupo]])&amp;"-"&amp;TRIM(Tabla1[[#This Row],[Tipo Incrito]]))</f>
        <v/>
      </c>
      <c r="BH491" s="309"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10"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10"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10" t="str">
        <f>IF(Tabla1[[#This Row],[Fecha Inicio grupo]]="","",IFERROR(VLOOKUP(Tabla1[[#This Row],[Mes de Alta como miembro]],Parámetros!$AM$2:$AN$16,2,0),"01/01/1900"))</f>
        <v/>
      </c>
    </row>
    <row r="492" spans="1:63" ht="14.45" hidden="1">
      <c r="A492" s="69">
        <v>489</v>
      </c>
      <c r="B492" s="30"/>
      <c r="C492" s="35"/>
      <c r="D492" s="43"/>
      <c r="E492" s="65"/>
      <c r="F492" s="46"/>
      <c r="G492" s="46"/>
      <c r="H492" s="164"/>
      <c r="I492" s="43"/>
      <c r="J492" s="29"/>
      <c r="K492" s="70"/>
      <c r="L492" s="69"/>
      <c r="M492" s="47"/>
      <c r="N492" s="239" t="str">
        <f ca="1">IF(Tabla1[[#This Row],[Fecha de nac]]="","",IF(Tabla1[[#This Row],[Fecha Finalización]] &gt;=TODAY(), DATEDIF(Tabla1[[#This Row],[Fecha de nac]],TODAY(),"y"), ROUNDDOWN((Tabla1[[#This Row],[Fecha Finalización]] -Tabla1[[#This Row],[Fecha de nac]])/365,0)))</f>
        <v/>
      </c>
      <c r="O492" s="170"/>
      <c r="P492" s="35"/>
      <c r="Q492" s="68"/>
      <c r="R492" s="68"/>
      <c r="S492" s="68"/>
      <c r="T492" s="68"/>
      <c r="U492" s="244" t="str">
        <f>IF(F492="","",Tabla1[[#This Row],[Fecha Inicio grupo]]+3*7-7)</f>
        <v/>
      </c>
      <c r="V492" s="245" t="str">
        <f>IF(F492="","",EDATE(Tabla1[[#This Row],[Fecha Inicio grupo]],3))</f>
        <v/>
      </c>
      <c r="W492" s="30"/>
      <c r="X492" s="30"/>
      <c r="Y492" s="77"/>
      <c r="Z492" s="77"/>
      <c r="AA492" s="77"/>
      <c r="AB492" s="77"/>
      <c r="AC492" s="77"/>
      <c r="AD492" s="77"/>
      <c r="AE492" s="77"/>
      <c r="AF492" s="77"/>
      <c r="AG492" s="77"/>
      <c r="AH492" s="77"/>
      <c r="AI492" s="77"/>
      <c r="AJ492" s="77"/>
      <c r="AK492" s="77"/>
      <c r="AL492" s="77"/>
      <c r="AM492" s="77"/>
      <c r="AN492" s="77"/>
      <c r="AO492" s="145"/>
      <c r="AP492" s="247" t="str">
        <f>IF(F492="","",IFERROR(VLOOKUP(SUBSTITUTE(SUBSTITUTE(Tabla1[[#This Row],[Uso Sistemas]],"T","P"),"N","F"),Parámetros!$M$2:$N$17,2,0),"Completar hasta 3ra sem. para evaluar a Probacionista"))</f>
        <v/>
      </c>
      <c r="AQ492" s="40"/>
      <c r="AR492" s="40"/>
      <c r="AS492" s="40"/>
      <c r="AT492" s="29"/>
      <c r="AU492" s="56"/>
      <c r="AV492" s="56"/>
      <c r="AW492" s="56"/>
      <c r="AX492" s="249" t="str">
        <f>IF(V492="","",EOMONTH(EDATE(Tabla1[[#This Row],[Fecha Finalización]],2),0))</f>
        <v/>
      </c>
      <c r="AY492" s="40"/>
      <c r="AZ492" s="250" t="str">
        <f>IF(V492="","",EOMONTH(EDATE(Tabla1[[#This Row],[Fecha Finalización]],3),0))</f>
        <v/>
      </c>
      <c r="BA492" s="40"/>
      <c r="BB492" s="40"/>
      <c r="BC492" s="236"/>
      <c r="BD492" s="234" t="str">
        <f>IF(F492="","",Tabla1[[#This Row],[sem 01]]&amp;Tabla1[[#This Row],[sem 02]]&amp;Tabla1[[#This Row],[sem 03]])</f>
        <v/>
      </c>
      <c r="BE492" s="235" t="str">
        <f>IF(TRIM(F492)="","",$B$1&amp;"-"&amp;SUBSTITUTE(Tabla1[[#This Row],[Mes Inscrito]]," ","")&amp;"-"&amp;SUBSTITUTE(Tabla1[[#This Row],[Dia de clases Inscrito]]," ","")&amp;"-"&amp;SUBSTITUTE(Tabla1[[#This Row],[Horario Inscrito]]," ","")&amp;"-"&amp;Tabla1[[#This Row],[Fecha Inicio grupo]])</f>
        <v/>
      </c>
      <c r="BF492" s="252" t="str">
        <f>IF(F492="","",Tabla1[[#This Row],[Curso]])</f>
        <v/>
      </c>
      <c r="BG492" s="253" t="str">
        <f>+IF(TRIM(F492)="","",$B$1&amp;"-"&amp;TRIM(Tabla1[[#This Row],[Mes Inscrito]])&amp;"-"&amp;TRIM(Tabla1[[#This Row],[Dia de clases Inscrito]])&amp;"-"&amp;TRIM(Tabla1[[#This Row],[Horario Inscrito]])&amp;"-"&amp;TRIM(Tabla1[[#This Row],[Fecha Inicio grupo]])&amp;"-"&amp;TRIM(Tabla1[[#This Row],[Tipo Incrito]]))</f>
        <v/>
      </c>
      <c r="BH492" s="309"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10"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10"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10" t="str">
        <f>IF(Tabla1[[#This Row],[Fecha Inicio grupo]]="","",IFERROR(VLOOKUP(Tabla1[[#This Row],[Mes de Alta como miembro]],Parámetros!$AM$2:$AN$16,2,0),"01/01/1900"))</f>
        <v/>
      </c>
    </row>
    <row r="493" spans="1:63" ht="14.45" hidden="1">
      <c r="A493" s="69">
        <v>490</v>
      </c>
      <c r="B493" s="30"/>
      <c r="C493" s="35"/>
      <c r="D493" s="43"/>
      <c r="E493" s="65"/>
      <c r="F493" s="46"/>
      <c r="G493" s="46"/>
      <c r="H493" s="164"/>
      <c r="I493" s="43"/>
      <c r="J493" s="29"/>
      <c r="K493" s="70"/>
      <c r="L493" s="69"/>
      <c r="M493" s="47"/>
      <c r="N493" s="239" t="str">
        <f ca="1">IF(Tabla1[[#This Row],[Fecha de nac]]="","",IF(Tabla1[[#This Row],[Fecha Finalización]] &gt;=TODAY(), DATEDIF(Tabla1[[#This Row],[Fecha de nac]],TODAY(),"y"), ROUNDDOWN((Tabla1[[#This Row],[Fecha Finalización]] -Tabla1[[#This Row],[Fecha de nac]])/365,0)))</f>
        <v/>
      </c>
      <c r="O493" s="170"/>
      <c r="P493" s="35"/>
      <c r="Q493" s="68"/>
      <c r="R493" s="68"/>
      <c r="S493" s="68"/>
      <c r="T493" s="68"/>
      <c r="U493" s="244" t="str">
        <f>IF(F493="","",Tabla1[[#This Row],[Fecha Inicio grupo]]+3*7-7)</f>
        <v/>
      </c>
      <c r="V493" s="245" t="str">
        <f>IF(F493="","",EDATE(Tabla1[[#This Row],[Fecha Inicio grupo]],3))</f>
        <v/>
      </c>
      <c r="W493" s="30"/>
      <c r="X493" s="30"/>
      <c r="Y493" s="77"/>
      <c r="Z493" s="77"/>
      <c r="AA493" s="77"/>
      <c r="AB493" s="77"/>
      <c r="AC493" s="77"/>
      <c r="AD493" s="77"/>
      <c r="AE493" s="77"/>
      <c r="AF493" s="77"/>
      <c r="AG493" s="77"/>
      <c r="AH493" s="77"/>
      <c r="AI493" s="77"/>
      <c r="AJ493" s="77"/>
      <c r="AK493" s="77"/>
      <c r="AL493" s="77"/>
      <c r="AM493" s="77"/>
      <c r="AN493" s="77"/>
      <c r="AO493" s="145"/>
      <c r="AP493" s="247" t="str">
        <f>IF(F493="","",IFERROR(VLOOKUP(SUBSTITUTE(SUBSTITUTE(Tabla1[[#This Row],[Uso Sistemas]],"T","P"),"N","F"),Parámetros!$M$2:$N$17,2,0),"Completar hasta 3ra sem. para evaluar a Probacionista"))</f>
        <v/>
      </c>
      <c r="AQ493" s="40"/>
      <c r="AR493" s="40"/>
      <c r="AS493" s="40"/>
      <c r="AT493" s="29"/>
      <c r="AU493" s="56"/>
      <c r="AV493" s="56"/>
      <c r="AW493" s="56"/>
      <c r="AX493" s="249" t="str">
        <f>IF(V493="","",EOMONTH(EDATE(Tabla1[[#This Row],[Fecha Finalización]],2),0))</f>
        <v/>
      </c>
      <c r="AY493" s="40"/>
      <c r="AZ493" s="250" t="str">
        <f>IF(V493="","",EOMONTH(EDATE(Tabla1[[#This Row],[Fecha Finalización]],3),0))</f>
        <v/>
      </c>
      <c r="BA493" s="40"/>
      <c r="BB493" s="40"/>
      <c r="BC493" s="236"/>
      <c r="BD493" s="234" t="str">
        <f>IF(F493="","",Tabla1[[#This Row],[sem 01]]&amp;Tabla1[[#This Row],[sem 02]]&amp;Tabla1[[#This Row],[sem 03]])</f>
        <v/>
      </c>
      <c r="BE493" s="235" t="str">
        <f>IF(TRIM(F493)="","",$B$1&amp;"-"&amp;SUBSTITUTE(Tabla1[[#This Row],[Mes Inscrito]]," ","")&amp;"-"&amp;SUBSTITUTE(Tabla1[[#This Row],[Dia de clases Inscrito]]," ","")&amp;"-"&amp;SUBSTITUTE(Tabla1[[#This Row],[Horario Inscrito]]," ","")&amp;"-"&amp;Tabla1[[#This Row],[Fecha Inicio grupo]])</f>
        <v/>
      </c>
      <c r="BF493" s="252" t="str">
        <f>IF(F493="","",Tabla1[[#This Row],[Curso]])</f>
        <v/>
      </c>
      <c r="BG493" s="253" t="str">
        <f>+IF(TRIM(F493)="","",$B$1&amp;"-"&amp;TRIM(Tabla1[[#This Row],[Mes Inscrito]])&amp;"-"&amp;TRIM(Tabla1[[#This Row],[Dia de clases Inscrito]])&amp;"-"&amp;TRIM(Tabla1[[#This Row],[Horario Inscrito]])&amp;"-"&amp;TRIM(Tabla1[[#This Row],[Fecha Inicio grupo]])&amp;"-"&amp;TRIM(Tabla1[[#This Row],[Tipo Incrito]]))</f>
        <v/>
      </c>
      <c r="BH493" s="309"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10"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10"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10" t="str">
        <f>IF(Tabla1[[#This Row],[Fecha Inicio grupo]]="","",IFERROR(VLOOKUP(Tabla1[[#This Row],[Mes de Alta como miembro]],Parámetros!$AM$2:$AN$16,2,0),"01/01/1900"))</f>
        <v/>
      </c>
    </row>
    <row r="494" spans="1:63" ht="14.45" hidden="1">
      <c r="A494" s="69">
        <v>491</v>
      </c>
      <c r="B494" s="30"/>
      <c r="C494" s="35"/>
      <c r="D494" s="43"/>
      <c r="E494" s="65"/>
      <c r="F494" s="46"/>
      <c r="G494" s="46"/>
      <c r="H494" s="164"/>
      <c r="I494" s="43"/>
      <c r="J494" s="29"/>
      <c r="K494" s="70"/>
      <c r="L494" s="69"/>
      <c r="M494" s="47"/>
      <c r="N494" s="239" t="str">
        <f ca="1">IF(Tabla1[[#This Row],[Fecha de nac]]="","",IF(Tabla1[[#This Row],[Fecha Finalización]] &gt;=TODAY(), DATEDIF(Tabla1[[#This Row],[Fecha de nac]],TODAY(),"y"), ROUNDDOWN((Tabla1[[#This Row],[Fecha Finalización]] -Tabla1[[#This Row],[Fecha de nac]])/365,0)))</f>
        <v/>
      </c>
      <c r="O494" s="170"/>
      <c r="P494" s="35"/>
      <c r="Q494" s="68"/>
      <c r="R494" s="68"/>
      <c r="S494" s="68"/>
      <c r="T494" s="68"/>
      <c r="U494" s="244" t="str">
        <f>IF(F494="","",Tabla1[[#This Row],[Fecha Inicio grupo]]+3*7-7)</f>
        <v/>
      </c>
      <c r="V494" s="245" t="str">
        <f>IF(F494="","",EDATE(Tabla1[[#This Row],[Fecha Inicio grupo]],3))</f>
        <v/>
      </c>
      <c r="W494" s="30"/>
      <c r="X494" s="30"/>
      <c r="Y494" s="77"/>
      <c r="Z494" s="77"/>
      <c r="AA494" s="77"/>
      <c r="AB494" s="77"/>
      <c r="AC494" s="77"/>
      <c r="AD494" s="77"/>
      <c r="AE494" s="77"/>
      <c r="AF494" s="77"/>
      <c r="AG494" s="77"/>
      <c r="AH494" s="77"/>
      <c r="AI494" s="77"/>
      <c r="AJ494" s="77"/>
      <c r="AK494" s="77"/>
      <c r="AL494" s="77"/>
      <c r="AM494" s="77"/>
      <c r="AN494" s="77"/>
      <c r="AO494" s="145"/>
      <c r="AP494" s="247" t="str">
        <f>IF(F494="","",IFERROR(VLOOKUP(SUBSTITUTE(SUBSTITUTE(Tabla1[[#This Row],[Uso Sistemas]],"T","P"),"N","F"),Parámetros!$M$2:$N$17,2,0),"Completar hasta 3ra sem. para evaluar a Probacionista"))</f>
        <v/>
      </c>
      <c r="AQ494" s="40"/>
      <c r="AR494" s="40"/>
      <c r="AS494" s="40"/>
      <c r="AT494" s="29"/>
      <c r="AU494" s="56"/>
      <c r="AV494" s="56"/>
      <c r="AW494" s="56"/>
      <c r="AX494" s="249" t="str">
        <f>IF(V494="","",EOMONTH(EDATE(Tabla1[[#This Row],[Fecha Finalización]],2),0))</f>
        <v/>
      </c>
      <c r="AY494" s="40"/>
      <c r="AZ494" s="250" t="str">
        <f>IF(V494="","",EOMONTH(EDATE(Tabla1[[#This Row],[Fecha Finalización]],3),0))</f>
        <v/>
      </c>
      <c r="BA494" s="40"/>
      <c r="BB494" s="40"/>
      <c r="BC494" s="236"/>
      <c r="BD494" s="234" t="str">
        <f>IF(F494="","",Tabla1[[#This Row],[sem 01]]&amp;Tabla1[[#This Row],[sem 02]]&amp;Tabla1[[#This Row],[sem 03]])</f>
        <v/>
      </c>
      <c r="BE494" s="235" t="str">
        <f>IF(TRIM(F494)="","",$B$1&amp;"-"&amp;SUBSTITUTE(Tabla1[[#This Row],[Mes Inscrito]]," ","")&amp;"-"&amp;SUBSTITUTE(Tabla1[[#This Row],[Dia de clases Inscrito]]," ","")&amp;"-"&amp;SUBSTITUTE(Tabla1[[#This Row],[Horario Inscrito]]," ","")&amp;"-"&amp;Tabla1[[#This Row],[Fecha Inicio grupo]])</f>
        <v/>
      </c>
      <c r="BF494" s="252" t="str">
        <f>IF(F494="","",Tabla1[[#This Row],[Curso]])</f>
        <v/>
      </c>
      <c r="BG494" s="253" t="str">
        <f>+IF(TRIM(F494)="","",$B$1&amp;"-"&amp;TRIM(Tabla1[[#This Row],[Mes Inscrito]])&amp;"-"&amp;TRIM(Tabla1[[#This Row],[Dia de clases Inscrito]])&amp;"-"&amp;TRIM(Tabla1[[#This Row],[Horario Inscrito]])&amp;"-"&amp;TRIM(Tabla1[[#This Row],[Fecha Inicio grupo]])&amp;"-"&amp;TRIM(Tabla1[[#This Row],[Tipo Incrito]]))</f>
        <v/>
      </c>
      <c r="BH494" s="309"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10"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10"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10" t="str">
        <f>IF(Tabla1[[#This Row],[Fecha Inicio grupo]]="","",IFERROR(VLOOKUP(Tabla1[[#This Row],[Mes de Alta como miembro]],Parámetros!$AM$2:$AN$16,2,0),"01/01/1900"))</f>
        <v/>
      </c>
    </row>
    <row r="495" spans="1:63" ht="14.45" hidden="1">
      <c r="A495" s="69">
        <v>492</v>
      </c>
      <c r="B495" s="30"/>
      <c r="C495" s="35"/>
      <c r="D495" s="43"/>
      <c r="E495" s="65"/>
      <c r="F495" s="46"/>
      <c r="G495" s="46"/>
      <c r="H495" s="164"/>
      <c r="I495" s="43"/>
      <c r="J495" s="29"/>
      <c r="K495" s="70"/>
      <c r="L495" s="69"/>
      <c r="M495" s="47"/>
      <c r="N495" s="239" t="str">
        <f ca="1">IF(Tabla1[[#This Row],[Fecha de nac]]="","",IF(Tabla1[[#This Row],[Fecha Finalización]] &gt;=TODAY(), DATEDIF(Tabla1[[#This Row],[Fecha de nac]],TODAY(),"y"), ROUNDDOWN((Tabla1[[#This Row],[Fecha Finalización]] -Tabla1[[#This Row],[Fecha de nac]])/365,0)))</f>
        <v/>
      </c>
      <c r="O495" s="170"/>
      <c r="P495" s="35"/>
      <c r="Q495" s="68"/>
      <c r="R495" s="68"/>
      <c r="S495" s="68"/>
      <c r="T495" s="68"/>
      <c r="U495" s="244" t="str">
        <f>IF(F495="","",Tabla1[[#This Row],[Fecha Inicio grupo]]+3*7-7)</f>
        <v/>
      </c>
      <c r="V495" s="245" t="str">
        <f>IF(F495="","",EDATE(Tabla1[[#This Row],[Fecha Inicio grupo]],3))</f>
        <v/>
      </c>
      <c r="W495" s="30"/>
      <c r="X495" s="30"/>
      <c r="Y495" s="77"/>
      <c r="Z495" s="77"/>
      <c r="AA495" s="77"/>
      <c r="AB495" s="77"/>
      <c r="AC495" s="77"/>
      <c r="AD495" s="77"/>
      <c r="AE495" s="77"/>
      <c r="AF495" s="77"/>
      <c r="AG495" s="77"/>
      <c r="AH495" s="77"/>
      <c r="AI495" s="77"/>
      <c r="AJ495" s="77"/>
      <c r="AK495" s="77"/>
      <c r="AL495" s="77"/>
      <c r="AM495" s="77"/>
      <c r="AN495" s="77"/>
      <c r="AO495" s="145"/>
      <c r="AP495" s="247" t="str">
        <f>IF(F495="","",IFERROR(VLOOKUP(SUBSTITUTE(SUBSTITUTE(Tabla1[[#This Row],[Uso Sistemas]],"T","P"),"N","F"),Parámetros!$M$2:$N$17,2,0),"Completar hasta 3ra sem. para evaluar a Probacionista"))</f>
        <v/>
      </c>
      <c r="AQ495" s="40"/>
      <c r="AR495" s="40"/>
      <c r="AS495" s="40"/>
      <c r="AT495" s="29"/>
      <c r="AU495" s="56"/>
      <c r="AV495" s="56"/>
      <c r="AW495" s="56"/>
      <c r="AX495" s="249" t="str">
        <f>IF(V495="","",EOMONTH(EDATE(Tabla1[[#This Row],[Fecha Finalización]],2),0))</f>
        <v/>
      </c>
      <c r="AY495" s="40"/>
      <c r="AZ495" s="250" t="str">
        <f>IF(V495="","",EOMONTH(EDATE(Tabla1[[#This Row],[Fecha Finalización]],3),0))</f>
        <v/>
      </c>
      <c r="BA495" s="40"/>
      <c r="BB495" s="40"/>
      <c r="BC495" s="236"/>
      <c r="BD495" s="234" t="str">
        <f>IF(F495="","",Tabla1[[#This Row],[sem 01]]&amp;Tabla1[[#This Row],[sem 02]]&amp;Tabla1[[#This Row],[sem 03]])</f>
        <v/>
      </c>
      <c r="BE495" s="235" t="str">
        <f>IF(TRIM(F495)="","",$B$1&amp;"-"&amp;SUBSTITUTE(Tabla1[[#This Row],[Mes Inscrito]]," ","")&amp;"-"&amp;SUBSTITUTE(Tabla1[[#This Row],[Dia de clases Inscrito]]," ","")&amp;"-"&amp;SUBSTITUTE(Tabla1[[#This Row],[Horario Inscrito]]," ","")&amp;"-"&amp;Tabla1[[#This Row],[Fecha Inicio grupo]])</f>
        <v/>
      </c>
      <c r="BF495" s="252" t="str">
        <f>IF(F495="","",Tabla1[[#This Row],[Curso]])</f>
        <v/>
      </c>
      <c r="BG495" s="253" t="str">
        <f>+IF(TRIM(F495)="","",$B$1&amp;"-"&amp;TRIM(Tabla1[[#This Row],[Mes Inscrito]])&amp;"-"&amp;TRIM(Tabla1[[#This Row],[Dia de clases Inscrito]])&amp;"-"&amp;TRIM(Tabla1[[#This Row],[Horario Inscrito]])&amp;"-"&amp;TRIM(Tabla1[[#This Row],[Fecha Inicio grupo]])&amp;"-"&amp;TRIM(Tabla1[[#This Row],[Tipo Incrito]]))</f>
        <v/>
      </c>
      <c r="BH495" s="309"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10"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10"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10" t="str">
        <f>IF(Tabla1[[#This Row],[Fecha Inicio grupo]]="","",IFERROR(VLOOKUP(Tabla1[[#This Row],[Mes de Alta como miembro]],Parámetros!$AM$2:$AN$16,2,0),"01/01/1900"))</f>
        <v/>
      </c>
    </row>
    <row r="496" spans="1:63" ht="14.45" hidden="1">
      <c r="A496" s="69">
        <v>493</v>
      </c>
      <c r="B496" s="30"/>
      <c r="C496" s="35"/>
      <c r="D496" s="43"/>
      <c r="E496" s="65"/>
      <c r="F496" s="46"/>
      <c r="G496" s="46"/>
      <c r="H496" s="164"/>
      <c r="I496" s="43"/>
      <c r="J496" s="29"/>
      <c r="K496" s="70"/>
      <c r="L496" s="69"/>
      <c r="M496" s="47"/>
      <c r="N496" s="239" t="str">
        <f ca="1">IF(Tabla1[[#This Row],[Fecha de nac]]="","",IF(Tabla1[[#This Row],[Fecha Finalización]] &gt;=TODAY(), DATEDIF(Tabla1[[#This Row],[Fecha de nac]],TODAY(),"y"), ROUNDDOWN((Tabla1[[#This Row],[Fecha Finalización]] -Tabla1[[#This Row],[Fecha de nac]])/365,0)))</f>
        <v/>
      </c>
      <c r="O496" s="170"/>
      <c r="P496" s="35"/>
      <c r="Q496" s="68"/>
      <c r="R496" s="68"/>
      <c r="S496" s="68"/>
      <c r="T496" s="68"/>
      <c r="U496" s="244" t="str">
        <f>IF(F496="","",Tabla1[[#This Row],[Fecha Inicio grupo]]+3*7-7)</f>
        <v/>
      </c>
      <c r="V496" s="245" t="str">
        <f>IF(F496="","",EDATE(Tabla1[[#This Row],[Fecha Inicio grupo]],3))</f>
        <v/>
      </c>
      <c r="W496" s="30"/>
      <c r="X496" s="30"/>
      <c r="Y496" s="77"/>
      <c r="Z496" s="77"/>
      <c r="AA496" s="77"/>
      <c r="AB496" s="77"/>
      <c r="AC496" s="77"/>
      <c r="AD496" s="77"/>
      <c r="AE496" s="77"/>
      <c r="AF496" s="77"/>
      <c r="AG496" s="77"/>
      <c r="AH496" s="77"/>
      <c r="AI496" s="77"/>
      <c r="AJ496" s="77"/>
      <c r="AK496" s="77"/>
      <c r="AL496" s="77"/>
      <c r="AM496" s="77"/>
      <c r="AN496" s="77"/>
      <c r="AO496" s="145"/>
      <c r="AP496" s="247" t="str">
        <f>IF(F496="","",IFERROR(VLOOKUP(SUBSTITUTE(SUBSTITUTE(Tabla1[[#This Row],[Uso Sistemas]],"T","P"),"N","F"),Parámetros!$M$2:$N$17,2,0),"Completar hasta 3ra sem. para evaluar a Probacionista"))</f>
        <v/>
      </c>
      <c r="AQ496" s="40"/>
      <c r="AR496" s="40"/>
      <c r="AS496" s="40"/>
      <c r="AT496" s="29"/>
      <c r="AU496" s="56"/>
      <c r="AV496" s="56"/>
      <c r="AW496" s="56"/>
      <c r="AX496" s="249" t="str">
        <f>IF(V496="","",EOMONTH(EDATE(Tabla1[[#This Row],[Fecha Finalización]],2),0))</f>
        <v/>
      </c>
      <c r="AY496" s="40"/>
      <c r="AZ496" s="250" t="str">
        <f>IF(V496="","",EOMONTH(EDATE(Tabla1[[#This Row],[Fecha Finalización]],3),0))</f>
        <v/>
      </c>
      <c r="BA496" s="40"/>
      <c r="BB496" s="40"/>
      <c r="BC496" s="236"/>
      <c r="BD496" s="234" t="str">
        <f>IF(F496="","",Tabla1[[#This Row],[sem 01]]&amp;Tabla1[[#This Row],[sem 02]]&amp;Tabla1[[#This Row],[sem 03]])</f>
        <v/>
      </c>
      <c r="BE496" s="235" t="str">
        <f>IF(TRIM(F496)="","",$B$1&amp;"-"&amp;SUBSTITUTE(Tabla1[[#This Row],[Mes Inscrito]]," ","")&amp;"-"&amp;SUBSTITUTE(Tabla1[[#This Row],[Dia de clases Inscrito]]," ","")&amp;"-"&amp;SUBSTITUTE(Tabla1[[#This Row],[Horario Inscrito]]," ","")&amp;"-"&amp;Tabla1[[#This Row],[Fecha Inicio grupo]])</f>
        <v/>
      </c>
      <c r="BF496" s="252" t="str">
        <f>IF(F496="","",Tabla1[[#This Row],[Curso]])</f>
        <v/>
      </c>
      <c r="BG496" s="253" t="str">
        <f>+IF(TRIM(F496)="","",$B$1&amp;"-"&amp;TRIM(Tabla1[[#This Row],[Mes Inscrito]])&amp;"-"&amp;TRIM(Tabla1[[#This Row],[Dia de clases Inscrito]])&amp;"-"&amp;TRIM(Tabla1[[#This Row],[Horario Inscrito]])&amp;"-"&amp;TRIM(Tabla1[[#This Row],[Fecha Inicio grupo]])&amp;"-"&amp;TRIM(Tabla1[[#This Row],[Tipo Incrito]]))</f>
        <v/>
      </c>
      <c r="BH496" s="309"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10"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10"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10" t="str">
        <f>IF(Tabla1[[#This Row],[Fecha Inicio grupo]]="","",IFERROR(VLOOKUP(Tabla1[[#This Row],[Mes de Alta como miembro]],Parámetros!$AM$2:$AN$16,2,0),"01/01/1900"))</f>
        <v/>
      </c>
    </row>
    <row r="497" spans="1:63" ht="14.45" hidden="1">
      <c r="A497" s="69">
        <v>494</v>
      </c>
      <c r="B497" s="30"/>
      <c r="C497" s="35"/>
      <c r="D497" s="43"/>
      <c r="E497" s="65"/>
      <c r="F497" s="46"/>
      <c r="G497" s="46"/>
      <c r="H497" s="164"/>
      <c r="I497" s="43"/>
      <c r="J497" s="29"/>
      <c r="K497" s="70"/>
      <c r="L497" s="69"/>
      <c r="M497" s="47"/>
      <c r="N497" s="239" t="str">
        <f ca="1">IF(Tabla1[[#This Row],[Fecha de nac]]="","",IF(Tabla1[[#This Row],[Fecha Finalización]] &gt;=TODAY(), DATEDIF(Tabla1[[#This Row],[Fecha de nac]],TODAY(),"y"), ROUNDDOWN((Tabla1[[#This Row],[Fecha Finalización]] -Tabla1[[#This Row],[Fecha de nac]])/365,0)))</f>
        <v/>
      </c>
      <c r="O497" s="170"/>
      <c r="P497" s="35"/>
      <c r="Q497" s="68"/>
      <c r="R497" s="68"/>
      <c r="S497" s="68"/>
      <c r="T497" s="68"/>
      <c r="U497" s="244" t="str">
        <f>IF(F497="","",Tabla1[[#This Row],[Fecha Inicio grupo]]+3*7-7)</f>
        <v/>
      </c>
      <c r="V497" s="245" t="str">
        <f>IF(F497="","",EDATE(Tabla1[[#This Row],[Fecha Inicio grupo]],3))</f>
        <v/>
      </c>
      <c r="W497" s="30"/>
      <c r="X497" s="30"/>
      <c r="Y497" s="77"/>
      <c r="Z497" s="77"/>
      <c r="AA497" s="77"/>
      <c r="AB497" s="77"/>
      <c r="AC497" s="77"/>
      <c r="AD497" s="77"/>
      <c r="AE497" s="77"/>
      <c r="AF497" s="77"/>
      <c r="AG497" s="77"/>
      <c r="AH497" s="77"/>
      <c r="AI497" s="77"/>
      <c r="AJ497" s="77"/>
      <c r="AK497" s="77"/>
      <c r="AL497" s="77"/>
      <c r="AM497" s="77"/>
      <c r="AN497" s="77"/>
      <c r="AO497" s="145"/>
      <c r="AP497" s="247" t="str">
        <f>IF(F497="","",IFERROR(VLOOKUP(SUBSTITUTE(SUBSTITUTE(Tabla1[[#This Row],[Uso Sistemas]],"T","P"),"N","F"),Parámetros!$M$2:$N$17,2,0),"Completar hasta 3ra sem. para evaluar a Probacionista"))</f>
        <v/>
      </c>
      <c r="AQ497" s="40"/>
      <c r="AR497" s="40"/>
      <c r="AS497" s="40"/>
      <c r="AT497" s="29"/>
      <c r="AU497" s="56"/>
      <c r="AV497" s="56"/>
      <c r="AW497" s="56"/>
      <c r="AX497" s="249" t="str">
        <f>IF(V497="","",EOMONTH(EDATE(Tabla1[[#This Row],[Fecha Finalización]],2),0))</f>
        <v/>
      </c>
      <c r="AY497" s="40"/>
      <c r="AZ497" s="250" t="str">
        <f>IF(V497="","",EOMONTH(EDATE(Tabla1[[#This Row],[Fecha Finalización]],3),0))</f>
        <v/>
      </c>
      <c r="BA497" s="40"/>
      <c r="BB497" s="40"/>
      <c r="BC497" s="236"/>
      <c r="BD497" s="234" t="str">
        <f>IF(F497="","",Tabla1[[#This Row],[sem 01]]&amp;Tabla1[[#This Row],[sem 02]]&amp;Tabla1[[#This Row],[sem 03]])</f>
        <v/>
      </c>
      <c r="BE497" s="235" t="str">
        <f>IF(TRIM(F497)="","",$B$1&amp;"-"&amp;SUBSTITUTE(Tabla1[[#This Row],[Mes Inscrito]]," ","")&amp;"-"&amp;SUBSTITUTE(Tabla1[[#This Row],[Dia de clases Inscrito]]," ","")&amp;"-"&amp;SUBSTITUTE(Tabla1[[#This Row],[Horario Inscrito]]," ","")&amp;"-"&amp;Tabla1[[#This Row],[Fecha Inicio grupo]])</f>
        <v/>
      </c>
      <c r="BF497" s="252" t="str">
        <f>IF(F497="","",Tabla1[[#This Row],[Curso]])</f>
        <v/>
      </c>
      <c r="BG497" s="253" t="str">
        <f>+IF(TRIM(F497)="","",$B$1&amp;"-"&amp;TRIM(Tabla1[[#This Row],[Mes Inscrito]])&amp;"-"&amp;TRIM(Tabla1[[#This Row],[Dia de clases Inscrito]])&amp;"-"&amp;TRIM(Tabla1[[#This Row],[Horario Inscrito]])&amp;"-"&amp;TRIM(Tabla1[[#This Row],[Fecha Inicio grupo]])&amp;"-"&amp;TRIM(Tabla1[[#This Row],[Tipo Incrito]]))</f>
        <v/>
      </c>
      <c r="BH497" s="309"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10"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10"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10" t="str">
        <f>IF(Tabla1[[#This Row],[Fecha Inicio grupo]]="","",IFERROR(VLOOKUP(Tabla1[[#This Row],[Mes de Alta como miembro]],Parámetros!$AM$2:$AN$16,2,0),"01/01/1900"))</f>
        <v/>
      </c>
    </row>
    <row r="498" spans="1:63" ht="14.45" hidden="1">
      <c r="A498" s="69">
        <v>495</v>
      </c>
      <c r="B498" s="30"/>
      <c r="C498" s="35"/>
      <c r="D498" s="43"/>
      <c r="E498" s="65"/>
      <c r="F498" s="46"/>
      <c r="G498" s="46"/>
      <c r="H498" s="164"/>
      <c r="I498" s="43"/>
      <c r="J498" s="29"/>
      <c r="K498" s="70"/>
      <c r="L498" s="69"/>
      <c r="M498" s="47"/>
      <c r="N498" s="239" t="str">
        <f ca="1">IF(Tabla1[[#This Row],[Fecha de nac]]="","",IF(Tabla1[[#This Row],[Fecha Finalización]] &gt;=TODAY(), DATEDIF(Tabla1[[#This Row],[Fecha de nac]],TODAY(),"y"), ROUNDDOWN((Tabla1[[#This Row],[Fecha Finalización]] -Tabla1[[#This Row],[Fecha de nac]])/365,0)))</f>
        <v/>
      </c>
      <c r="O498" s="170"/>
      <c r="P498" s="35"/>
      <c r="Q498" s="68"/>
      <c r="R498" s="68"/>
      <c r="S498" s="68"/>
      <c r="T498" s="68"/>
      <c r="U498" s="244" t="str">
        <f>IF(F498="","",Tabla1[[#This Row],[Fecha Inicio grupo]]+3*7-7)</f>
        <v/>
      </c>
      <c r="V498" s="245" t="str">
        <f>IF(F498="","",EDATE(Tabla1[[#This Row],[Fecha Inicio grupo]],3))</f>
        <v/>
      </c>
      <c r="W498" s="30"/>
      <c r="X498" s="30"/>
      <c r="Y498" s="77"/>
      <c r="Z498" s="77"/>
      <c r="AA498" s="77"/>
      <c r="AB498" s="77"/>
      <c r="AC498" s="77"/>
      <c r="AD498" s="77"/>
      <c r="AE498" s="77"/>
      <c r="AF498" s="77"/>
      <c r="AG498" s="77"/>
      <c r="AH498" s="77"/>
      <c r="AI498" s="77"/>
      <c r="AJ498" s="77"/>
      <c r="AK498" s="77"/>
      <c r="AL498" s="77"/>
      <c r="AM498" s="77"/>
      <c r="AN498" s="77"/>
      <c r="AO498" s="145"/>
      <c r="AP498" s="247" t="str">
        <f>IF(F498="","",IFERROR(VLOOKUP(SUBSTITUTE(SUBSTITUTE(Tabla1[[#This Row],[Uso Sistemas]],"T","P"),"N","F"),Parámetros!$M$2:$N$17,2,0),"Completar hasta 3ra sem. para evaluar a Probacionista"))</f>
        <v/>
      </c>
      <c r="AQ498" s="40"/>
      <c r="AR498" s="40"/>
      <c r="AS498" s="40"/>
      <c r="AT498" s="29"/>
      <c r="AU498" s="56"/>
      <c r="AV498" s="56"/>
      <c r="AW498" s="56"/>
      <c r="AX498" s="249" t="str">
        <f>IF(V498="","",EOMONTH(EDATE(Tabla1[[#This Row],[Fecha Finalización]],2),0))</f>
        <v/>
      </c>
      <c r="AY498" s="40"/>
      <c r="AZ498" s="250" t="str">
        <f>IF(V498="","",EOMONTH(EDATE(Tabla1[[#This Row],[Fecha Finalización]],3),0))</f>
        <v/>
      </c>
      <c r="BA498" s="40"/>
      <c r="BB498" s="40"/>
      <c r="BC498" s="236"/>
      <c r="BD498" s="234" t="str">
        <f>IF(F498="","",Tabla1[[#This Row],[sem 01]]&amp;Tabla1[[#This Row],[sem 02]]&amp;Tabla1[[#This Row],[sem 03]])</f>
        <v/>
      </c>
      <c r="BE498" s="235" t="str">
        <f>IF(TRIM(F498)="","",$B$1&amp;"-"&amp;SUBSTITUTE(Tabla1[[#This Row],[Mes Inscrito]]," ","")&amp;"-"&amp;SUBSTITUTE(Tabla1[[#This Row],[Dia de clases Inscrito]]," ","")&amp;"-"&amp;SUBSTITUTE(Tabla1[[#This Row],[Horario Inscrito]]," ","")&amp;"-"&amp;Tabla1[[#This Row],[Fecha Inicio grupo]])</f>
        <v/>
      </c>
      <c r="BF498" s="252" t="str">
        <f>IF(F498="","",Tabla1[[#This Row],[Curso]])</f>
        <v/>
      </c>
      <c r="BG498" s="253" t="str">
        <f>+IF(TRIM(F498)="","",$B$1&amp;"-"&amp;TRIM(Tabla1[[#This Row],[Mes Inscrito]])&amp;"-"&amp;TRIM(Tabla1[[#This Row],[Dia de clases Inscrito]])&amp;"-"&amp;TRIM(Tabla1[[#This Row],[Horario Inscrito]])&amp;"-"&amp;TRIM(Tabla1[[#This Row],[Fecha Inicio grupo]])&amp;"-"&amp;TRIM(Tabla1[[#This Row],[Tipo Incrito]]))</f>
        <v/>
      </c>
      <c r="BH498" s="309"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10"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10"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10" t="str">
        <f>IF(Tabla1[[#This Row],[Fecha Inicio grupo]]="","",IFERROR(VLOOKUP(Tabla1[[#This Row],[Mes de Alta como miembro]],Parámetros!$AM$2:$AN$16,2,0),"01/01/1900"))</f>
        <v/>
      </c>
    </row>
    <row r="499" spans="1:63" ht="14.45" hidden="1">
      <c r="A499" s="69">
        <v>496</v>
      </c>
      <c r="B499" s="30"/>
      <c r="C499" s="35"/>
      <c r="D499" s="43"/>
      <c r="E499" s="65"/>
      <c r="F499" s="46"/>
      <c r="G499" s="46"/>
      <c r="H499" s="164"/>
      <c r="I499" s="43"/>
      <c r="J499" s="29"/>
      <c r="K499" s="70"/>
      <c r="L499" s="69"/>
      <c r="M499" s="47"/>
      <c r="N499" s="239" t="str">
        <f ca="1">IF(Tabla1[[#This Row],[Fecha de nac]]="","",IF(Tabla1[[#This Row],[Fecha Finalización]] &gt;=TODAY(), DATEDIF(Tabla1[[#This Row],[Fecha de nac]],TODAY(),"y"), ROUNDDOWN((Tabla1[[#This Row],[Fecha Finalización]] -Tabla1[[#This Row],[Fecha de nac]])/365,0)))</f>
        <v/>
      </c>
      <c r="O499" s="170"/>
      <c r="P499" s="35"/>
      <c r="Q499" s="68"/>
      <c r="R499" s="68"/>
      <c r="S499" s="68"/>
      <c r="T499" s="68"/>
      <c r="U499" s="244" t="str">
        <f>IF(F499="","",Tabla1[[#This Row],[Fecha Inicio grupo]]+3*7-7)</f>
        <v/>
      </c>
      <c r="V499" s="245" t="str">
        <f>IF(F499="","",EDATE(Tabla1[[#This Row],[Fecha Inicio grupo]],3))</f>
        <v/>
      </c>
      <c r="W499" s="30"/>
      <c r="X499" s="30"/>
      <c r="Y499" s="77"/>
      <c r="Z499" s="77"/>
      <c r="AA499" s="77"/>
      <c r="AB499" s="77"/>
      <c r="AC499" s="77"/>
      <c r="AD499" s="77"/>
      <c r="AE499" s="77"/>
      <c r="AF499" s="77"/>
      <c r="AG499" s="77"/>
      <c r="AH499" s="77"/>
      <c r="AI499" s="77"/>
      <c r="AJ499" s="77"/>
      <c r="AK499" s="77"/>
      <c r="AL499" s="77"/>
      <c r="AM499" s="77"/>
      <c r="AN499" s="77"/>
      <c r="AO499" s="145"/>
      <c r="AP499" s="247" t="str">
        <f>IF(F499="","",IFERROR(VLOOKUP(SUBSTITUTE(SUBSTITUTE(Tabla1[[#This Row],[Uso Sistemas]],"T","P"),"N","F"),Parámetros!$M$2:$N$17,2,0),"Completar hasta 3ra sem. para evaluar a Probacionista"))</f>
        <v/>
      </c>
      <c r="AQ499" s="40"/>
      <c r="AR499" s="40"/>
      <c r="AS499" s="40"/>
      <c r="AT499" s="29"/>
      <c r="AU499" s="56"/>
      <c r="AV499" s="56"/>
      <c r="AW499" s="56"/>
      <c r="AX499" s="249" t="str">
        <f>IF(V499="","",EOMONTH(EDATE(Tabla1[[#This Row],[Fecha Finalización]],2),0))</f>
        <v/>
      </c>
      <c r="AY499" s="40"/>
      <c r="AZ499" s="250" t="str">
        <f>IF(V499="","",EOMONTH(EDATE(Tabla1[[#This Row],[Fecha Finalización]],3),0))</f>
        <v/>
      </c>
      <c r="BA499" s="40"/>
      <c r="BB499" s="40"/>
      <c r="BC499" s="236"/>
      <c r="BD499" s="234" t="str">
        <f>IF(F499="","",Tabla1[[#This Row],[sem 01]]&amp;Tabla1[[#This Row],[sem 02]]&amp;Tabla1[[#This Row],[sem 03]])</f>
        <v/>
      </c>
      <c r="BE499" s="235" t="str">
        <f>IF(TRIM(F499)="","",$B$1&amp;"-"&amp;SUBSTITUTE(Tabla1[[#This Row],[Mes Inscrito]]," ","")&amp;"-"&amp;SUBSTITUTE(Tabla1[[#This Row],[Dia de clases Inscrito]]," ","")&amp;"-"&amp;SUBSTITUTE(Tabla1[[#This Row],[Horario Inscrito]]," ","")&amp;"-"&amp;Tabla1[[#This Row],[Fecha Inicio grupo]])</f>
        <v/>
      </c>
      <c r="BF499" s="252" t="str">
        <f>IF(F499="","",Tabla1[[#This Row],[Curso]])</f>
        <v/>
      </c>
      <c r="BG499" s="253" t="str">
        <f>+IF(TRIM(F499)="","",$B$1&amp;"-"&amp;TRIM(Tabla1[[#This Row],[Mes Inscrito]])&amp;"-"&amp;TRIM(Tabla1[[#This Row],[Dia de clases Inscrito]])&amp;"-"&amp;TRIM(Tabla1[[#This Row],[Horario Inscrito]])&amp;"-"&amp;TRIM(Tabla1[[#This Row],[Fecha Inicio grupo]])&amp;"-"&amp;TRIM(Tabla1[[#This Row],[Tipo Incrito]]))</f>
        <v/>
      </c>
      <c r="BH499" s="309"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10"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10"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10" t="str">
        <f>IF(Tabla1[[#This Row],[Fecha Inicio grupo]]="","",IFERROR(VLOOKUP(Tabla1[[#This Row],[Mes de Alta como miembro]],Parámetros!$AM$2:$AN$16,2,0),"01/01/1900"))</f>
        <v/>
      </c>
    </row>
    <row r="500" spans="1:63" ht="14.45" hidden="1">
      <c r="A500" s="69">
        <v>497</v>
      </c>
      <c r="B500" s="30"/>
      <c r="C500" s="35"/>
      <c r="D500" s="43"/>
      <c r="E500" s="65"/>
      <c r="F500" s="46"/>
      <c r="G500" s="46"/>
      <c r="H500" s="164"/>
      <c r="I500" s="43"/>
      <c r="J500" s="29"/>
      <c r="K500" s="70"/>
      <c r="L500" s="69"/>
      <c r="M500" s="47"/>
      <c r="N500" s="239" t="str">
        <f ca="1">IF(Tabla1[[#This Row],[Fecha de nac]]="","",IF(Tabla1[[#This Row],[Fecha Finalización]] &gt;=TODAY(), DATEDIF(Tabla1[[#This Row],[Fecha de nac]],TODAY(),"y"), ROUNDDOWN((Tabla1[[#This Row],[Fecha Finalización]] -Tabla1[[#This Row],[Fecha de nac]])/365,0)))</f>
        <v/>
      </c>
      <c r="O500" s="170"/>
      <c r="P500" s="35"/>
      <c r="Q500" s="68"/>
      <c r="R500" s="68"/>
      <c r="S500" s="68"/>
      <c r="T500" s="68"/>
      <c r="U500" s="244" t="str">
        <f>IF(F500="","",Tabla1[[#This Row],[Fecha Inicio grupo]]+3*7-7)</f>
        <v/>
      </c>
      <c r="V500" s="245" t="str">
        <f>IF(F500="","",EDATE(Tabla1[[#This Row],[Fecha Inicio grupo]],3))</f>
        <v/>
      </c>
      <c r="W500" s="30"/>
      <c r="X500" s="30"/>
      <c r="Y500" s="77"/>
      <c r="Z500" s="77"/>
      <c r="AA500" s="77"/>
      <c r="AB500" s="77"/>
      <c r="AC500" s="77"/>
      <c r="AD500" s="77"/>
      <c r="AE500" s="77"/>
      <c r="AF500" s="77"/>
      <c r="AG500" s="77"/>
      <c r="AH500" s="77"/>
      <c r="AI500" s="77"/>
      <c r="AJ500" s="77"/>
      <c r="AK500" s="77"/>
      <c r="AL500" s="77"/>
      <c r="AM500" s="77"/>
      <c r="AN500" s="77"/>
      <c r="AO500" s="145"/>
      <c r="AP500" s="247" t="str">
        <f>IF(F500="","",IFERROR(VLOOKUP(SUBSTITUTE(SUBSTITUTE(Tabla1[[#This Row],[Uso Sistemas]],"T","P"),"N","F"),Parámetros!$M$2:$N$17,2,0),"Completar hasta 3ra sem. para evaluar a Probacionista"))</f>
        <v/>
      </c>
      <c r="AQ500" s="40"/>
      <c r="AR500" s="40"/>
      <c r="AS500" s="40"/>
      <c r="AT500" s="29"/>
      <c r="AU500" s="56"/>
      <c r="AV500" s="56"/>
      <c r="AW500" s="56"/>
      <c r="AX500" s="249" t="str">
        <f>IF(V500="","",EOMONTH(EDATE(Tabla1[[#This Row],[Fecha Finalización]],2),0))</f>
        <v/>
      </c>
      <c r="AY500" s="40"/>
      <c r="AZ500" s="250" t="str">
        <f>IF(V500="","",EOMONTH(EDATE(Tabla1[[#This Row],[Fecha Finalización]],3),0))</f>
        <v/>
      </c>
      <c r="BA500" s="40"/>
      <c r="BB500" s="40"/>
      <c r="BC500" s="236"/>
      <c r="BD500" s="234" t="str">
        <f>IF(F500="","",Tabla1[[#This Row],[sem 01]]&amp;Tabla1[[#This Row],[sem 02]]&amp;Tabla1[[#This Row],[sem 03]])</f>
        <v/>
      </c>
      <c r="BE500" s="235" t="str">
        <f>IF(TRIM(F500)="","",$B$1&amp;"-"&amp;SUBSTITUTE(Tabla1[[#This Row],[Mes Inscrito]]," ","")&amp;"-"&amp;SUBSTITUTE(Tabla1[[#This Row],[Dia de clases Inscrito]]," ","")&amp;"-"&amp;SUBSTITUTE(Tabla1[[#This Row],[Horario Inscrito]]," ","")&amp;"-"&amp;Tabla1[[#This Row],[Fecha Inicio grupo]])</f>
        <v/>
      </c>
      <c r="BF500" s="252" t="str">
        <f>IF(F500="","",Tabla1[[#This Row],[Curso]])</f>
        <v/>
      </c>
      <c r="BG500" s="253" t="str">
        <f>+IF(TRIM(F500)="","",$B$1&amp;"-"&amp;TRIM(Tabla1[[#This Row],[Mes Inscrito]])&amp;"-"&amp;TRIM(Tabla1[[#This Row],[Dia de clases Inscrito]])&amp;"-"&amp;TRIM(Tabla1[[#This Row],[Horario Inscrito]])&amp;"-"&amp;TRIM(Tabla1[[#This Row],[Fecha Inicio grupo]])&amp;"-"&amp;TRIM(Tabla1[[#This Row],[Tipo Incrito]]))</f>
        <v/>
      </c>
      <c r="BH500" s="309"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10"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10"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10" t="str">
        <f>IF(Tabla1[[#This Row],[Fecha Inicio grupo]]="","",IFERROR(VLOOKUP(Tabla1[[#This Row],[Mes de Alta como miembro]],Parámetros!$AM$2:$AN$16,2,0),"01/01/1900"))</f>
        <v/>
      </c>
    </row>
    <row r="501" spans="1:63" ht="14.45" hidden="1">
      <c r="A501" s="69">
        <v>498</v>
      </c>
      <c r="B501" s="30"/>
      <c r="C501" s="35"/>
      <c r="D501" s="43"/>
      <c r="E501" s="65"/>
      <c r="F501" s="46"/>
      <c r="G501" s="46"/>
      <c r="H501" s="164"/>
      <c r="I501" s="43"/>
      <c r="J501" s="29"/>
      <c r="K501" s="70"/>
      <c r="L501" s="69"/>
      <c r="M501" s="47"/>
      <c r="N501" s="239" t="str">
        <f ca="1">IF(Tabla1[[#This Row],[Fecha de nac]]="","",IF(Tabla1[[#This Row],[Fecha Finalización]] &gt;=TODAY(), DATEDIF(Tabla1[[#This Row],[Fecha de nac]],TODAY(),"y"), ROUNDDOWN((Tabla1[[#This Row],[Fecha Finalización]] -Tabla1[[#This Row],[Fecha de nac]])/365,0)))</f>
        <v/>
      </c>
      <c r="O501" s="170"/>
      <c r="P501" s="35"/>
      <c r="Q501" s="68"/>
      <c r="R501" s="68"/>
      <c r="S501" s="68"/>
      <c r="T501" s="68"/>
      <c r="U501" s="244" t="str">
        <f>IF(F501="","",Tabla1[[#This Row],[Fecha Inicio grupo]]+3*7-7)</f>
        <v/>
      </c>
      <c r="V501" s="245" t="str">
        <f>IF(F501="","",EDATE(Tabla1[[#This Row],[Fecha Inicio grupo]],3))</f>
        <v/>
      </c>
      <c r="W501" s="30"/>
      <c r="X501" s="30"/>
      <c r="Y501" s="77"/>
      <c r="Z501" s="77"/>
      <c r="AA501" s="77"/>
      <c r="AB501" s="77"/>
      <c r="AC501" s="77"/>
      <c r="AD501" s="77"/>
      <c r="AE501" s="77"/>
      <c r="AF501" s="77"/>
      <c r="AG501" s="77"/>
      <c r="AH501" s="77"/>
      <c r="AI501" s="77"/>
      <c r="AJ501" s="77"/>
      <c r="AK501" s="77"/>
      <c r="AL501" s="77"/>
      <c r="AM501" s="77"/>
      <c r="AN501" s="77"/>
      <c r="AO501" s="145"/>
      <c r="AP501" s="247" t="str">
        <f>IF(F501="","",IFERROR(VLOOKUP(SUBSTITUTE(SUBSTITUTE(Tabla1[[#This Row],[Uso Sistemas]],"T","P"),"N","F"),Parámetros!$M$2:$N$17,2,0),"Completar hasta 3ra sem. para evaluar a Probacionista"))</f>
        <v/>
      </c>
      <c r="AQ501" s="40"/>
      <c r="AR501" s="40"/>
      <c r="AS501" s="40"/>
      <c r="AT501" s="29"/>
      <c r="AU501" s="56"/>
      <c r="AV501" s="56"/>
      <c r="AW501" s="56"/>
      <c r="AX501" s="249" t="str">
        <f>IF(V501="","",EOMONTH(EDATE(Tabla1[[#This Row],[Fecha Finalización]],2),0))</f>
        <v/>
      </c>
      <c r="AY501" s="40"/>
      <c r="AZ501" s="250" t="str">
        <f>IF(V501="","",EOMONTH(EDATE(Tabla1[[#This Row],[Fecha Finalización]],3),0))</f>
        <v/>
      </c>
      <c r="BA501" s="40"/>
      <c r="BB501" s="40"/>
      <c r="BC501" s="236"/>
      <c r="BD501" s="234" t="str">
        <f>IF(F501="","",Tabla1[[#This Row],[sem 01]]&amp;Tabla1[[#This Row],[sem 02]]&amp;Tabla1[[#This Row],[sem 03]])</f>
        <v/>
      </c>
      <c r="BE501" s="235" t="str">
        <f>IF(TRIM(F501)="","",$B$1&amp;"-"&amp;SUBSTITUTE(Tabla1[[#This Row],[Mes Inscrito]]," ","")&amp;"-"&amp;SUBSTITUTE(Tabla1[[#This Row],[Dia de clases Inscrito]]," ","")&amp;"-"&amp;SUBSTITUTE(Tabla1[[#This Row],[Horario Inscrito]]," ","")&amp;"-"&amp;Tabla1[[#This Row],[Fecha Inicio grupo]])</f>
        <v/>
      </c>
      <c r="BF501" s="252" t="str">
        <f>IF(F501="","",Tabla1[[#This Row],[Curso]])</f>
        <v/>
      </c>
      <c r="BG501" s="253" t="str">
        <f>+IF(TRIM(F501)="","",$B$1&amp;"-"&amp;TRIM(Tabla1[[#This Row],[Mes Inscrito]])&amp;"-"&amp;TRIM(Tabla1[[#This Row],[Dia de clases Inscrito]])&amp;"-"&amp;TRIM(Tabla1[[#This Row],[Horario Inscrito]])&amp;"-"&amp;TRIM(Tabla1[[#This Row],[Fecha Inicio grupo]])&amp;"-"&amp;TRIM(Tabla1[[#This Row],[Tipo Incrito]]))</f>
        <v/>
      </c>
      <c r="BH501" s="309"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10"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10"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10" t="str">
        <f>IF(Tabla1[[#This Row],[Fecha Inicio grupo]]="","",IFERROR(VLOOKUP(Tabla1[[#This Row],[Mes de Alta como miembro]],Parámetros!$AM$2:$AN$16,2,0),"01/01/1900"))</f>
        <v/>
      </c>
    </row>
    <row r="502" spans="1:63" ht="14.45" hidden="1">
      <c r="A502" s="69">
        <v>499</v>
      </c>
      <c r="B502" s="30"/>
      <c r="C502" s="35"/>
      <c r="D502" s="43"/>
      <c r="E502" s="65"/>
      <c r="F502" s="46"/>
      <c r="G502" s="46"/>
      <c r="H502" s="164"/>
      <c r="I502" s="43"/>
      <c r="J502" s="29"/>
      <c r="K502" s="70"/>
      <c r="L502" s="69"/>
      <c r="M502" s="47"/>
      <c r="N502" s="239" t="str">
        <f ca="1">IF(Tabla1[[#This Row],[Fecha de nac]]="","",IF(Tabla1[[#This Row],[Fecha Finalización]] &gt;=TODAY(), DATEDIF(Tabla1[[#This Row],[Fecha de nac]],TODAY(),"y"), ROUNDDOWN((Tabla1[[#This Row],[Fecha Finalización]] -Tabla1[[#This Row],[Fecha de nac]])/365,0)))</f>
        <v/>
      </c>
      <c r="O502" s="170"/>
      <c r="P502" s="35"/>
      <c r="Q502" s="68"/>
      <c r="R502" s="68"/>
      <c r="S502" s="68"/>
      <c r="T502" s="68"/>
      <c r="U502" s="244" t="str">
        <f>IF(F502="","",Tabla1[[#This Row],[Fecha Inicio grupo]]+3*7-7)</f>
        <v/>
      </c>
      <c r="V502" s="245" t="str">
        <f>IF(F502="","",EDATE(Tabla1[[#This Row],[Fecha Inicio grupo]],3))</f>
        <v/>
      </c>
      <c r="W502" s="30"/>
      <c r="X502" s="30"/>
      <c r="Y502" s="77"/>
      <c r="Z502" s="77"/>
      <c r="AA502" s="77"/>
      <c r="AB502" s="77"/>
      <c r="AC502" s="77"/>
      <c r="AD502" s="77"/>
      <c r="AE502" s="77"/>
      <c r="AF502" s="77"/>
      <c r="AG502" s="77"/>
      <c r="AH502" s="77"/>
      <c r="AI502" s="77"/>
      <c r="AJ502" s="77"/>
      <c r="AK502" s="77"/>
      <c r="AL502" s="77"/>
      <c r="AM502" s="77"/>
      <c r="AN502" s="77"/>
      <c r="AO502" s="145"/>
      <c r="AP502" s="247" t="str">
        <f>IF(F502="","",IFERROR(VLOOKUP(SUBSTITUTE(SUBSTITUTE(Tabla1[[#This Row],[Uso Sistemas]],"T","P"),"N","F"),Parámetros!$M$2:$N$17,2,0),"Completar hasta 3ra sem. para evaluar a Probacionista"))</f>
        <v/>
      </c>
      <c r="AQ502" s="40"/>
      <c r="AR502" s="40"/>
      <c r="AS502" s="40"/>
      <c r="AT502" s="29"/>
      <c r="AU502" s="56"/>
      <c r="AV502" s="56"/>
      <c r="AW502" s="56"/>
      <c r="AX502" s="249" t="str">
        <f>IF(V502="","",EOMONTH(EDATE(Tabla1[[#This Row],[Fecha Finalización]],2),0))</f>
        <v/>
      </c>
      <c r="AY502" s="40"/>
      <c r="AZ502" s="250" t="str">
        <f>IF(V502="","",EOMONTH(EDATE(Tabla1[[#This Row],[Fecha Finalización]],3),0))</f>
        <v/>
      </c>
      <c r="BA502" s="40"/>
      <c r="BB502" s="40"/>
      <c r="BC502" s="236"/>
      <c r="BD502" s="234" t="str">
        <f>IF(F502="","",Tabla1[[#This Row],[sem 01]]&amp;Tabla1[[#This Row],[sem 02]]&amp;Tabla1[[#This Row],[sem 03]])</f>
        <v/>
      </c>
      <c r="BE502" s="235" t="str">
        <f>IF(TRIM(F502)="","",$B$1&amp;"-"&amp;SUBSTITUTE(Tabla1[[#This Row],[Mes Inscrito]]," ","")&amp;"-"&amp;SUBSTITUTE(Tabla1[[#This Row],[Dia de clases Inscrito]]," ","")&amp;"-"&amp;SUBSTITUTE(Tabla1[[#This Row],[Horario Inscrito]]," ","")&amp;"-"&amp;Tabla1[[#This Row],[Fecha Inicio grupo]])</f>
        <v/>
      </c>
      <c r="BF502" s="252" t="str">
        <f>IF(F502="","",Tabla1[[#This Row],[Curso]])</f>
        <v/>
      </c>
      <c r="BG502" s="253" t="str">
        <f>+IF(TRIM(F502)="","",$B$1&amp;"-"&amp;TRIM(Tabla1[[#This Row],[Mes Inscrito]])&amp;"-"&amp;TRIM(Tabla1[[#This Row],[Dia de clases Inscrito]])&amp;"-"&amp;TRIM(Tabla1[[#This Row],[Horario Inscrito]])&amp;"-"&amp;TRIM(Tabla1[[#This Row],[Fecha Inicio grupo]])&amp;"-"&amp;TRIM(Tabla1[[#This Row],[Tipo Incrito]]))</f>
        <v/>
      </c>
      <c r="BH502" s="309"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10"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10"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10" t="str">
        <f>IF(Tabla1[[#This Row],[Fecha Inicio grupo]]="","",IFERROR(VLOOKUP(Tabla1[[#This Row],[Mes de Alta como miembro]],Parámetros!$AM$2:$AN$16,2,0),"01/01/1900"))</f>
        <v/>
      </c>
    </row>
    <row r="503" spans="1:63" ht="14.45" hidden="1">
      <c r="A503" s="69">
        <v>500</v>
      </c>
      <c r="B503" s="30"/>
      <c r="C503" s="35"/>
      <c r="D503" s="43"/>
      <c r="E503" s="65"/>
      <c r="F503" s="46"/>
      <c r="G503" s="46"/>
      <c r="H503" s="164"/>
      <c r="I503" s="43"/>
      <c r="J503" s="29"/>
      <c r="K503" s="70"/>
      <c r="L503" s="69"/>
      <c r="M503" s="47"/>
      <c r="N503" s="239" t="str">
        <f ca="1">IF(Tabla1[[#This Row],[Fecha de nac]]="","",IF(Tabla1[[#This Row],[Fecha Finalización]] &gt;=TODAY(), DATEDIF(Tabla1[[#This Row],[Fecha de nac]],TODAY(),"y"), ROUNDDOWN((Tabla1[[#This Row],[Fecha Finalización]] -Tabla1[[#This Row],[Fecha de nac]])/365,0)))</f>
        <v/>
      </c>
      <c r="O503" s="170"/>
      <c r="P503" s="35"/>
      <c r="Q503" s="68"/>
      <c r="R503" s="68"/>
      <c r="S503" s="68"/>
      <c r="T503" s="68"/>
      <c r="U503" s="244" t="str">
        <f>IF(F503="","",Tabla1[[#This Row],[Fecha Inicio grupo]]+3*7-7)</f>
        <v/>
      </c>
      <c r="V503" s="245" t="str">
        <f>IF(F503="","",EDATE(Tabla1[[#This Row],[Fecha Inicio grupo]],3))</f>
        <v/>
      </c>
      <c r="W503" s="30"/>
      <c r="X503" s="30"/>
      <c r="Y503" s="77"/>
      <c r="Z503" s="77"/>
      <c r="AA503" s="77"/>
      <c r="AB503" s="77"/>
      <c r="AC503" s="77"/>
      <c r="AD503" s="77"/>
      <c r="AE503" s="77"/>
      <c r="AF503" s="77"/>
      <c r="AG503" s="77"/>
      <c r="AH503" s="77"/>
      <c r="AI503" s="77"/>
      <c r="AJ503" s="77"/>
      <c r="AK503" s="77"/>
      <c r="AL503" s="77"/>
      <c r="AM503" s="77"/>
      <c r="AN503" s="77"/>
      <c r="AO503" s="145"/>
      <c r="AP503" s="247" t="str">
        <f>IF(F503="","",IFERROR(VLOOKUP(SUBSTITUTE(SUBSTITUTE(Tabla1[[#This Row],[Uso Sistemas]],"T","P"),"N","F"),Parámetros!$M$2:$N$17,2,0),"Completar hasta 3ra sem. para evaluar a Probacionista"))</f>
        <v/>
      </c>
      <c r="AQ503" s="40"/>
      <c r="AR503" s="40"/>
      <c r="AS503" s="40"/>
      <c r="AT503" s="29"/>
      <c r="AU503" s="56"/>
      <c r="AV503" s="56"/>
      <c r="AW503" s="56"/>
      <c r="AX503" s="249" t="str">
        <f>IF(V503="","",EOMONTH(EDATE(Tabla1[[#This Row],[Fecha Finalización]],2),0))</f>
        <v/>
      </c>
      <c r="AY503" s="40"/>
      <c r="AZ503" s="250" t="str">
        <f>IF(V503="","",EOMONTH(EDATE(Tabla1[[#This Row],[Fecha Finalización]],3),0))</f>
        <v/>
      </c>
      <c r="BA503" s="40"/>
      <c r="BB503" s="40"/>
      <c r="BC503" s="236"/>
      <c r="BD503" s="234" t="str">
        <f>IF(F503="","",Tabla1[[#This Row],[sem 01]]&amp;Tabla1[[#This Row],[sem 02]]&amp;Tabla1[[#This Row],[sem 03]])</f>
        <v/>
      </c>
      <c r="BE503" s="235" t="str">
        <f>IF(TRIM(F503)="","",$B$1&amp;"-"&amp;SUBSTITUTE(Tabla1[[#This Row],[Mes Inscrito]]," ","")&amp;"-"&amp;SUBSTITUTE(Tabla1[[#This Row],[Dia de clases Inscrito]]," ","")&amp;"-"&amp;SUBSTITUTE(Tabla1[[#This Row],[Horario Inscrito]]," ","")&amp;"-"&amp;Tabla1[[#This Row],[Fecha Inicio grupo]])</f>
        <v/>
      </c>
      <c r="BF503" s="252" t="str">
        <f>IF(F503="","",Tabla1[[#This Row],[Curso]])</f>
        <v/>
      </c>
      <c r="BG503" s="253" t="str">
        <f>+IF(TRIM(F503)="","",$B$1&amp;"-"&amp;TRIM(Tabla1[[#This Row],[Mes Inscrito]])&amp;"-"&amp;TRIM(Tabla1[[#This Row],[Dia de clases Inscrito]])&amp;"-"&amp;TRIM(Tabla1[[#This Row],[Horario Inscrito]])&amp;"-"&amp;TRIM(Tabla1[[#This Row],[Fecha Inicio grupo]])&amp;"-"&amp;TRIM(Tabla1[[#This Row],[Tipo Incrito]]))</f>
        <v/>
      </c>
      <c r="BH503" s="309"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10"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10"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10" t="str">
        <f>IF(Tabla1[[#This Row],[Fecha Inicio grupo]]="","",IFERROR(VLOOKUP(Tabla1[[#This Row],[Mes de Alta como miembro]],Parámetros!$AM$2:$AN$16,2,0),"01/01/1900"))</f>
        <v/>
      </c>
    </row>
    <row r="504" spans="1:63" ht="14.45" hidden="1">
      <c r="A504" s="69">
        <v>501</v>
      </c>
      <c r="B504" s="30"/>
      <c r="C504" s="35"/>
      <c r="D504" s="43"/>
      <c r="E504" s="65"/>
      <c r="F504" s="46"/>
      <c r="G504" s="46"/>
      <c r="H504" s="164"/>
      <c r="I504" s="43"/>
      <c r="J504" s="29"/>
      <c r="K504" s="70"/>
      <c r="L504" s="69"/>
      <c r="M504" s="47"/>
      <c r="N504" s="239" t="str">
        <f ca="1">IF(Tabla1[[#This Row],[Fecha de nac]]="","",IF(Tabla1[[#This Row],[Fecha Finalización]] &gt;=TODAY(), DATEDIF(Tabla1[[#This Row],[Fecha de nac]],TODAY(),"y"), ROUNDDOWN((Tabla1[[#This Row],[Fecha Finalización]] -Tabla1[[#This Row],[Fecha de nac]])/365,0)))</f>
        <v/>
      </c>
      <c r="O504" s="170"/>
      <c r="P504" s="35"/>
      <c r="Q504" s="68"/>
      <c r="R504" s="68"/>
      <c r="S504" s="68"/>
      <c r="T504" s="68"/>
      <c r="U504" s="244" t="str">
        <f>IF(F504="","",Tabla1[[#This Row],[Fecha Inicio grupo]]+3*7-7)</f>
        <v/>
      </c>
      <c r="V504" s="245" t="str">
        <f>IF(F504="","",EDATE(Tabla1[[#This Row],[Fecha Inicio grupo]],3))</f>
        <v/>
      </c>
      <c r="W504" s="30"/>
      <c r="X504" s="30"/>
      <c r="Y504" s="77"/>
      <c r="Z504" s="77"/>
      <c r="AA504" s="77"/>
      <c r="AB504" s="77"/>
      <c r="AC504" s="77"/>
      <c r="AD504" s="77"/>
      <c r="AE504" s="77"/>
      <c r="AF504" s="77"/>
      <c r="AG504" s="77"/>
      <c r="AH504" s="77"/>
      <c r="AI504" s="77"/>
      <c r="AJ504" s="77"/>
      <c r="AK504" s="77"/>
      <c r="AL504" s="77"/>
      <c r="AM504" s="77"/>
      <c r="AN504" s="77"/>
      <c r="AO504" s="145"/>
      <c r="AP504" s="247" t="str">
        <f>IF(F504="","",IFERROR(VLOOKUP(SUBSTITUTE(SUBSTITUTE(Tabla1[[#This Row],[Uso Sistemas]],"T","P"),"N","F"),Parámetros!$M$2:$N$17,2,0),"Completar hasta 3ra sem. para evaluar a Probacionista"))</f>
        <v/>
      </c>
      <c r="AQ504" s="40"/>
      <c r="AR504" s="40"/>
      <c r="AS504" s="40"/>
      <c r="AT504" s="29"/>
      <c r="AU504" s="56"/>
      <c r="AV504" s="56"/>
      <c r="AW504" s="56"/>
      <c r="AX504" s="249" t="str">
        <f>IF(V504="","",EOMONTH(EDATE(Tabla1[[#This Row],[Fecha Finalización]],2),0))</f>
        <v/>
      </c>
      <c r="AY504" s="40"/>
      <c r="AZ504" s="250" t="str">
        <f>IF(V504="","",EOMONTH(EDATE(Tabla1[[#This Row],[Fecha Finalización]],3),0))</f>
        <v/>
      </c>
      <c r="BA504" s="40"/>
      <c r="BB504" s="40"/>
      <c r="BC504" s="236"/>
      <c r="BD504" s="234" t="str">
        <f>IF(F504="","",Tabla1[[#This Row],[sem 01]]&amp;Tabla1[[#This Row],[sem 02]]&amp;Tabla1[[#This Row],[sem 03]])</f>
        <v/>
      </c>
      <c r="BE504" s="235" t="str">
        <f>IF(TRIM(F504)="","",$B$1&amp;"-"&amp;SUBSTITUTE(Tabla1[[#This Row],[Mes Inscrito]]," ","")&amp;"-"&amp;SUBSTITUTE(Tabla1[[#This Row],[Dia de clases Inscrito]]," ","")&amp;"-"&amp;SUBSTITUTE(Tabla1[[#This Row],[Horario Inscrito]]," ","")&amp;"-"&amp;Tabla1[[#This Row],[Fecha Inicio grupo]])</f>
        <v/>
      </c>
      <c r="BF504" s="252" t="str">
        <f>IF(F504="","",Tabla1[[#This Row],[Curso]])</f>
        <v/>
      </c>
      <c r="BG504" s="253" t="str">
        <f>+IF(TRIM(F504)="","",$B$1&amp;"-"&amp;TRIM(Tabla1[[#This Row],[Mes Inscrito]])&amp;"-"&amp;TRIM(Tabla1[[#This Row],[Dia de clases Inscrito]])&amp;"-"&amp;TRIM(Tabla1[[#This Row],[Horario Inscrito]])&amp;"-"&amp;TRIM(Tabla1[[#This Row],[Fecha Inicio grupo]])&amp;"-"&amp;TRIM(Tabla1[[#This Row],[Tipo Incrito]]))</f>
        <v/>
      </c>
      <c r="BH504" s="309"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10"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10"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10" t="str">
        <f>IF(Tabla1[[#This Row],[Fecha Inicio grupo]]="","",IFERROR(VLOOKUP(Tabla1[[#This Row],[Mes de Alta como miembro]],Parámetros!$AM$2:$AN$16,2,0),"01/01/1900"))</f>
        <v/>
      </c>
    </row>
    <row r="505" spans="1:63" ht="14.45" hidden="1">
      <c r="A505" s="69">
        <v>502</v>
      </c>
      <c r="B505" s="30"/>
      <c r="C505" s="35"/>
      <c r="D505" s="43"/>
      <c r="E505" s="65"/>
      <c r="F505" s="46"/>
      <c r="G505" s="46"/>
      <c r="H505" s="164"/>
      <c r="I505" s="43"/>
      <c r="J505" s="29"/>
      <c r="K505" s="70"/>
      <c r="L505" s="69"/>
      <c r="M505" s="47"/>
      <c r="N505" s="239" t="str">
        <f ca="1">IF(Tabla1[[#This Row],[Fecha de nac]]="","",IF(Tabla1[[#This Row],[Fecha Finalización]] &gt;=TODAY(), DATEDIF(Tabla1[[#This Row],[Fecha de nac]],TODAY(),"y"), ROUNDDOWN((Tabla1[[#This Row],[Fecha Finalización]] -Tabla1[[#This Row],[Fecha de nac]])/365,0)))</f>
        <v/>
      </c>
      <c r="O505" s="170"/>
      <c r="P505" s="35"/>
      <c r="Q505" s="68"/>
      <c r="R505" s="68"/>
      <c r="S505" s="68"/>
      <c r="T505" s="68"/>
      <c r="U505" s="244" t="str">
        <f>IF(F505="","",Tabla1[[#This Row],[Fecha Inicio grupo]]+3*7-7)</f>
        <v/>
      </c>
      <c r="V505" s="245" t="str">
        <f>IF(F505="","",EDATE(Tabla1[[#This Row],[Fecha Inicio grupo]],3))</f>
        <v/>
      </c>
      <c r="W505" s="30"/>
      <c r="X505" s="30"/>
      <c r="Y505" s="77"/>
      <c r="Z505" s="77"/>
      <c r="AA505" s="77"/>
      <c r="AB505" s="77"/>
      <c r="AC505" s="77"/>
      <c r="AD505" s="77"/>
      <c r="AE505" s="77"/>
      <c r="AF505" s="77"/>
      <c r="AG505" s="77"/>
      <c r="AH505" s="77"/>
      <c r="AI505" s="77"/>
      <c r="AJ505" s="77"/>
      <c r="AK505" s="77"/>
      <c r="AL505" s="77"/>
      <c r="AM505" s="77"/>
      <c r="AN505" s="77"/>
      <c r="AO505" s="145"/>
      <c r="AP505" s="247" t="str">
        <f>IF(F505="","",IFERROR(VLOOKUP(SUBSTITUTE(SUBSTITUTE(Tabla1[[#This Row],[Uso Sistemas]],"T","P"),"N","F"),Parámetros!$M$2:$N$17,2,0),"Completar hasta 3ra sem. para evaluar a Probacionista"))</f>
        <v/>
      </c>
      <c r="AQ505" s="40"/>
      <c r="AR505" s="40"/>
      <c r="AS505" s="40"/>
      <c r="AT505" s="29"/>
      <c r="AU505" s="56"/>
      <c r="AV505" s="56"/>
      <c r="AW505" s="56"/>
      <c r="AX505" s="249" t="str">
        <f>IF(V505="","",EOMONTH(EDATE(Tabla1[[#This Row],[Fecha Finalización]],2),0))</f>
        <v/>
      </c>
      <c r="AY505" s="40"/>
      <c r="AZ505" s="250" t="str">
        <f>IF(V505="","",EOMONTH(EDATE(Tabla1[[#This Row],[Fecha Finalización]],3),0))</f>
        <v/>
      </c>
      <c r="BA505" s="40"/>
      <c r="BB505" s="40"/>
      <c r="BC505" s="236"/>
      <c r="BD505" s="234" t="str">
        <f>IF(F505="","",Tabla1[[#This Row],[sem 01]]&amp;Tabla1[[#This Row],[sem 02]]&amp;Tabla1[[#This Row],[sem 03]])</f>
        <v/>
      </c>
      <c r="BE505" s="235" t="str">
        <f>IF(TRIM(F505)="","",$B$1&amp;"-"&amp;SUBSTITUTE(Tabla1[[#This Row],[Mes Inscrito]]," ","")&amp;"-"&amp;SUBSTITUTE(Tabla1[[#This Row],[Dia de clases Inscrito]]," ","")&amp;"-"&amp;SUBSTITUTE(Tabla1[[#This Row],[Horario Inscrito]]," ","")&amp;"-"&amp;Tabla1[[#This Row],[Fecha Inicio grupo]])</f>
        <v/>
      </c>
      <c r="BF505" s="252" t="str">
        <f>IF(F505="","",Tabla1[[#This Row],[Curso]])</f>
        <v/>
      </c>
      <c r="BG505" s="253" t="str">
        <f>+IF(TRIM(F505)="","",$B$1&amp;"-"&amp;TRIM(Tabla1[[#This Row],[Mes Inscrito]])&amp;"-"&amp;TRIM(Tabla1[[#This Row],[Dia de clases Inscrito]])&amp;"-"&amp;TRIM(Tabla1[[#This Row],[Horario Inscrito]])&amp;"-"&amp;TRIM(Tabla1[[#This Row],[Fecha Inicio grupo]])&amp;"-"&amp;TRIM(Tabla1[[#This Row],[Tipo Incrito]]))</f>
        <v/>
      </c>
      <c r="BH505" s="309"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10"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10"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10" t="str">
        <f>IF(Tabla1[[#This Row],[Fecha Inicio grupo]]="","",IFERROR(VLOOKUP(Tabla1[[#This Row],[Mes de Alta como miembro]],Parámetros!$AM$2:$AN$16,2,0),"01/01/1900"))</f>
        <v/>
      </c>
    </row>
    <row r="506" spans="1:63" ht="14.45" hidden="1">
      <c r="A506" s="69">
        <v>503</v>
      </c>
      <c r="B506" s="30"/>
      <c r="C506" s="35"/>
      <c r="D506" s="43"/>
      <c r="E506" s="65"/>
      <c r="F506" s="46"/>
      <c r="G506" s="46"/>
      <c r="H506" s="164"/>
      <c r="I506" s="43"/>
      <c r="J506" s="29"/>
      <c r="K506" s="70"/>
      <c r="L506" s="69"/>
      <c r="M506" s="47"/>
      <c r="N506" s="239" t="str">
        <f ca="1">IF(Tabla1[[#This Row],[Fecha de nac]]="","",IF(Tabla1[[#This Row],[Fecha Finalización]] &gt;=TODAY(), DATEDIF(Tabla1[[#This Row],[Fecha de nac]],TODAY(),"y"), ROUNDDOWN((Tabla1[[#This Row],[Fecha Finalización]] -Tabla1[[#This Row],[Fecha de nac]])/365,0)))</f>
        <v/>
      </c>
      <c r="O506" s="170"/>
      <c r="P506" s="35"/>
      <c r="Q506" s="68"/>
      <c r="R506" s="68"/>
      <c r="S506" s="68"/>
      <c r="T506" s="68"/>
      <c r="U506" s="244" t="str">
        <f>IF(F506="","",Tabla1[[#This Row],[Fecha Inicio grupo]]+3*7-7)</f>
        <v/>
      </c>
      <c r="V506" s="245" t="str">
        <f>IF(F506="","",EDATE(Tabla1[[#This Row],[Fecha Inicio grupo]],3))</f>
        <v/>
      </c>
      <c r="W506" s="30"/>
      <c r="X506" s="30"/>
      <c r="Y506" s="77"/>
      <c r="Z506" s="77"/>
      <c r="AA506" s="77"/>
      <c r="AB506" s="77"/>
      <c r="AC506" s="77"/>
      <c r="AD506" s="77"/>
      <c r="AE506" s="77"/>
      <c r="AF506" s="77"/>
      <c r="AG506" s="77"/>
      <c r="AH506" s="77"/>
      <c r="AI506" s="77"/>
      <c r="AJ506" s="77"/>
      <c r="AK506" s="77"/>
      <c r="AL506" s="77"/>
      <c r="AM506" s="77"/>
      <c r="AN506" s="77"/>
      <c r="AO506" s="145"/>
      <c r="AP506" s="247" t="str">
        <f>IF(F506="","",IFERROR(VLOOKUP(SUBSTITUTE(SUBSTITUTE(Tabla1[[#This Row],[Uso Sistemas]],"T","P"),"N","F"),Parámetros!$M$2:$N$17,2,0),"Completar hasta 3ra sem. para evaluar a Probacionista"))</f>
        <v/>
      </c>
      <c r="AQ506" s="40"/>
      <c r="AR506" s="40"/>
      <c r="AS506" s="40"/>
      <c r="AT506" s="29"/>
      <c r="AU506" s="56"/>
      <c r="AV506" s="56"/>
      <c r="AW506" s="56"/>
      <c r="AX506" s="249" t="str">
        <f>IF(V506="","",EOMONTH(EDATE(Tabla1[[#This Row],[Fecha Finalización]],2),0))</f>
        <v/>
      </c>
      <c r="AY506" s="40"/>
      <c r="AZ506" s="250" t="str">
        <f>IF(V506="","",EOMONTH(EDATE(Tabla1[[#This Row],[Fecha Finalización]],3),0))</f>
        <v/>
      </c>
      <c r="BA506" s="40"/>
      <c r="BB506" s="40"/>
      <c r="BC506" s="236"/>
      <c r="BD506" s="234" t="str">
        <f>IF(F506="","",Tabla1[[#This Row],[sem 01]]&amp;Tabla1[[#This Row],[sem 02]]&amp;Tabla1[[#This Row],[sem 03]])</f>
        <v/>
      </c>
      <c r="BE506" s="235" t="str">
        <f>IF(TRIM(F506)="","",$B$1&amp;"-"&amp;SUBSTITUTE(Tabla1[[#This Row],[Mes Inscrito]]," ","")&amp;"-"&amp;SUBSTITUTE(Tabla1[[#This Row],[Dia de clases Inscrito]]," ","")&amp;"-"&amp;SUBSTITUTE(Tabla1[[#This Row],[Horario Inscrito]]," ","")&amp;"-"&amp;Tabla1[[#This Row],[Fecha Inicio grupo]])</f>
        <v/>
      </c>
      <c r="BF506" s="252" t="str">
        <f>IF(F506="","",Tabla1[[#This Row],[Curso]])</f>
        <v/>
      </c>
      <c r="BG506" s="253" t="str">
        <f>+IF(TRIM(F506)="","",$B$1&amp;"-"&amp;TRIM(Tabla1[[#This Row],[Mes Inscrito]])&amp;"-"&amp;TRIM(Tabla1[[#This Row],[Dia de clases Inscrito]])&amp;"-"&amp;TRIM(Tabla1[[#This Row],[Horario Inscrito]])&amp;"-"&amp;TRIM(Tabla1[[#This Row],[Fecha Inicio grupo]])&amp;"-"&amp;TRIM(Tabla1[[#This Row],[Tipo Incrito]]))</f>
        <v/>
      </c>
      <c r="BH506" s="309"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10"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10"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10" t="str">
        <f>IF(Tabla1[[#This Row],[Fecha Inicio grupo]]="","",IFERROR(VLOOKUP(Tabla1[[#This Row],[Mes de Alta como miembro]],Parámetros!$AM$2:$AN$16,2,0),"01/01/1900"))</f>
        <v/>
      </c>
    </row>
    <row r="507" spans="1:63" ht="14.45" hidden="1">
      <c r="A507" s="69">
        <v>504</v>
      </c>
      <c r="B507" s="30"/>
      <c r="C507" s="35"/>
      <c r="D507" s="43"/>
      <c r="E507" s="65"/>
      <c r="F507" s="46"/>
      <c r="G507" s="46"/>
      <c r="H507" s="164"/>
      <c r="I507" s="43"/>
      <c r="J507" s="29"/>
      <c r="K507" s="70"/>
      <c r="L507" s="69"/>
      <c r="M507" s="47"/>
      <c r="N507" s="239" t="str">
        <f ca="1">IF(Tabla1[[#This Row],[Fecha de nac]]="","",IF(Tabla1[[#This Row],[Fecha Finalización]] &gt;=TODAY(), DATEDIF(Tabla1[[#This Row],[Fecha de nac]],TODAY(),"y"), ROUNDDOWN((Tabla1[[#This Row],[Fecha Finalización]] -Tabla1[[#This Row],[Fecha de nac]])/365,0)))</f>
        <v/>
      </c>
      <c r="O507" s="170"/>
      <c r="P507" s="35"/>
      <c r="Q507" s="68"/>
      <c r="R507" s="68"/>
      <c r="S507" s="68"/>
      <c r="T507" s="68"/>
      <c r="U507" s="244" t="str">
        <f>IF(F507="","",Tabla1[[#This Row],[Fecha Inicio grupo]]+3*7-7)</f>
        <v/>
      </c>
      <c r="V507" s="245" t="str">
        <f>IF(F507="","",EDATE(Tabla1[[#This Row],[Fecha Inicio grupo]],3))</f>
        <v/>
      </c>
      <c r="W507" s="30"/>
      <c r="X507" s="30"/>
      <c r="Y507" s="77"/>
      <c r="Z507" s="77"/>
      <c r="AA507" s="77"/>
      <c r="AB507" s="77"/>
      <c r="AC507" s="77"/>
      <c r="AD507" s="77"/>
      <c r="AE507" s="77"/>
      <c r="AF507" s="77"/>
      <c r="AG507" s="77"/>
      <c r="AH507" s="77"/>
      <c r="AI507" s="77"/>
      <c r="AJ507" s="77"/>
      <c r="AK507" s="77"/>
      <c r="AL507" s="77"/>
      <c r="AM507" s="77"/>
      <c r="AN507" s="77"/>
      <c r="AO507" s="145"/>
      <c r="AP507" s="247" t="str">
        <f>IF(F507="","",IFERROR(VLOOKUP(SUBSTITUTE(SUBSTITUTE(Tabla1[[#This Row],[Uso Sistemas]],"T","P"),"N","F"),Parámetros!$M$2:$N$17,2,0),"Completar hasta 3ra sem. para evaluar a Probacionista"))</f>
        <v/>
      </c>
      <c r="AQ507" s="40"/>
      <c r="AR507" s="40"/>
      <c r="AS507" s="40"/>
      <c r="AT507" s="29"/>
      <c r="AU507" s="56"/>
      <c r="AV507" s="56"/>
      <c r="AW507" s="56"/>
      <c r="AX507" s="249" t="str">
        <f>IF(V507="","",EOMONTH(EDATE(Tabla1[[#This Row],[Fecha Finalización]],2),0))</f>
        <v/>
      </c>
      <c r="AY507" s="40"/>
      <c r="AZ507" s="250" t="str">
        <f>IF(V507="","",EOMONTH(EDATE(Tabla1[[#This Row],[Fecha Finalización]],3),0))</f>
        <v/>
      </c>
      <c r="BA507" s="40"/>
      <c r="BB507" s="40"/>
      <c r="BC507" s="236"/>
      <c r="BD507" s="234" t="str">
        <f>IF(F507="","",Tabla1[[#This Row],[sem 01]]&amp;Tabla1[[#This Row],[sem 02]]&amp;Tabla1[[#This Row],[sem 03]])</f>
        <v/>
      </c>
      <c r="BE507" s="235" t="str">
        <f>IF(TRIM(F507)="","",$B$1&amp;"-"&amp;SUBSTITUTE(Tabla1[[#This Row],[Mes Inscrito]]," ","")&amp;"-"&amp;SUBSTITUTE(Tabla1[[#This Row],[Dia de clases Inscrito]]," ","")&amp;"-"&amp;SUBSTITUTE(Tabla1[[#This Row],[Horario Inscrito]]," ","")&amp;"-"&amp;Tabla1[[#This Row],[Fecha Inicio grupo]])</f>
        <v/>
      </c>
      <c r="BF507" s="252" t="str">
        <f>IF(F507="","",Tabla1[[#This Row],[Curso]])</f>
        <v/>
      </c>
      <c r="BG507" s="253" t="str">
        <f>+IF(TRIM(F507)="","",$B$1&amp;"-"&amp;TRIM(Tabla1[[#This Row],[Mes Inscrito]])&amp;"-"&amp;TRIM(Tabla1[[#This Row],[Dia de clases Inscrito]])&amp;"-"&amp;TRIM(Tabla1[[#This Row],[Horario Inscrito]])&amp;"-"&amp;TRIM(Tabla1[[#This Row],[Fecha Inicio grupo]])&amp;"-"&amp;TRIM(Tabla1[[#This Row],[Tipo Incrito]]))</f>
        <v/>
      </c>
      <c r="BH507" s="309"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10"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10"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10" t="str">
        <f>IF(Tabla1[[#This Row],[Fecha Inicio grupo]]="","",IFERROR(VLOOKUP(Tabla1[[#This Row],[Mes de Alta como miembro]],Parámetros!$AM$2:$AN$16,2,0),"01/01/1900"))</f>
        <v/>
      </c>
    </row>
    <row r="508" spans="1:63" ht="14.45" hidden="1">
      <c r="A508" s="69">
        <v>505</v>
      </c>
      <c r="B508" s="30"/>
      <c r="C508" s="35"/>
      <c r="D508" s="43"/>
      <c r="E508" s="65"/>
      <c r="F508" s="46"/>
      <c r="G508" s="46"/>
      <c r="H508" s="164"/>
      <c r="I508" s="43"/>
      <c r="J508" s="29"/>
      <c r="K508" s="70"/>
      <c r="L508" s="69"/>
      <c r="M508" s="47"/>
      <c r="N508" s="239" t="str">
        <f ca="1">IF(Tabla1[[#This Row],[Fecha de nac]]="","",IF(Tabla1[[#This Row],[Fecha Finalización]] &gt;=TODAY(), DATEDIF(Tabla1[[#This Row],[Fecha de nac]],TODAY(),"y"), ROUNDDOWN((Tabla1[[#This Row],[Fecha Finalización]] -Tabla1[[#This Row],[Fecha de nac]])/365,0)))</f>
        <v/>
      </c>
      <c r="O508" s="170"/>
      <c r="P508" s="35"/>
      <c r="Q508" s="68"/>
      <c r="R508" s="68"/>
      <c r="S508" s="68"/>
      <c r="T508" s="68"/>
      <c r="U508" s="244" t="str">
        <f>IF(F508="","",Tabla1[[#This Row],[Fecha Inicio grupo]]+3*7-7)</f>
        <v/>
      </c>
      <c r="V508" s="245" t="str">
        <f>IF(F508="","",EDATE(Tabla1[[#This Row],[Fecha Inicio grupo]],3))</f>
        <v/>
      </c>
      <c r="W508" s="30"/>
      <c r="X508" s="30"/>
      <c r="Y508" s="77"/>
      <c r="Z508" s="77"/>
      <c r="AA508" s="77"/>
      <c r="AB508" s="77"/>
      <c r="AC508" s="77"/>
      <c r="AD508" s="77"/>
      <c r="AE508" s="77"/>
      <c r="AF508" s="77"/>
      <c r="AG508" s="77"/>
      <c r="AH508" s="77"/>
      <c r="AI508" s="77"/>
      <c r="AJ508" s="77"/>
      <c r="AK508" s="77"/>
      <c r="AL508" s="77"/>
      <c r="AM508" s="77"/>
      <c r="AN508" s="77"/>
      <c r="AO508" s="145"/>
      <c r="AP508" s="247" t="str">
        <f>IF(F508="","",IFERROR(VLOOKUP(SUBSTITUTE(SUBSTITUTE(Tabla1[[#This Row],[Uso Sistemas]],"T","P"),"N","F"),Parámetros!$M$2:$N$17,2,0),"Completar hasta 3ra sem. para evaluar a Probacionista"))</f>
        <v/>
      </c>
      <c r="AQ508" s="40"/>
      <c r="AR508" s="40"/>
      <c r="AS508" s="40"/>
      <c r="AT508" s="29"/>
      <c r="AU508" s="56"/>
      <c r="AV508" s="56"/>
      <c r="AW508" s="56"/>
      <c r="AX508" s="249" t="str">
        <f>IF(V508="","",EOMONTH(EDATE(Tabla1[[#This Row],[Fecha Finalización]],2),0))</f>
        <v/>
      </c>
      <c r="AY508" s="40"/>
      <c r="AZ508" s="250" t="str">
        <f>IF(V508="","",EOMONTH(EDATE(Tabla1[[#This Row],[Fecha Finalización]],3),0))</f>
        <v/>
      </c>
      <c r="BA508" s="40"/>
      <c r="BB508" s="40"/>
      <c r="BC508" s="236"/>
      <c r="BD508" s="234" t="str">
        <f>IF(F508="","",Tabla1[[#This Row],[sem 01]]&amp;Tabla1[[#This Row],[sem 02]]&amp;Tabla1[[#This Row],[sem 03]])</f>
        <v/>
      </c>
      <c r="BE508" s="235" t="str">
        <f>IF(TRIM(F508)="","",$B$1&amp;"-"&amp;SUBSTITUTE(Tabla1[[#This Row],[Mes Inscrito]]," ","")&amp;"-"&amp;SUBSTITUTE(Tabla1[[#This Row],[Dia de clases Inscrito]]," ","")&amp;"-"&amp;SUBSTITUTE(Tabla1[[#This Row],[Horario Inscrito]]," ","")&amp;"-"&amp;Tabla1[[#This Row],[Fecha Inicio grupo]])</f>
        <v/>
      </c>
      <c r="BF508" s="252" t="str">
        <f>IF(F508="","",Tabla1[[#This Row],[Curso]])</f>
        <v/>
      </c>
      <c r="BG508" s="253" t="str">
        <f>+IF(TRIM(F508)="","",$B$1&amp;"-"&amp;TRIM(Tabla1[[#This Row],[Mes Inscrito]])&amp;"-"&amp;TRIM(Tabla1[[#This Row],[Dia de clases Inscrito]])&amp;"-"&amp;TRIM(Tabla1[[#This Row],[Horario Inscrito]])&amp;"-"&amp;TRIM(Tabla1[[#This Row],[Fecha Inicio grupo]])&amp;"-"&amp;TRIM(Tabla1[[#This Row],[Tipo Incrito]]))</f>
        <v/>
      </c>
      <c r="BH508" s="309"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10"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10"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10" t="str">
        <f>IF(Tabla1[[#This Row],[Fecha Inicio grupo]]="","",IFERROR(VLOOKUP(Tabla1[[#This Row],[Mes de Alta como miembro]],Parámetros!$AM$2:$AN$16,2,0),"01/01/1900"))</f>
        <v/>
      </c>
    </row>
    <row r="509" spans="1:63" ht="14.45" hidden="1">
      <c r="A509" s="69">
        <v>506</v>
      </c>
      <c r="B509" s="30"/>
      <c r="C509" s="35"/>
      <c r="D509" s="43"/>
      <c r="E509" s="65"/>
      <c r="F509" s="46"/>
      <c r="G509" s="46"/>
      <c r="H509" s="164"/>
      <c r="I509" s="43"/>
      <c r="J509" s="29"/>
      <c r="K509" s="70"/>
      <c r="L509" s="69"/>
      <c r="M509" s="47"/>
      <c r="N509" s="239" t="str">
        <f ca="1">IF(Tabla1[[#This Row],[Fecha de nac]]="","",IF(Tabla1[[#This Row],[Fecha Finalización]] &gt;=TODAY(), DATEDIF(Tabla1[[#This Row],[Fecha de nac]],TODAY(),"y"), ROUNDDOWN((Tabla1[[#This Row],[Fecha Finalización]] -Tabla1[[#This Row],[Fecha de nac]])/365,0)))</f>
        <v/>
      </c>
      <c r="O509" s="170"/>
      <c r="P509" s="35"/>
      <c r="Q509" s="68"/>
      <c r="R509" s="68"/>
      <c r="S509" s="68"/>
      <c r="T509" s="68"/>
      <c r="U509" s="244" t="str">
        <f>IF(F509="","",Tabla1[[#This Row],[Fecha Inicio grupo]]+3*7-7)</f>
        <v/>
      </c>
      <c r="V509" s="245" t="str">
        <f>IF(F509="","",EDATE(Tabla1[[#This Row],[Fecha Inicio grupo]],3))</f>
        <v/>
      </c>
      <c r="W509" s="30"/>
      <c r="X509" s="30"/>
      <c r="Y509" s="77"/>
      <c r="Z509" s="77"/>
      <c r="AA509" s="77"/>
      <c r="AB509" s="77"/>
      <c r="AC509" s="77"/>
      <c r="AD509" s="77"/>
      <c r="AE509" s="77"/>
      <c r="AF509" s="77"/>
      <c r="AG509" s="77"/>
      <c r="AH509" s="77"/>
      <c r="AI509" s="77"/>
      <c r="AJ509" s="77"/>
      <c r="AK509" s="77"/>
      <c r="AL509" s="77"/>
      <c r="AM509" s="77"/>
      <c r="AN509" s="77"/>
      <c r="AO509" s="145"/>
      <c r="AP509" s="247" t="str">
        <f>IF(F509="","",IFERROR(VLOOKUP(SUBSTITUTE(SUBSTITUTE(Tabla1[[#This Row],[Uso Sistemas]],"T","P"),"N","F"),Parámetros!$M$2:$N$17,2,0),"Completar hasta 3ra sem. para evaluar a Probacionista"))</f>
        <v/>
      </c>
      <c r="AQ509" s="40"/>
      <c r="AR509" s="40"/>
      <c r="AS509" s="40"/>
      <c r="AT509" s="29"/>
      <c r="AU509" s="56"/>
      <c r="AV509" s="56"/>
      <c r="AW509" s="56"/>
      <c r="AX509" s="249" t="str">
        <f>IF(V509="","",EOMONTH(EDATE(Tabla1[[#This Row],[Fecha Finalización]],2),0))</f>
        <v/>
      </c>
      <c r="AY509" s="40"/>
      <c r="AZ509" s="250" t="str">
        <f>IF(V509="","",EOMONTH(EDATE(Tabla1[[#This Row],[Fecha Finalización]],3),0))</f>
        <v/>
      </c>
      <c r="BA509" s="40"/>
      <c r="BB509" s="40"/>
      <c r="BC509" s="236"/>
      <c r="BD509" s="234" t="str">
        <f>IF(F509="","",Tabla1[[#This Row],[sem 01]]&amp;Tabla1[[#This Row],[sem 02]]&amp;Tabla1[[#This Row],[sem 03]])</f>
        <v/>
      </c>
      <c r="BE509" s="235" t="str">
        <f>IF(TRIM(F509)="","",$B$1&amp;"-"&amp;SUBSTITUTE(Tabla1[[#This Row],[Mes Inscrito]]," ","")&amp;"-"&amp;SUBSTITUTE(Tabla1[[#This Row],[Dia de clases Inscrito]]," ","")&amp;"-"&amp;SUBSTITUTE(Tabla1[[#This Row],[Horario Inscrito]]," ","")&amp;"-"&amp;Tabla1[[#This Row],[Fecha Inicio grupo]])</f>
        <v/>
      </c>
      <c r="BF509" s="252" t="str">
        <f>IF(F509="","",Tabla1[[#This Row],[Curso]])</f>
        <v/>
      </c>
      <c r="BG509" s="253" t="str">
        <f>+IF(TRIM(F509)="","",$B$1&amp;"-"&amp;TRIM(Tabla1[[#This Row],[Mes Inscrito]])&amp;"-"&amp;TRIM(Tabla1[[#This Row],[Dia de clases Inscrito]])&amp;"-"&amp;TRIM(Tabla1[[#This Row],[Horario Inscrito]])&amp;"-"&amp;TRIM(Tabla1[[#This Row],[Fecha Inicio grupo]])&amp;"-"&amp;TRIM(Tabla1[[#This Row],[Tipo Incrito]]))</f>
        <v/>
      </c>
      <c r="BH509" s="309"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10"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10"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10" t="str">
        <f>IF(Tabla1[[#This Row],[Fecha Inicio grupo]]="","",IFERROR(VLOOKUP(Tabla1[[#This Row],[Mes de Alta como miembro]],Parámetros!$AM$2:$AN$16,2,0),"01/01/1900"))</f>
        <v/>
      </c>
    </row>
    <row r="510" spans="1:63" ht="14.45" hidden="1">
      <c r="A510" s="69">
        <v>507</v>
      </c>
      <c r="B510" s="30"/>
      <c r="C510" s="35"/>
      <c r="D510" s="43"/>
      <c r="E510" s="65"/>
      <c r="F510" s="46"/>
      <c r="G510" s="46"/>
      <c r="H510" s="164"/>
      <c r="I510" s="43"/>
      <c r="J510" s="29"/>
      <c r="K510" s="70"/>
      <c r="L510" s="69"/>
      <c r="M510" s="47"/>
      <c r="N510" s="239" t="str">
        <f ca="1">IF(Tabla1[[#This Row],[Fecha de nac]]="","",IF(Tabla1[[#This Row],[Fecha Finalización]] &gt;=TODAY(), DATEDIF(Tabla1[[#This Row],[Fecha de nac]],TODAY(),"y"), ROUNDDOWN((Tabla1[[#This Row],[Fecha Finalización]] -Tabla1[[#This Row],[Fecha de nac]])/365,0)))</f>
        <v/>
      </c>
      <c r="O510" s="170"/>
      <c r="P510" s="35"/>
      <c r="Q510" s="68"/>
      <c r="R510" s="68"/>
      <c r="S510" s="68"/>
      <c r="T510" s="68"/>
      <c r="U510" s="244" t="str">
        <f>IF(F510="","",Tabla1[[#This Row],[Fecha Inicio grupo]]+3*7-7)</f>
        <v/>
      </c>
      <c r="V510" s="245" t="str">
        <f>IF(F510="","",EDATE(Tabla1[[#This Row],[Fecha Inicio grupo]],3))</f>
        <v/>
      </c>
      <c r="W510" s="30"/>
      <c r="X510" s="30"/>
      <c r="Y510" s="77"/>
      <c r="Z510" s="77"/>
      <c r="AA510" s="77"/>
      <c r="AB510" s="77"/>
      <c r="AC510" s="77"/>
      <c r="AD510" s="77"/>
      <c r="AE510" s="77"/>
      <c r="AF510" s="77"/>
      <c r="AG510" s="77"/>
      <c r="AH510" s="77"/>
      <c r="AI510" s="77"/>
      <c r="AJ510" s="77"/>
      <c r="AK510" s="77"/>
      <c r="AL510" s="77"/>
      <c r="AM510" s="77"/>
      <c r="AN510" s="77"/>
      <c r="AO510" s="145"/>
      <c r="AP510" s="247" t="str">
        <f>IF(F510="","",IFERROR(VLOOKUP(SUBSTITUTE(SUBSTITUTE(Tabla1[[#This Row],[Uso Sistemas]],"T","P"),"N","F"),Parámetros!$M$2:$N$17,2,0),"Completar hasta 3ra sem. para evaluar a Probacionista"))</f>
        <v/>
      </c>
      <c r="AQ510" s="40"/>
      <c r="AR510" s="40"/>
      <c r="AS510" s="40"/>
      <c r="AT510" s="29"/>
      <c r="AU510" s="56"/>
      <c r="AV510" s="56"/>
      <c r="AW510" s="56"/>
      <c r="AX510" s="249" t="str">
        <f>IF(V510="","",EOMONTH(EDATE(Tabla1[[#This Row],[Fecha Finalización]],2),0))</f>
        <v/>
      </c>
      <c r="AY510" s="40"/>
      <c r="AZ510" s="250" t="str">
        <f>IF(V510="","",EOMONTH(EDATE(Tabla1[[#This Row],[Fecha Finalización]],3),0))</f>
        <v/>
      </c>
      <c r="BA510" s="40"/>
      <c r="BB510" s="40"/>
      <c r="BC510" s="236"/>
      <c r="BD510" s="234" t="str">
        <f>IF(F510="","",Tabla1[[#This Row],[sem 01]]&amp;Tabla1[[#This Row],[sem 02]]&amp;Tabla1[[#This Row],[sem 03]])</f>
        <v/>
      </c>
      <c r="BE510" s="235" t="str">
        <f>IF(TRIM(F510)="","",$B$1&amp;"-"&amp;SUBSTITUTE(Tabla1[[#This Row],[Mes Inscrito]]," ","")&amp;"-"&amp;SUBSTITUTE(Tabla1[[#This Row],[Dia de clases Inscrito]]," ","")&amp;"-"&amp;SUBSTITUTE(Tabla1[[#This Row],[Horario Inscrito]]," ","")&amp;"-"&amp;Tabla1[[#This Row],[Fecha Inicio grupo]])</f>
        <v/>
      </c>
      <c r="BF510" s="252" t="str">
        <f>IF(F510="","",Tabla1[[#This Row],[Curso]])</f>
        <v/>
      </c>
      <c r="BG510" s="253" t="str">
        <f>+IF(TRIM(F510)="","",$B$1&amp;"-"&amp;TRIM(Tabla1[[#This Row],[Mes Inscrito]])&amp;"-"&amp;TRIM(Tabla1[[#This Row],[Dia de clases Inscrito]])&amp;"-"&amp;TRIM(Tabla1[[#This Row],[Horario Inscrito]])&amp;"-"&amp;TRIM(Tabla1[[#This Row],[Fecha Inicio grupo]])&amp;"-"&amp;TRIM(Tabla1[[#This Row],[Tipo Incrito]]))</f>
        <v/>
      </c>
      <c r="BH510" s="309"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10"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10"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10" t="str">
        <f>IF(Tabla1[[#This Row],[Fecha Inicio grupo]]="","",IFERROR(VLOOKUP(Tabla1[[#This Row],[Mes de Alta como miembro]],Parámetros!$AM$2:$AN$16,2,0),"01/01/1900"))</f>
        <v/>
      </c>
    </row>
    <row r="511" spans="1:63" ht="14.45" hidden="1">
      <c r="A511" s="69">
        <v>508</v>
      </c>
      <c r="B511" s="30"/>
      <c r="C511" s="35"/>
      <c r="D511" s="43"/>
      <c r="E511" s="65"/>
      <c r="F511" s="46"/>
      <c r="G511" s="46"/>
      <c r="H511" s="164"/>
      <c r="I511" s="43"/>
      <c r="J511" s="29"/>
      <c r="K511" s="70"/>
      <c r="L511" s="69"/>
      <c r="M511" s="47"/>
      <c r="N511" s="239" t="str">
        <f ca="1">IF(Tabla1[[#This Row],[Fecha de nac]]="","",IF(Tabla1[[#This Row],[Fecha Finalización]] &gt;=TODAY(), DATEDIF(Tabla1[[#This Row],[Fecha de nac]],TODAY(),"y"), ROUNDDOWN((Tabla1[[#This Row],[Fecha Finalización]] -Tabla1[[#This Row],[Fecha de nac]])/365,0)))</f>
        <v/>
      </c>
      <c r="O511" s="170"/>
      <c r="P511" s="35"/>
      <c r="Q511" s="68"/>
      <c r="R511" s="68"/>
      <c r="S511" s="68"/>
      <c r="T511" s="68"/>
      <c r="U511" s="244" t="str">
        <f>IF(F511="","",Tabla1[[#This Row],[Fecha Inicio grupo]]+3*7-7)</f>
        <v/>
      </c>
      <c r="V511" s="245" t="str">
        <f>IF(F511="","",EDATE(Tabla1[[#This Row],[Fecha Inicio grupo]],3))</f>
        <v/>
      </c>
      <c r="W511" s="30"/>
      <c r="X511" s="30"/>
      <c r="Y511" s="77"/>
      <c r="Z511" s="77"/>
      <c r="AA511" s="77"/>
      <c r="AB511" s="77"/>
      <c r="AC511" s="77"/>
      <c r="AD511" s="77"/>
      <c r="AE511" s="77"/>
      <c r="AF511" s="77"/>
      <c r="AG511" s="77"/>
      <c r="AH511" s="77"/>
      <c r="AI511" s="77"/>
      <c r="AJ511" s="77"/>
      <c r="AK511" s="77"/>
      <c r="AL511" s="77"/>
      <c r="AM511" s="77"/>
      <c r="AN511" s="77"/>
      <c r="AO511" s="145"/>
      <c r="AP511" s="247" t="str">
        <f>IF(F511="","",IFERROR(VLOOKUP(SUBSTITUTE(SUBSTITUTE(Tabla1[[#This Row],[Uso Sistemas]],"T","P"),"N","F"),Parámetros!$M$2:$N$17,2,0),"Completar hasta 3ra sem. para evaluar a Probacionista"))</f>
        <v/>
      </c>
      <c r="AQ511" s="40"/>
      <c r="AR511" s="40"/>
      <c r="AS511" s="40"/>
      <c r="AT511" s="29"/>
      <c r="AU511" s="56"/>
      <c r="AV511" s="56"/>
      <c r="AW511" s="56"/>
      <c r="AX511" s="249" t="str">
        <f>IF(V511="","",EOMONTH(EDATE(Tabla1[[#This Row],[Fecha Finalización]],2),0))</f>
        <v/>
      </c>
      <c r="AY511" s="40"/>
      <c r="AZ511" s="250" t="str">
        <f>IF(V511="","",EOMONTH(EDATE(Tabla1[[#This Row],[Fecha Finalización]],3),0))</f>
        <v/>
      </c>
      <c r="BA511" s="40"/>
      <c r="BB511" s="40"/>
      <c r="BC511" s="236"/>
      <c r="BD511" s="234" t="str">
        <f>IF(F511="","",Tabla1[[#This Row],[sem 01]]&amp;Tabla1[[#This Row],[sem 02]]&amp;Tabla1[[#This Row],[sem 03]])</f>
        <v/>
      </c>
      <c r="BE511" s="235" t="str">
        <f>IF(TRIM(F511)="","",$B$1&amp;"-"&amp;SUBSTITUTE(Tabla1[[#This Row],[Mes Inscrito]]," ","")&amp;"-"&amp;SUBSTITUTE(Tabla1[[#This Row],[Dia de clases Inscrito]]," ","")&amp;"-"&amp;SUBSTITUTE(Tabla1[[#This Row],[Horario Inscrito]]," ","")&amp;"-"&amp;Tabla1[[#This Row],[Fecha Inicio grupo]])</f>
        <v/>
      </c>
      <c r="BF511" s="252" t="str">
        <f>IF(F511="","",Tabla1[[#This Row],[Curso]])</f>
        <v/>
      </c>
      <c r="BG511" s="253" t="str">
        <f>+IF(TRIM(F511)="","",$B$1&amp;"-"&amp;TRIM(Tabla1[[#This Row],[Mes Inscrito]])&amp;"-"&amp;TRIM(Tabla1[[#This Row],[Dia de clases Inscrito]])&amp;"-"&amp;TRIM(Tabla1[[#This Row],[Horario Inscrito]])&amp;"-"&amp;TRIM(Tabla1[[#This Row],[Fecha Inicio grupo]])&amp;"-"&amp;TRIM(Tabla1[[#This Row],[Tipo Incrito]]))</f>
        <v/>
      </c>
      <c r="BH511" s="309"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10"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10"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10" t="str">
        <f>IF(Tabla1[[#This Row],[Fecha Inicio grupo]]="","",IFERROR(VLOOKUP(Tabla1[[#This Row],[Mes de Alta como miembro]],Parámetros!$AM$2:$AN$16,2,0),"01/01/1900"))</f>
        <v/>
      </c>
    </row>
    <row r="512" spans="1:63" ht="14.45" hidden="1">
      <c r="A512" s="69">
        <v>509</v>
      </c>
      <c r="B512" s="30"/>
      <c r="C512" s="35"/>
      <c r="D512" s="43"/>
      <c r="E512" s="65"/>
      <c r="F512" s="46"/>
      <c r="G512" s="46"/>
      <c r="H512" s="164"/>
      <c r="I512" s="43"/>
      <c r="J512" s="29"/>
      <c r="K512" s="70"/>
      <c r="L512" s="69"/>
      <c r="M512" s="47"/>
      <c r="N512" s="239" t="str">
        <f ca="1">IF(Tabla1[[#This Row],[Fecha de nac]]="","",IF(Tabla1[[#This Row],[Fecha Finalización]] &gt;=TODAY(), DATEDIF(Tabla1[[#This Row],[Fecha de nac]],TODAY(),"y"), ROUNDDOWN((Tabla1[[#This Row],[Fecha Finalización]] -Tabla1[[#This Row],[Fecha de nac]])/365,0)))</f>
        <v/>
      </c>
      <c r="O512" s="170"/>
      <c r="P512" s="35"/>
      <c r="Q512" s="68"/>
      <c r="R512" s="68"/>
      <c r="S512" s="68"/>
      <c r="T512" s="68"/>
      <c r="U512" s="244" t="str">
        <f>IF(F512="","",Tabla1[[#This Row],[Fecha Inicio grupo]]+3*7-7)</f>
        <v/>
      </c>
      <c r="V512" s="245" t="str">
        <f>IF(F512="","",EDATE(Tabla1[[#This Row],[Fecha Inicio grupo]],3))</f>
        <v/>
      </c>
      <c r="W512" s="30"/>
      <c r="X512" s="30"/>
      <c r="Y512" s="77"/>
      <c r="Z512" s="77"/>
      <c r="AA512" s="77"/>
      <c r="AB512" s="77"/>
      <c r="AC512" s="77"/>
      <c r="AD512" s="77"/>
      <c r="AE512" s="77"/>
      <c r="AF512" s="77"/>
      <c r="AG512" s="77"/>
      <c r="AH512" s="77"/>
      <c r="AI512" s="77"/>
      <c r="AJ512" s="77"/>
      <c r="AK512" s="77"/>
      <c r="AL512" s="77"/>
      <c r="AM512" s="77"/>
      <c r="AN512" s="77"/>
      <c r="AO512" s="145"/>
      <c r="AP512" s="247" t="str">
        <f>IF(F512="","",IFERROR(VLOOKUP(SUBSTITUTE(SUBSTITUTE(Tabla1[[#This Row],[Uso Sistemas]],"T","P"),"N","F"),Parámetros!$M$2:$N$17,2,0),"Completar hasta 3ra sem. para evaluar a Probacionista"))</f>
        <v/>
      </c>
      <c r="AQ512" s="40"/>
      <c r="AR512" s="40"/>
      <c r="AS512" s="40"/>
      <c r="AT512" s="29"/>
      <c r="AU512" s="56"/>
      <c r="AV512" s="56"/>
      <c r="AW512" s="56"/>
      <c r="AX512" s="249" t="str">
        <f>IF(V512="","",EOMONTH(EDATE(Tabla1[[#This Row],[Fecha Finalización]],2),0))</f>
        <v/>
      </c>
      <c r="AY512" s="40"/>
      <c r="AZ512" s="250" t="str">
        <f>IF(V512="","",EOMONTH(EDATE(Tabla1[[#This Row],[Fecha Finalización]],3),0))</f>
        <v/>
      </c>
      <c r="BA512" s="40"/>
      <c r="BB512" s="40"/>
      <c r="BC512" s="236"/>
      <c r="BD512" s="234" t="str">
        <f>IF(F512="","",Tabla1[[#This Row],[sem 01]]&amp;Tabla1[[#This Row],[sem 02]]&amp;Tabla1[[#This Row],[sem 03]])</f>
        <v/>
      </c>
      <c r="BE512" s="235" t="str">
        <f>IF(TRIM(F512)="","",$B$1&amp;"-"&amp;SUBSTITUTE(Tabla1[[#This Row],[Mes Inscrito]]," ","")&amp;"-"&amp;SUBSTITUTE(Tabla1[[#This Row],[Dia de clases Inscrito]]," ","")&amp;"-"&amp;SUBSTITUTE(Tabla1[[#This Row],[Horario Inscrito]]," ","")&amp;"-"&amp;Tabla1[[#This Row],[Fecha Inicio grupo]])</f>
        <v/>
      </c>
      <c r="BF512" s="252" t="str">
        <f>IF(F512="","",Tabla1[[#This Row],[Curso]])</f>
        <v/>
      </c>
      <c r="BG512" s="253" t="str">
        <f>+IF(TRIM(F512)="","",$B$1&amp;"-"&amp;TRIM(Tabla1[[#This Row],[Mes Inscrito]])&amp;"-"&amp;TRIM(Tabla1[[#This Row],[Dia de clases Inscrito]])&amp;"-"&amp;TRIM(Tabla1[[#This Row],[Horario Inscrito]])&amp;"-"&amp;TRIM(Tabla1[[#This Row],[Fecha Inicio grupo]])&amp;"-"&amp;TRIM(Tabla1[[#This Row],[Tipo Incrito]]))</f>
        <v/>
      </c>
      <c r="BH512" s="309"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10"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10"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10" t="str">
        <f>IF(Tabla1[[#This Row],[Fecha Inicio grupo]]="","",IFERROR(VLOOKUP(Tabla1[[#This Row],[Mes de Alta como miembro]],Parámetros!$AM$2:$AN$16,2,0),"01/01/1900"))</f>
        <v/>
      </c>
    </row>
    <row r="513" spans="1:63" ht="14.45" hidden="1">
      <c r="A513" s="69">
        <v>510</v>
      </c>
      <c r="B513" s="30"/>
      <c r="C513" s="35"/>
      <c r="D513" s="43"/>
      <c r="E513" s="65"/>
      <c r="F513" s="46"/>
      <c r="G513" s="46"/>
      <c r="H513" s="164"/>
      <c r="I513" s="43"/>
      <c r="J513" s="29"/>
      <c r="K513" s="70"/>
      <c r="L513" s="69"/>
      <c r="M513" s="47"/>
      <c r="N513" s="239" t="str">
        <f ca="1">IF(Tabla1[[#This Row],[Fecha de nac]]="","",IF(Tabla1[[#This Row],[Fecha Finalización]] &gt;=TODAY(), DATEDIF(Tabla1[[#This Row],[Fecha de nac]],TODAY(),"y"), ROUNDDOWN((Tabla1[[#This Row],[Fecha Finalización]] -Tabla1[[#This Row],[Fecha de nac]])/365,0)))</f>
        <v/>
      </c>
      <c r="O513" s="170"/>
      <c r="P513" s="35"/>
      <c r="Q513" s="68"/>
      <c r="R513" s="68"/>
      <c r="S513" s="68"/>
      <c r="T513" s="68"/>
      <c r="U513" s="244" t="str">
        <f>IF(F513="","",Tabla1[[#This Row],[Fecha Inicio grupo]]+3*7-7)</f>
        <v/>
      </c>
      <c r="V513" s="245" t="str">
        <f>IF(F513="","",EDATE(Tabla1[[#This Row],[Fecha Inicio grupo]],3))</f>
        <v/>
      </c>
      <c r="W513" s="30"/>
      <c r="X513" s="30"/>
      <c r="Y513" s="77"/>
      <c r="Z513" s="77"/>
      <c r="AA513" s="77"/>
      <c r="AB513" s="77"/>
      <c r="AC513" s="77"/>
      <c r="AD513" s="77"/>
      <c r="AE513" s="77"/>
      <c r="AF513" s="77"/>
      <c r="AG513" s="77"/>
      <c r="AH513" s="77"/>
      <c r="AI513" s="77"/>
      <c r="AJ513" s="77"/>
      <c r="AK513" s="77"/>
      <c r="AL513" s="77"/>
      <c r="AM513" s="77"/>
      <c r="AN513" s="77"/>
      <c r="AO513" s="145"/>
      <c r="AP513" s="247" t="str">
        <f>IF(F513="","",IFERROR(VLOOKUP(SUBSTITUTE(SUBSTITUTE(Tabla1[[#This Row],[Uso Sistemas]],"T","P"),"N","F"),Parámetros!$M$2:$N$17,2,0),"Completar hasta 3ra sem. para evaluar a Probacionista"))</f>
        <v/>
      </c>
      <c r="AQ513" s="40"/>
      <c r="AR513" s="40"/>
      <c r="AS513" s="40"/>
      <c r="AT513" s="29"/>
      <c r="AU513" s="56"/>
      <c r="AV513" s="56"/>
      <c r="AW513" s="56"/>
      <c r="AX513" s="249" t="str">
        <f>IF(V513="","",EOMONTH(EDATE(Tabla1[[#This Row],[Fecha Finalización]],2),0))</f>
        <v/>
      </c>
      <c r="AY513" s="40"/>
      <c r="AZ513" s="250" t="str">
        <f>IF(V513="","",EOMONTH(EDATE(Tabla1[[#This Row],[Fecha Finalización]],3),0))</f>
        <v/>
      </c>
      <c r="BA513" s="40"/>
      <c r="BB513" s="40"/>
      <c r="BC513" s="236"/>
      <c r="BD513" s="234" t="str">
        <f>IF(F513="","",Tabla1[[#This Row],[sem 01]]&amp;Tabla1[[#This Row],[sem 02]]&amp;Tabla1[[#This Row],[sem 03]])</f>
        <v/>
      </c>
      <c r="BE513" s="235" t="str">
        <f>IF(TRIM(F513)="","",$B$1&amp;"-"&amp;SUBSTITUTE(Tabla1[[#This Row],[Mes Inscrito]]," ","")&amp;"-"&amp;SUBSTITUTE(Tabla1[[#This Row],[Dia de clases Inscrito]]," ","")&amp;"-"&amp;SUBSTITUTE(Tabla1[[#This Row],[Horario Inscrito]]," ","")&amp;"-"&amp;Tabla1[[#This Row],[Fecha Inicio grupo]])</f>
        <v/>
      </c>
      <c r="BF513" s="252" t="str">
        <f>IF(F513="","",Tabla1[[#This Row],[Curso]])</f>
        <v/>
      </c>
      <c r="BG513" s="253" t="str">
        <f>+IF(TRIM(F513)="","",$B$1&amp;"-"&amp;TRIM(Tabla1[[#This Row],[Mes Inscrito]])&amp;"-"&amp;TRIM(Tabla1[[#This Row],[Dia de clases Inscrito]])&amp;"-"&amp;TRIM(Tabla1[[#This Row],[Horario Inscrito]])&amp;"-"&amp;TRIM(Tabla1[[#This Row],[Fecha Inicio grupo]])&amp;"-"&amp;TRIM(Tabla1[[#This Row],[Tipo Incrito]]))</f>
        <v/>
      </c>
      <c r="BH513" s="309"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10"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10"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10" t="str">
        <f>IF(Tabla1[[#This Row],[Fecha Inicio grupo]]="","",IFERROR(VLOOKUP(Tabla1[[#This Row],[Mes de Alta como miembro]],Parámetros!$AM$2:$AN$16,2,0),"01/01/1900"))</f>
        <v/>
      </c>
    </row>
    <row r="514" spans="1:63" ht="14.45" hidden="1">
      <c r="A514" s="69">
        <v>511</v>
      </c>
      <c r="B514" s="30"/>
      <c r="C514" s="35"/>
      <c r="D514" s="43"/>
      <c r="E514" s="65"/>
      <c r="F514" s="46"/>
      <c r="G514" s="46"/>
      <c r="H514" s="164"/>
      <c r="I514" s="43"/>
      <c r="J514" s="29"/>
      <c r="K514" s="70"/>
      <c r="L514" s="69"/>
      <c r="M514" s="47"/>
      <c r="N514" s="239" t="str">
        <f ca="1">IF(Tabla1[[#This Row],[Fecha de nac]]="","",IF(Tabla1[[#This Row],[Fecha Finalización]] &gt;=TODAY(), DATEDIF(Tabla1[[#This Row],[Fecha de nac]],TODAY(),"y"), ROUNDDOWN((Tabla1[[#This Row],[Fecha Finalización]] -Tabla1[[#This Row],[Fecha de nac]])/365,0)))</f>
        <v/>
      </c>
      <c r="O514" s="170"/>
      <c r="P514" s="35"/>
      <c r="Q514" s="68"/>
      <c r="R514" s="68"/>
      <c r="S514" s="68"/>
      <c r="T514" s="68"/>
      <c r="U514" s="244" t="str">
        <f>IF(F514="","",Tabla1[[#This Row],[Fecha Inicio grupo]]+3*7-7)</f>
        <v/>
      </c>
      <c r="V514" s="245" t="str">
        <f>IF(F514="","",EDATE(Tabla1[[#This Row],[Fecha Inicio grupo]],3))</f>
        <v/>
      </c>
      <c r="W514" s="30"/>
      <c r="X514" s="30"/>
      <c r="Y514" s="77"/>
      <c r="Z514" s="77"/>
      <c r="AA514" s="77"/>
      <c r="AB514" s="77"/>
      <c r="AC514" s="77"/>
      <c r="AD514" s="77"/>
      <c r="AE514" s="77"/>
      <c r="AF514" s="77"/>
      <c r="AG514" s="77"/>
      <c r="AH514" s="77"/>
      <c r="AI514" s="77"/>
      <c r="AJ514" s="77"/>
      <c r="AK514" s="77"/>
      <c r="AL514" s="77"/>
      <c r="AM514" s="77"/>
      <c r="AN514" s="77"/>
      <c r="AO514" s="145"/>
      <c r="AP514" s="247" t="str">
        <f>IF(F514="","",IFERROR(VLOOKUP(SUBSTITUTE(SUBSTITUTE(Tabla1[[#This Row],[Uso Sistemas]],"T","P"),"N","F"),Parámetros!$M$2:$N$17,2,0),"Completar hasta 3ra sem. para evaluar a Probacionista"))</f>
        <v/>
      </c>
      <c r="AQ514" s="40"/>
      <c r="AR514" s="40"/>
      <c r="AS514" s="40"/>
      <c r="AT514" s="29"/>
      <c r="AU514" s="56"/>
      <c r="AV514" s="56"/>
      <c r="AW514" s="56"/>
      <c r="AX514" s="249" t="str">
        <f>IF(V514="","",EOMONTH(EDATE(Tabla1[[#This Row],[Fecha Finalización]],2),0))</f>
        <v/>
      </c>
      <c r="AY514" s="40"/>
      <c r="AZ514" s="250" t="str">
        <f>IF(V514="","",EOMONTH(EDATE(Tabla1[[#This Row],[Fecha Finalización]],3),0))</f>
        <v/>
      </c>
      <c r="BA514" s="40"/>
      <c r="BB514" s="40"/>
      <c r="BC514" s="236"/>
      <c r="BD514" s="234" t="str">
        <f>IF(F514="","",Tabla1[[#This Row],[sem 01]]&amp;Tabla1[[#This Row],[sem 02]]&amp;Tabla1[[#This Row],[sem 03]])</f>
        <v/>
      </c>
      <c r="BE514" s="235" t="str">
        <f>IF(TRIM(F514)="","",$B$1&amp;"-"&amp;SUBSTITUTE(Tabla1[[#This Row],[Mes Inscrito]]," ","")&amp;"-"&amp;SUBSTITUTE(Tabla1[[#This Row],[Dia de clases Inscrito]]," ","")&amp;"-"&amp;SUBSTITUTE(Tabla1[[#This Row],[Horario Inscrito]]," ","")&amp;"-"&amp;Tabla1[[#This Row],[Fecha Inicio grupo]])</f>
        <v/>
      </c>
      <c r="BF514" s="252" t="str">
        <f>IF(F514="","",Tabla1[[#This Row],[Curso]])</f>
        <v/>
      </c>
      <c r="BG514" s="253" t="str">
        <f>+IF(TRIM(F514)="","",$B$1&amp;"-"&amp;TRIM(Tabla1[[#This Row],[Mes Inscrito]])&amp;"-"&amp;TRIM(Tabla1[[#This Row],[Dia de clases Inscrito]])&amp;"-"&amp;TRIM(Tabla1[[#This Row],[Horario Inscrito]])&amp;"-"&amp;TRIM(Tabla1[[#This Row],[Fecha Inicio grupo]])&amp;"-"&amp;TRIM(Tabla1[[#This Row],[Tipo Incrito]]))</f>
        <v/>
      </c>
      <c r="BH514" s="309"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10"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10"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10" t="str">
        <f>IF(Tabla1[[#This Row],[Fecha Inicio grupo]]="","",IFERROR(VLOOKUP(Tabla1[[#This Row],[Mes de Alta como miembro]],Parámetros!$AM$2:$AN$16,2,0),"01/01/1900"))</f>
        <v/>
      </c>
    </row>
    <row r="515" spans="1:63" ht="14.45" hidden="1">
      <c r="A515" s="69">
        <v>512</v>
      </c>
      <c r="B515" s="30"/>
      <c r="C515" s="35"/>
      <c r="D515" s="43"/>
      <c r="E515" s="65"/>
      <c r="F515" s="46"/>
      <c r="G515" s="46"/>
      <c r="H515" s="164"/>
      <c r="I515" s="43"/>
      <c r="J515" s="29"/>
      <c r="K515" s="70"/>
      <c r="L515" s="69"/>
      <c r="M515" s="47"/>
      <c r="N515" s="239" t="str">
        <f ca="1">IF(Tabla1[[#This Row],[Fecha de nac]]="","",IF(Tabla1[[#This Row],[Fecha Finalización]] &gt;=TODAY(), DATEDIF(Tabla1[[#This Row],[Fecha de nac]],TODAY(),"y"), ROUNDDOWN((Tabla1[[#This Row],[Fecha Finalización]] -Tabla1[[#This Row],[Fecha de nac]])/365,0)))</f>
        <v/>
      </c>
      <c r="O515" s="170"/>
      <c r="P515" s="35"/>
      <c r="Q515" s="68"/>
      <c r="R515" s="68"/>
      <c r="S515" s="68"/>
      <c r="T515" s="68"/>
      <c r="U515" s="244" t="str">
        <f>IF(F515="","",Tabla1[[#This Row],[Fecha Inicio grupo]]+3*7-7)</f>
        <v/>
      </c>
      <c r="V515" s="245" t="str">
        <f>IF(F515="","",EDATE(Tabla1[[#This Row],[Fecha Inicio grupo]],3))</f>
        <v/>
      </c>
      <c r="W515" s="30"/>
      <c r="X515" s="30"/>
      <c r="Y515" s="77"/>
      <c r="Z515" s="77"/>
      <c r="AA515" s="77"/>
      <c r="AB515" s="77"/>
      <c r="AC515" s="77"/>
      <c r="AD515" s="77"/>
      <c r="AE515" s="77"/>
      <c r="AF515" s="77"/>
      <c r="AG515" s="77"/>
      <c r="AH515" s="77"/>
      <c r="AI515" s="77"/>
      <c r="AJ515" s="77"/>
      <c r="AK515" s="77"/>
      <c r="AL515" s="77"/>
      <c r="AM515" s="77"/>
      <c r="AN515" s="77"/>
      <c r="AO515" s="145"/>
      <c r="AP515" s="247" t="str">
        <f>IF(F515="","",IFERROR(VLOOKUP(SUBSTITUTE(SUBSTITUTE(Tabla1[[#This Row],[Uso Sistemas]],"T","P"),"N","F"),Parámetros!$M$2:$N$17,2,0),"Completar hasta 3ra sem. para evaluar a Probacionista"))</f>
        <v/>
      </c>
      <c r="AQ515" s="40"/>
      <c r="AR515" s="40"/>
      <c r="AS515" s="40"/>
      <c r="AT515" s="29"/>
      <c r="AU515" s="56"/>
      <c r="AV515" s="56"/>
      <c r="AW515" s="56"/>
      <c r="AX515" s="249" t="str">
        <f>IF(V515="","",EOMONTH(EDATE(Tabla1[[#This Row],[Fecha Finalización]],2),0))</f>
        <v/>
      </c>
      <c r="AY515" s="40"/>
      <c r="AZ515" s="250" t="str">
        <f>IF(V515="","",EOMONTH(EDATE(Tabla1[[#This Row],[Fecha Finalización]],3),0))</f>
        <v/>
      </c>
      <c r="BA515" s="40"/>
      <c r="BB515" s="40"/>
      <c r="BC515" s="236"/>
      <c r="BD515" s="234" t="str">
        <f>IF(F515="","",Tabla1[[#This Row],[sem 01]]&amp;Tabla1[[#This Row],[sem 02]]&amp;Tabla1[[#This Row],[sem 03]])</f>
        <v/>
      </c>
      <c r="BE515" s="235" t="str">
        <f>IF(TRIM(F515)="","",$B$1&amp;"-"&amp;SUBSTITUTE(Tabla1[[#This Row],[Mes Inscrito]]," ","")&amp;"-"&amp;SUBSTITUTE(Tabla1[[#This Row],[Dia de clases Inscrito]]," ","")&amp;"-"&amp;SUBSTITUTE(Tabla1[[#This Row],[Horario Inscrito]]," ","")&amp;"-"&amp;Tabla1[[#This Row],[Fecha Inicio grupo]])</f>
        <v/>
      </c>
      <c r="BF515" s="252" t="str">
        <f>IF(F515="","",Tabla1[[#This Row],[Curso]])</f>
        <v/>
      </c>
      <c r="BG515" s="253" t="str">
        <f>+IF(TRIM(F515)="","",$B$1&amp;"-"&amp;TRIM(Tabla1[[#This Row],[Mes Inscrito]])&amp;"-"&amp;TRIM(Tabla1[[#This Row],[Dia de clases Inscrito]])&amp;"-"&amp;TRIM(Tabla1[[#This Row],[Horario Inscrito]])&amp;"-"&amp;TRIM(Tabla1[[#This Row],[Fecha Inicio grupo]])&amp;"-"&amp;TRIM(Tabla1[[#This Row],[Tipo Incrito]]))</f>
        <v/>
      </c>
      <c r="BH515" s="309"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10"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10"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10" t="str">
        <f>IF(Tabla1[[#This Row],[Fecha Inicio grupo]]="","",IFERROR(VLOOKUP(Tabla1[[#This Row],[Mes de Alta como miembro]],Parámetros!$AM$2:$AN$16,2,0),"01/01/1900"))</f>
        <v/>
      </c>
    </row>
    <row r="516" spans="1:63" ht="14.45" hidden="1">
      <c r="A516" s="69">
        <v>513</v>
      </c>
      <c r="B516" s="30"/>
      <c r="C516" s="35"/>
      <c r="D516" s="43"/>
      <c r="E516" s="65"/>
      <c r="F516" s="46"/>
      <c r="G516" s="46"/>
      <c r="H516" s="164"/>
      <c r="I516" s="43"/>
      <c r="J516" s="29"/>
      <c r="K516" s="70"/>
      <c r="L516" s="69"/>
      <c r="M516" s="47"/>
      <c r="N516" s="239" t="str">
        <f ca="1">IF(Tabla1[[#This Row],[Fecha de nac]]="","",IF(Tabla1[[#This Row],[Fecha Finalización]] &gt;=TODAY(), DATEDIF(Tabla1[[#This Row],[Fecha de nac]],TODAY(),"y"), ROUNDDOWN((Tabla1[[#This Row],[Fecha Finalización]] -Tabla1[[#This Row],[Fecha de nac]])/365,0)))</f>
        <v/>
      </c>
      <c r="O516" s="170"/>
      <c r="P516" s="35"/>
      <c r="Q516" s="68"/>
      <c r="R516" s="68"/>
      <c r="S516" s="68"/>
      <c r="T516" s="68"/>
      <c r="U516" s="244" t="str">
        <f>IF(F516="","",Tabla1[[#This Row],[Fecha Inicio grupo]]+3*7-7)</f>
        <v/>
      </c>
      <c r="V516" s="245" t="str">
        <f>IF(F516="","",EDATE(Tabla1[[#This Row],[Fecha Inicio grupo]],3))</f>
        <v/>
      </c>
      <c r="W516" s="30"/>
      <c r="X516" s="30"/>
      <c r="Y516" s="77"/>
      <c r="Z516" s="77"/>
      <c r="AA516" s="77"/>
      <c r="AB516" s="77"/>
      <c r="AC516" s="77"/>
      <c r="AD516" s="77"/>
      <c r="AE516" s="77"/>
      <c r="AF516" s="77"/>
      <c r="AG516" s="77"/>
      <c r="AH516" s="77"/>
      <c r="AI516" s="77"/>
      <c r="AJ516" s="77"/>
      <c r="AK516" s="77"/>
      <c r="AL516" s="77"/>
      <c r="AM516" s="77"/>
      <c r="AN516" s="77"/>
      <c r="AO516" s="145"/>
      <c r="AP516" s="247" t="str">
        <f>IF(F516="","",IFERROR(VLOOKUP(SUBSTITUTE(SUBSTITUTE(Tabla1[[#This Row],[Uso Sistemas]],"T","P"),"N","F"),Parámetros!$M$2:$N$17,2,0),"Completar hasta 3ra sem. para evaluar a Probacionista"))</f>
        <v/>
      </c>
      <c r="AQ516" s="40"/>
      <c r="AR516" s="40"/>
      <c r="AS516" s="40"/>
      <c r="AT516" s="29"/>
      <c r="AU516" s="56"/>
      <c r="AV516" s="56"/>
      <c r="AW516" s="56"/>
      <c r="AX516" s="249" t="str">
        <f>IF(V516="","",EOMONTH(EDATE(Tabla1[[#This Row],[Fecha Finalización]],2),0))</f>
        <v/>
      </c>
      <c r="AY516" s="40"/>
      <c r="AZ516" s="250" t="str">
        <f>IF(V516="","",EOMONTH(EDATE(Tabla1[[#This Row],[Fecha Finalización]],3),0))</f>
        <v/>
      </c>
      <c r="BA516" s="40"/>
      <c r="BB516" s="40"/>
      <c r="BC516" s="236"/>
      <c r="BD516" s="234" t="str">
        <f>IF(F516="","",Tabla1[[#This Row],[sem 01]]&amp;Tabla1[[#This Row],[sem 02]]&amp;Tabla1[[#This Row],[sem 03]])</f>
        <v/>
      </c>
      <c r="BE516" s="235" t="str">
        <f>IF(TRIM(F516)="","",$B$1&amp;"-"&amp;SUBSTITUTE(Tabla1[[#This Row],[Mes Inscrito]]," ","")&amp;"-"&amp;SUBSTITUTE(Tabla1[[#This Row],[Dia de clases Inscrito]]," ","")&amp;"-"&amp;SUBSTITUTE(Tabla1[[#This Row],[Horario Inscrito]]," ","")&amp;"-"&amp;Tabla1[[#This Row],[Fecha Inicio grupo]])</f>
        <v/>
      </c>
      <c r="BF516" s="252" t="str">
        <f>IF(F516="","",Tabla1[[#This Row],[Curso]])</f>
        <v/>
      </c>
      <c r="BG516" s="253" t="str">
        <f>+IF(TRIM(F516)="","",$B$1&amp;"-"&amp;TRIM(Tabla1[[#This Row],[Mes Inscrito]])&amp;"-"&amp;TRIM(Tabla1[[#This Row],[Dia de clases Inscrito]])&amp;"-"&amp;TRIM(Tabla1[[#This Row],[Horario Inscrito]])&amp;"-"&amp;TRIM(Tabla1[[#This Row],[Fecha Inicio grupo]])&amp;"-"&amp;TRIM(Tabla1[[#This Row],[Tipo Incrito]]))</f>
        <v/>
      </c>
      <c r="BH516" s="309"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10"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10"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10" t="str">
        <f>IF(Tabla1[[#This Row],[Fecha Inicio grupo]]="","",IFERROR(VLOOKUP(Tabla1[[#This Row],[Mes de Alta como miembro]],Parámetros!$AM$2:$AN$16,2,0),"01/01/1900"))</f>
        <v/>
      </c>
    </row>
    <row r="517" spans="1:63" ht="14.45" hidden="1">
      <c r="A517" s="69">
        <v>514</v>
      </c>
      <c r="B517" s="30"/>
      <c r="C517" s="35"/>
      <c r="D517" s="43"/>
      <c r="E517" s="65"/>
      <c r="F517" s="46"/>
      <c r="G517" s="46"/>
      <c r="H517" s="164"/>
      <c r="I517" s="43"/>
      <c r="J517" s="29"/>
      <c r="K517" s="70"/>
      <c r="L517" s="69"/>
      <c r="M517" s="47"/>
      <c r="N517" s="239" t="str">
        <f ca="1">IF(Tabla1[[#This Row],[Fecha de nac]]="","",IF(Tabla1[[#This Row],[Fecha Finalización]] &gt;=TODAY(), DATEDIF(Tabla1[[#This Row],[Fecha de nac]],TODAY(),"y"), ROUNDDOWN((Tabla1[[#This Row],[Fecha Finalización]] -Tabla1[[#This Row],[Fecha de nac]])/365,0)))</f>
        <v/>
      </c>
      <c r="O517" s="170"/>
      <c r="P517" s="35"/>
      <c r="Q517" s="68"/>
      <c r="R517" s="68"/>
      <c r="S517" s="68"/>
      <c r="T517" s="68"/>
      <c r="U517" s="244" t="str">
        <f>IF(F517="","",Tabla1[[#This Row],[Fecha Inicio grupo]]+3*7-7)</f>
        <v/>
      </c>
      <c r="V517" s="245" t="str">
        <f>IF(F517="","",EDATE(Tabla1[[#This Row],[Fecha Inicio grupo]],3))</f>
        <v/>
      </c>
      <c r="W517" s="30"/>
      <c r="X517" s="30"/>
      <c r="Y517" s="77"/>
      <c r="Z517" s="77"/>
      <c r="AA517" s="77"/>
      <c r="AB517" s="77"/>
      <c r="AC517" s="77"/>
      <c r="AD517" s="77"/>
      <c r="AE517" s="77"/>
      <c r="AF517" s="77"/>
      <c r="AG517" s="77"/>
      <c r="AH517" s="77"/>
      <c r="AI517" s="77"/>
      <c r="AJ517" s="77"/>
      <c r="AK517" s="77"/>
      <c r="AL517" s="77"/>
      <c r="AM517" s="77"/>
      <c r="AN517" s="77"/>
      <c r="AO517" s="145"/>
      <c r="AP517" s="247" t="str">
        <f>IF(F517="","",IFERROR(VLOOKUP(SUBSTITUTE(SUBSTITUTE(Tabla1[[#This Row],[Uso Sistemas]],"T","P"),"N","F"),Parámetros!$M$2:$N$17,2,0),"Completar hasta 3ra sem. para evaluar a Probacionista"))</f>
        <v/>
      </c>
      <c r="AQ517" s="40"/>
      <c r="AR517" s="40"/>
      <c r="AS517" s="40"/>
      <c r="AT517" s="29"/>
      <c r="AU517" s="56"/>
      <c r="AV517" s="56"/>
      <c r="AW517" s="56"/>
      <c r="AX517" s="249" t="str">
        <f>IF(V517="","",EOMONTH(EDATE(Tabla1[[#This Row],[Fecha Finalización]],2),0))</f>
        <v/>
      </c>
      <c r="AY517" s="40"/>
      <c r="AZ517" s="250" t="str">
        <f>IF(V517="","",EOMONTH(EDATE(Tabla1[[#This Row],[Fecha Finalización]],3),0))</f>
        <v/>
      </c>
      <c r="BA517" s="40"/>
      <c r="BB517" s="40"/>
      <c r="BC517" s="236"/>
      <c r="BD517" s="234" t="str">
        <f>IF(F517="","",Tabla1[[#This Row],[sem 01]]&amp;Tabla1[[#This Row],[sem 02]]&amp;Tabla1[[#This Row],[sem 03]])</f>
        <v/>
      </c>
      <c r="BE517" s="235" t="str">
        <f>IF(TRIM(F517)="","",$B$1&amp;"-"&amp;SUBSTITUTE(Tabla1[[#This Row],[Mes Inscrito]]," ","")&amp;"-"&amp;SUBSTITUTE(Tabla1[[#This Row],[Dia de clases Inscrito]]," ","")&amp;"-"&amp;SUBSTITUTE(Tabla1[[#This Row],[Horario Inscrito]]," ","")&amp;"-"&amp;Tabla1[[#This Row],[Fecha Inicio grupo]])</f>
        <v/>
      </c>
      <c r="BF517" s="252" t="str">
        <f>IF(F517="","",Tabla1[[#This Row],[Curso]])</f>
        <v/>
      </c>
      <c r="BG517" s="253" t="str">
        <f>+IF(TRIM(F517)="","",$B$1&amp;"-"&amp;TRIM(Tabla1[[#This Row],[Mes Inscrito]])&amp;"-"&amp;TRIM(Tabla1[[#This Row],[Dia de clases Inscrito]])&amp;"-"&amp;TRIM(Tabla1[[#This Row],[Horario Inscrito]])&amp;"-"&amp;TRIM(Tabla1[[#This Row],[Fecha Inicio grupo]])&amp;"-"&amp;TRIM(Tabla1[[#This Row],[Tipo Incrito]]))</f>
        <v/>
      </c>
      <c r="BH517" s="309"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10"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10"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10" t="str">
        <f>IF(Tabla1[[#This Row],[Fecha Inicio grupo]]="","",IFERROR(VLOOKUP(Tabla1[[#This Row],[Mes de Alta como miembro]],Parámetros!$AM$2:$AN$16,2,0),"01/01/1900"))</f>
        <v/>
      </c>
    </row>
    <row r="518" spans="1:63" ht="14.45" hidden="1">
      <c r="A518" s="69">
        <v>515</v>
      </c>
      <c r="B518" s="30"/>
      <c r="C518" s="35"/>
      <c r="D518" s="43"/>
      <c r="E518" s="65"/>
      <c r="F518" s="46"/>
      <c r="G518" s="46"/>
      <c r="H518" s="164"/>
      <c r="I518" s="43"/>
      <c r="J518" s="29"/>
      <c r="K518" s="70"/>
      <c r="L518" s="69"/>
      <c r="M518" s="47"/>
      <c r="N518" s="239" t="str">
        <f ca="1">IF(Tabla1[[#This Row],[Fecha de nac]]="","",IF(Tabla1[[#This Row],[Fecha Finalización]] &gt;=TODAY(), DATEDIF(Tabla1[[#This Row],[Fecha de nac]],TODAY(),"y"), ROUNDDOWN((Tabla1[[#This Row],[Fecha Finalización]] -Tabla1[[#This Row],[Fecha de nac]])/365,0)))</f>
        <v/>
      </c>
      <c r="O518" s="170"/>
      <c r="P518" s="35"/>
      <c r="Q518" s="68"/>
      <c r="R518" s="68"/>
      <c r="S518" s="68"/>
      <c r="T518" s="68"/>
      <c r="U518" s="244" t="str">
        <f>IF(F518="","",Tabla1[[#This Row],[Fecha Inicio grupo]]+3*7-7)</f>
        <v/>
      </c>
      <c r="V518" s="245" t="str">
        <f>IF(F518="","",EDATE(Tabla1[[#This Row],[Fecha Inicio grupo]],3))</f>
        <v/>
      </c>
      <c r="W518" s="30"/>
      <c r="X518" s="30"/>
      <c r="Y518" s="77"/>
      <c r="Z518" s="77"/>
      <c r="AA518" s="77"/>
      <c r="AB518" s="77"/>
      <c r="AC518" s="77"/>
      <c r="AD518" s="77"/>
      <c r="AE518" s="77"/>
      <c r="AF518" s="77"/>
      <c r="AG518" s="77"/>
      <c r="AH518" s="77"/>
      <c r="AI518" s="77"/>
      <c r="AJ518" s="77"/>
      <c r="AK518" s="77"/>
      <c r="AL518" s="77"/>
      <c r="AM518" s="77"/>
      <c r="AN518" s="77"/>
      <c r="AO518" s="145"/>
      <c r="AP518" s="247" t="str">
        <f>IF(F518="","",IFERROR(VLOOKUP(SUBSTITUTE(SUBSTITUTE(Tabla1[[#This Row],[Uso Sistemas]],"T","P"),"N","F"),Parámetros!$M$2:$N$17,2,0),"Completar hasta 3ra sem. para evaluar a Probacionista"))</f>
        <v/>
      </c>
      <c r="AQ518" s="40"/>
      <c r="AR518" s="40"/>
      <c r="AS518" s="40"/>
      <c r="AT518" s="29"/>
      <c r="AU518" s="56"/>
      <c r="AV518" s="56"/>
      <c r="AW518" s="56"/>
      <c r="AX518" s="249" t="str">
        <f>IF(V518="","",EOMONTH(EDATE(Tabla1[[#This Row],[Fecha Finalización]],2),0))</f>
        <v/>
      </c>
      <c r="AY518" s="40"/>
      <c r="AZ518" s="250" t="str">
        <f>IF(V518="","",EOMONTH(EDATE(Tabla1[[#This Row],[Fecha Finalización]],3),0))</f>
        <v/>
      </c>
      <c r="BA518" s="40"/>
      <c r="BB518" s="40"/>
      <c r="BC518" s="236"/>
      <c r="BD518" s="234" t="str">
        <f>IF(F518="","",Tabla1[[#This Row],[sem 01]]&amp;Tabla1[[#This Row],[sem 02]]&amp;Tabla1[[#This Row],[sem 03]])</f>
        <v/>
      </c>
      <c r="BE518" s="235" t="str">
        <f>IF(TRIM(F518)="","",$B$1&amp;"-"&amp;SUBSTITUTE(Tabla1[[#This Row],[Mes Inscrito]]," ","")&amp;"-"&amp;SUBSTITUTE(Tabla1[[#This Row],[Dia de clases Inscrito]]," ","")&amp;"-"&amp;SUBSTITUTE(Tabla1[[#This Row],[Horario Inscrito]]," ","")&amp;"-"&amp;Tabla1[[#This Row],[Fecha Inicio grupo]])</f>
        <v/>
      </c>
      <c r="BF518" s="252" t="str">
        <f>IF(F518="","",Tabla1[[#This Row],[Curso]])</f>
        <v/>
      </c>
      <c r="BG518" s="253" t="str">
        <f>+IF(TRIM(F518)="","",$B$1&amp;"-"&amp;TRIM(Tabla1[[#This Row],[Mes Inscrito]])&amp;"-"&amp;TRIM(Tabla1[[#This Row],[Dia de clases Inscrito]])&amp;"-"&amp;TRIM(Tabla1[[#This Row],[Horario Inscrito]])&amp;"-"&amp;TRIM(Tabla1[[#This Row],[Fecha Inicio grupo]])&amp;"-"&amp;TRIM(Tabla1[[#This Row],[Tipo Incrito]]))</f>
        <v/>
      </c>
      <c r="BH518" s="309"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10"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10"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10" t="str">
        <f>IF(Tabla1[[#This Row],[Fecha Inicio grupo]]="","",IFERROR(VLOOKUP(Tabla1[[#This Row],[Mes de Alta como miembro]],Parámetros!$AM$2:$AN$16,2,0),"01/01/1900"))</f>
        <v/>
      </c>
    </row>
    <row r="519" spans="1:63" ht="14.45" hidden="1">
      <c r="A519" s="69">
        <v>516</v>
      </c>
      <c r="B519" s="30"/>
      <c r="C519" s="35"/>
      <c r="D519" s="43"/>
      <c r="E519" s="65"/>
      <c r="F519" s="46"/>
      <c r="G519" s="46"/>
      <c r="H519" s="164"/>
      <c r="I519" s="43"/>
      <c r="J519" s="29"/>
      <c r="K519" s="70"/>
      <c r="L519" s="69"/>
      <c r="M519" s="47"/>
      <c r="N519" s="239" t="str">
        <f ca="1">IF(Tabla1[[#This Row],[Fecha de nac]]="","",IF(Tabla1[[#This Row],[Fecha Finalización]] &gt;=TODAY(), DATEDIF(Tabla1[[#This Row],[Fecha de nac]],TODAY(),"y"), ROUNDDOWN((Tabla1[[#This Row],[Fecha Finalización]] -Tabla1[[#This Row],[Fecha de nac]])/365,0)))</f>
        <v/>
      </c>
      <c r="O519" s="170"/>
      <c r="P519" s="35"/>
      <c r="Q519" s="68"/>
      <c r="R519" s="68"/>
      <c r="S519" s="68"/>
      <c r="T519" s="68"/>
      <c r="U519" s="244" t="str">
        <f>IF(F519="","",Tabla1[[#This Row],[Fecha Inicio grupo]]+3*7-7)</f>
        <v/>
      </c>
      <c r="V519" s="245" t="str">
        <f>IF(F519="","",EDATE(Tabla1[[#This Row],[Fecha Inicio grupo]],3))</f>
        <v/>
      </c>
      <c r="W519" s="30"/>
      <c r="X519" s="30"/>
      <c r="Y519" s="77"/>
      <c r="Z519" s="77"/>
      <c r="AA519" s="77"/>
      <c r="AB519" s="77"/>
      <c r="AC519" s="77"/>
      <c r="AD519" s="77"/>
      <c r="AE519" s="77"/>
      <c r="AF519" s="77"/>
      <c r="AG519" s="77"/>
      <c r="AH519" s="77"/>
      <c r="AI519" s="77"/>
      <c r="AJ519" s="77"/>
      <c r="AK519" s="77"/>
      <c r="AL519" s="77"/>
      <c r="AM519" s="77"/>
      <c r="AN519" s="77"/>
      <c r="AO519" s="145"/>
      <c r="AP519" s="247" t="str">
        <f>IF(F519="","",IFERROR(VLOOKUP(SUBSTITUTE(SUBSTITUTE(Tabla1[[#This Row],[Uso Sistemas]],"T","P"),"N","F"),Parámetros!$M$2:$N$17,2,0),"Completar hasta 3ra sem. para evaluar a Probacionista"))</f>
        <v/>
      </c>
      <c r="AQ519" s="40"/>
      <c r="AR519" s="40"/>
      <c r="AS519" s="40"/>
      <c r="AT519" s="29"/>
      <c r="AU519" s="56"/>
      <c r="AV519" s="56"/>
      <c r="AW519" s="56"/>
      <c r="AX519" s="249" t="str">
        <f>IF(V519="","",EOMONTH(EDATE(Tabla1[[#This Row],[Fecha Finalización]],2),0))</f>
        <v/>
      </c>
      <c r="AY519" s="40"/>
      <c r="AZ519" s="250" t="str">
        <f>IF(V519="","",EOMONTH(EDATE(Tabla1[[#This Row],[Fecha Finalización]],3),0))</f>
        <v/>
      </c>
      <c r="BA519" s="40"/>
      <c r="BB519" s="40"/>
      <c r="BC519" s="236"/>
      <c r="BD519" s="234" t="str">
        <f>IF(F519="","",Tabla1[[#This Row],[sem 01]]&amp;Tabla1[[#This Row],[sem 02]]&amp;Tabla1[[#This Row],[sem 03]])</f>
        <v/>
      </c>
      <c r="BE519" s="235" t="str">
        <f>IF(TRIM(F519)="","",$B$1&amp;"-"&amp;SUBSTITUTE(Tabla1[[#This Row],[Mes Inscrito]]," ","")&amp;"-"&amp;SUBSTITUTE(Tabla1[[#This Row],[Dia de clases Inscrito]]," ","")&amp;"-"&amp;SUBSTITUTE(Tabla1[[#This Row],[Horario Inscrito]]," ","")&amp;"-"&amp;Tabla1[[#This Row],[Fecha Inicio grupo]])</f>
        <v/>
      </c>
      <c r="BF519" s="252" t="str">
        <f>IF(F519="","",Tabla1[[#This Row],[Curso]])</f>
        <v/>
      </c>
      <c r="BG519" s="253" t="str">
        <f>+IF(TRIM(F519)="","",$B$1&amp;"-"&amp;TRIM(Tabla1[[#This Row],[Mes Inscrito]])&amp;"-"&amp;TRIM(Tabla1[[#This Row],[Dia de clases Inscrito]])&amp;"-"&amp;TRIM(Tabla1[[#This Row],[Horario Inscrito]])&amp;"-"&amp;TRIM(Tabla1[[#This Row],[Fecha Inicio grupo]])&amp;"-"&amp;TRIM(Tabla1[[#This Row],[Tipo Incrito]]))</f>
        <v/>
      </c>
      <c r="BH519" s="309"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10"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10"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10" t="str">
        <f>IF(Tabla1[[#This Row],[Fecha Inicio grupo]]="","",IFERROR(VLOOKUP(Tabla1[[#This Row],[Mes de Alta como miembro]],Parámetros!$AM$2:$AN$16,2,0),"01/01/1900"))</f>
        <v/>
      </c>
    </row>
    <row r="520" spans="1:63" ht="14.45" hidden="1">
      <c r="A520" s="69">
        <v>517</v>
      </c>
      <c r="B520" s="30"/>
      <c r="C520" s="35"/>
      <c r="D520" s="43"/>
      <c r="E520" s="65"/>
      <c r="F520" s="46"/>
      <c r="G520" s="46"/>
      <c r="H520" s="164"/>
      <c r="I520" s="43"/>
      <c r="J520" s="29"/>
      <c r="K520" s="70"/>
      <c r="L520" s="69"/>
      <c r="M520" s="47"/>
      <c r="N520" s="239" t="str">
        <f ca="1">IF(Tabla1[[#This Row],[Fecha de nac]]="","",IF(Tabla1[[#This Row],[Fecha Finalización]] &gt;=TODAY(), DATEDIF(Tabla1[[#This Row],[Fecha de nac]],TODAY(),"y"), ROUNDDOWN((Tabla1[[#This Row],[Fecha Finalización]] -Tabla1[[#This Row],[Fecha de nac]])/365,0)))</f>
        <v/>
      </c>
      <c r="O520" s="170"/>
      <c r="P520" s="35"/>
      <c r="Q520" s="68"/>
      <c r="R520" s="68"/>
      <c r="S520" s="68"/>
      <c r="T520" s="68"/>
      <c r="U520" s="244" t="str">
        <f>IF(F520="","",Tabla1[[#This Row],[Fecha Inicio grupo]]+3*7-7)</f>
        <v/>
      </c>
      <c r="V520" s="245" t="str">
        <f>IF(F520="","",EDATE(Tabla1[[#This Row],[Fecha Inicio grupo]],3))</f>
        <v/>
      </c>
      <c r="W520" s="30"/>
      <c r="X520" s="30"/>
      <c r="Y520" s="77"/>
      <c r="Z520" s="77"/>
      <c r="AA520" s="77"/>
      <c r="AB520" s="77"/>
      <c r="AC520" s="77"/>
      <c r="AD520" s="77"/>
      <c r="AE520" s="77"/>
      <c r="AF520" s="77"/>
      <c r="AG520" s="77"/>
      <c r="AH520" s="77"/>
      <c r="AI520" s="77"/>
      <c r="AJ520" s="77"/>
      <c r="AK520" s="77"/>
      <c r="AL520" s="77"/>
      <c r="AM520" s="77"/>
      <c r="AN520" s="77"/>
      <c r="AO520" s="145"/>
      <c r="AP520" s="247" t="str">
        <f>IF(F520="","",IFERROR(VLOOKUP(SUBSTITUTE(SUBSTITUTE(Tabla1[[#This Row],[Uso Sistemas]],"T","P"),"N","F"),Parámetros!$M$2:$N$17,2,0),"Completar hasta 3ra sem. para evaluar a Probacionista"))</f>
        <v/>
      </c>
      <c r="AQ520" s="40"/>
      <c r="AR520" s="40"/>
      <c r="AS520" s="40"/>
      <c r="AT520" s="29"/>
      <c r="AU520" s="56"/>
      <c r="AV520" s="56"/>
      <c r="AW520" s="56"/>
      <c r="AX520" s="249" t="str">
        <f>IF(V520="","",EOMONTH(EDATE(Tabla1[[#This Row],[Fecha Finalización]],2),0))</f>
        <v/>
      </c>
      <c r="AY520" s="40"/>
      <c r="AZ520" s="250" t="str">
        <f>IF(V520="","",EOMONTH(EDATE(Tabla1[[#This Row],[Fecha Finalización]],3),0))</f>
        <v/>
      </c>
      <c r="BA520" s="40"/>
      <c r="BB520" s="40"/>
      <c r="BC520" s="236"/>
      <c r="BD520" s="234" t="str">
        <f>IF(F520="","",Tabla1[[#This Row],[sem 01]]&amp;Tabla1[[#This Row],[sem 02]]&amp;Tabla1[[#This Row],[sem 03]])</f>
        <v/>
      </c>
      <c r="BE520" s="235" t="str">
        <f>IF(TRIM(F520)="","",$B$1&amp;"-"&amp;SUBSTITUTE(Tabla1[[#This Row],[Mes Inscrito]]," ","")&amp;"-"&amp;SUBSTITUTE(Tabla1[[#This Row],[Dia de clases Inscrito]]," ","")&amp;"-"&amp;SUBSTITUTE(Tabla1[[#This Row],[Horario Inscrito]]," ","")&amp;"-"&amp;Tabla1[[#This Row],[Fecha Inicio grupo]])</f>
        <v/>
      </c>
      <c r="BF520" s="252" t="str">
        <f>IF(F520="","",Tabla1[[#This Row],[Curso]])</f>
        <v/>
      </c>
      <c r="BG520" s="253" t="str">
        <f>+IF(TRIM(F520)="","",$B$1&amp;"-"&amp;TRIM(Tabla1[[#This Row],[Mes Inscrito]])&amp;"-"&amp;TRIM(Tabla1[[#This Row],[Dia de clases Inscrito]])&amp;"-"&amp;TRIM(Tabla1[[#This Row],[Horario Inscrito]])&amp;"-"&amp;TRIM(Tabla1[[#This Row],[Fecha Inicio grupo]])&amp;"-"&amp;TRIM(Tabla1[[#This Row],[Tipo Incrito]]))</f>
        <v/>
      </c>
      <c r="BH520" s="309"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10"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10"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10" t="str">
        <f>IF(Tabla1[[#This Row],[Fecha Inicio grupo]]="","",IFERROR(VLOOKUP(Tabla1[[#This Row],[Mes de Alta como miembro]],Parámetros!$AM$2:$AN$16,2,0),"01/01/1900"))</f>
        <v/>
      </c>
    </row>
    <row r="521" spans="1:63" ht="14.45" hidden="1">
      <c r="A521" s="69">
        <v>518</v>
      </c>
      <c r="B521" s="30"/>
      <c r="C521" s="35"/>
      <c r="D521" s="43"/>
      <c r="E521" s="65"/>
      <c r="F521" s="46"/>
      <c r="G521" s="46"/>
      <c r="H521" s="164"/>
      <c r="I521" s="43"/>
      <c r="J521" s="29"/>
      <c r="K521" s="70"/>
      <c r="L521" s="69"/>
      <c r="M521" s="47"/>
      <c r="N521" s="239" t="str">
        <f ca="1">IF(Tabla1[[#This Row],[Fecha de nac]]="","",IF(Tabla1[[#This Row],[Fecha Finalización]] &gt;=TODAY(), DATEDIF(Tabla1[[#This Row],[Fecha de nac]],TODAY(),"y"), ROUNDDOWN((Tabla1[[#This Row],[Fecha Finalización]] -Tabla1[[#This Row],[Fecha de nac]])/365,0)))</f>
        <v/>
      </c>
      <c r="O521" s="170"/>
      <c r="P521" s="35"/>
      <c r="Q521" s="68"/>
      <c r="R521" s="68"/>
      <c r="S521" s="68"/>
      <c r="T521" s="68"/>
      <c r="U521" s="244" t="str">
        <f>IF(F521="","",Tabla1[[#This Row],[Fecha Inicio grupo]]+3*7-7)</f>
        <v/>
      </c>
      <c r="V521" s="245" t="str">
        <f>IF(F521="","",EDATE(Tabla1[[#This Row],[Fecha Inicio grupo]],3))</f>
        <v/>
      </c>
      <c r="W521" s="30"/>
      <c r="X521" s="30"/>
      <c r="Y521" s="77"/>
      <c r="Z521" s="77"/>
      <c r="AA521" s="77"/>
      <c r="AB521" s="77"/>
      <c r="AC521" s="77"/>
      <c r="AD521" s="77"/>
      <c r="AE521" s="77"/>
      <c r="AF521" s="77"/>
      <c r="AG521" s="77"/>
      <c r="AH521" s="77"/>
      <c r="AI521" s="77"/>
      <c r="AJ521" s="77"/>
      <c r="AK521" s="77"/>
      <c r="AL521" s="77"/>
      <c r="AM521" s="77"/>
      <c r="AN521" s="77"/>
      <c r="AO521" s="145"/>
      <c r="AP521" s="247" t="str">
        <f>IF(F521="","",IFERROR(VLOOKUP(SUBSTITUTE(SUBSTITUTE(Tabla1[[#This Row],[Uso Sistemas]],"T","P"),"N","F"),Parámetros!$M$2:$N$17,2,0),"Completar hasta 3ra sem. para evaluar a Probacionista"))</f>
        <v/>
      </c>
      <c r="AQ521" s="40"/>
      <c r="AR521" s="40"/>
      <c r="AS521" s="40"/>
      <c r="AT521" s="29"/>
      <c r="AU521" s="56"/>
      <c r="AV521" s="56"/>
      <c r="AW521" s="56"/>
      <c r="AX521" s="249" t="str">
        <f>IF(V521="","",EOMONTH(EDATE(Tabla1[[#This Row],[Fecha Finalización]],2),0))</f>
        <v/>
      </c>
      <c r="AY521" s="40"/>
      <c r="AZ521" s="250" t="str">
        <f>IF(V521="","",EOMONTH(EDATE(Tabla1[[#This Row],[Fecha Finalización]],3),0))</f>
        <v/>
      </c>
      <c r="BA521" s="40"/>
      <c r="BB521" s="40"/>
      <c r="BC521" s="236"/>
      <c r="BD521" s="234" t="str">
        <f>IF(F521="","",Tabla1[[#This Row],[sem 01]]&amp;Tabla1[[#This Row],[sem 02]]&amp;Tabla1[[#This Row],[sem 03]])</f>
        <v/>
      </c>
      <c r="BE521" s="235" t="str">
        <f>IF(TRIM(F521)="","",$B$1&amp;"-"&amp;SUBSTITUTE(Tabla1[[#This Row],[Mes Inscrito]]," ","")&amp;"-"&amp;SUBSTITUTE(Tabla1[[#This Row],[Dia de clases Inscrito]]," ","")&amp;"-"&amp;SUBSTITUTE(Tabla1[[#This Row],[Horario Inscrito]]," ","")&amp;"-"&amp;Tabla1[[#This Row],[Fecha Inicio grupo]])</f>
        <v/>
      </c>
      <c r="BF521" s="252" t="str">
        <f>IF(F521="","",Tabla1[[#This Row],[Curso]])</f>
        <v/>
      </c>
      <c r="BG521" s="253" t="str">
        <f>+IF(TRIM(F521)="","",$B$1&amp;"-"&amp;TRIM(Tabla1[[#This Row],[Mes Inscrito]])&amp;"-"&amp;TRIM(Tabla1[[#This Row],[Dia de clases Inscrito]])&amp;"-"&amp;TRIM(Tabla1[[#This Row],[Horario Inscrito]])&amp;"-"&amp;TRIM(Tabla1[[#This Row],[Fecha Inicio grupo]])&amp;"-"&amp;TRIM(Tabla1[[#This Row],[Tipo Incrito]]))</f>
        <v/>
      </c>
      <c r="BH521" s="309"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10"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10"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10" t="str">
        <f>IF(Tabla1[[#This Row],[Fecha Inicio grupo]]="","",IFERROR(VLOOKUP(Tabla1[[#This Row],[Mes de Alta como miembro]],Parámetros!$AM$2:$AN$16,2,0),"01/01/1900"))</f>
        <v/>
      </c>
    </row>
    <row r="522" spans="1:63" ht="14.45" hidden="1">
      <c r="A522" s="69">
        <v>519</v>
      </c>
      <c r="B522" s="30"/>
      <c r="C522" s="35"/>
      <c r="D522" s="43"/>
      <c r="E522" s="65"/>
      <c r="F522" s="46"/>
      <c r="G522" s="46"/>
      <c r="H522" s="164"/>
      <c r="I522" s="43"/>
      <c r="J522" s="29"/>
      <c r="K522" s="70"/>
      <c r="L522" s="69"/>
      <c r="M522" s="47"/>
      <c r="N522" s="239" t="str">
        <f ca="1">IF(Tabla1[[#This Row],[Fecha de nac]]="","",IF(Tabla1[[#This Row],[Fecha Finalización]] &gt;=TODAY(), DATEDIF(Tabla1[[#This Row],[Fecha de nac]],TODAY(),"y"), ROUNDDOWN((Tabla1[[#This Row],[Fecha Finalización]] -Tabla1[[#This Row],[Fecha de nac]])/365,0)))</f>
        <v/>
      </c>
      <c r="O522" s="170"/>
      <c r="P522" s="35"/>
      <c r="Q522" s="68"/>
      <c r="R522" s="68"/>
      <c r="S522" s="68"/>
      <c r="T522" s="68"/>
      <c r="U522" s="244" t="str">
        <f>IF(F522="","",Tabla1[[#This Row],[Fecha Inicio grupo]]+3*7-7)</f>
        <v/>
      </c>
      <c r="V522" s="245" t="str">
        <f>IF(F522="","",EDATE(Tabla1[[#This Row],[Fecha Inicio grupo]],3))</f>
        <v/>
      </c>
      <c r="W522" s="30"/>
      <c r="X522" s="30"/>
      <c r="Y522" s="77"/>
      <c r="Z522" s="77"/>
      <c r="AA522" s="77"/>
      <c r="AB522" s="77"/>
      <c r="AC522" s="77"/>
      <c r="AD522" s="77"/>
      <c r="AE522" s="77"/>
      <c r="AF522" s="77"/>
      <c r="AG522" s="77"/>
      <c r="AH522" s="77"/>
      <c r="AI522" s="77"/>
      <c r="AJ522" s="77"/>
      <c r="AK522" s="77"/>
      <c r="AL522" s="77"/>
      <c r="AM522" s="77"/>
      <c r="AN522" s="77"/>
      <c r="AO522" s="145"/>
      <c r="AP522" s="247" t="str">
        <f>IF(F522="","",IFERROR(VLOOKUP(SUBSTITUTE(SUBSTITUTE(Tabla1[[#This Row],[Uso Sistemas]],"T","P"),"N","F"),Parámetros!$M$2:$N$17,2,0),"Completar hasta 3ra sem. para evaluar a Probacionista"))</f>
        <v/>
      </c>
      <c r="AQ522" s="40"/>
      <c r="AR522" s="40"/>
      <c r="AS522" s="40"/>
      <c r="AT522" s="29"/>
      <c r="AU522" s="56"/>
      <c r="AV522" s="56"/>
      <c r="AW522" s="56"/>
      <c r="AX522" s="249" t="str">
        <f>IF(V522="","",EOMONTH(EDATE(Tabla1[[#This Row],[Fecha Finalización]],2),0))</f>
        <v/>
      </c>
      <c r="AY522" s="40"/>
      <c r="AZ522" s="250" t="str">
        <f>IF(V522="","",EOMONTH(EDATE(Tabla1[[#This Row],[Fecha Finalización]],3),0))</f>
        <v/>
      </c>
      <c r="BA522" s="40"/>
      <c r="BB522" s="40"/>
      <c r="BC522" s="236"/>
      <c r="BD522" s="234" t="str">
        <f>IF(F522="","",Tabla1[[#This Row],[sem 01]]&amp;Tabla1[[#This Row],[sem 02]]&amp;Tabla1[[#This Row],[sem 03]])</f>
        <v/>
      </c>
      <c r="BE522" s="235" t="str">
        <f>IF(TRIM(F522)="","",$B$1&amp;"-"&amp;SUBSTITUTE(Tabla1[[#This Row],[Mes Inscrito]]," ","")&amp;"-"&amp;SUBSTITUTE(Tabla1[[#This Row],[Dia de clases Inscrito]]," ","")&amp;"-"&amp;SUBSTITUTE(Tabla1[[#This Row],[Horario Inscrito]]," ","")&amp;"-"&amp;Tabla1[[#This Row],[Fecha Inicio grupo]])</f>
        <v/>
      </c>
      <c r="BF522" s="252" t="str">
        <f>IF(F522="","",Tabla1[[#This Row],[Curso]])</f>
        <v/>
      </c>
      <c r="BG522" s="253" t="str">
        <f>+IF(TRIM(F522)="","",$B$1&amp;"-"&amp;TRIM(Tabla1[[#This Row],[Mes Inscrito]])&amp;"-"&amp;TRIM(Tabla1[[#This Row],[Dia de clases Inscrito]])&amp;"-"&amp;TRIM(Tabla1[[#This Row],[Horario Inscrito]])&amp;"-"&amp;TRIM(Tabla1[[#This Row],[Fecha Inicio grupo]])&amp;"-"&amp;TRIM(Tabla1[[#This Row],[Tipo Incrito]]))</f>
        <v/>
      </c>
      <c r="BH522" s="309"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10"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10"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10" t="str">
        <f>IF(Tabla1[[#This Row],[Fecha Inicio grupo]]="","",IFERROR(VLOOKUP(Tabla1[[#This Row],[Mes de Alta como miembro]],Parámetros!$AM$2:$AN$16,2,0),"01/01/1900"))</f>
        <v/>
      </c>
    </row>
    <row r="523" spans="1:63" ht="14.45" hidden="1">
      <c r="A523" s="69">
        <v>520</v>
      </c>
      <c r="B523" s="30"/>
      <c r="C523" s="35"/>
      <c r="D523" s="43"/>
      <c r="E523" s="65"/>
      <c r="F523" s="46"/>
      <c r="G523" s="46"/>
      <c r="H523" s="164"/>
      <c r="I523" s="43"/>
      <c r="J523" s="29"/>
      <c r="K523" s="70"/>
      <c r="L523" s="69"/>
      <c r="M523" s="47"/>
      <c r="N523" s="239" t="str">
        <f ca="1">IF(Tabla1[[#This Row],[Fecha de nac]]="","",IF(Tabla1[[#This Row],[Fecha Finalización]] &gt;=TODAY(), DATEDIF(Tabla1[[#This Row],[Fecha de nac]],TODAY(),"y"), ROUNDDOWN((Tabla1[[#This Row],[Fecha Finalización]] -Tabla1[[#This Row],[Fecha de nac]])/365,0)))</f>
        <v/>
      </c>
      <c r="O523" s="170"/>
      <c r="P523" s="35"/>
      <c r="Q523" s="68"/>
      <c r="R523" s="68"/>
      <c r="S523" s="68"/>
      <c r="T523" s="68"/>
      <c r="U523" s="244" t="str">
        <f>IF(F523="","",Tabla1[[#This Row],[Fecha Inicio grupo]]+3*7-7)</f>
        <v/>
      </c>
      <c r="V523" s="245" t="str">
        <f>IF(F523="","",EDATE(Tabla1[[#This Row],[Fecha Inicio grupo]],3))</f>
        <v/>
      </c>
      <c r="W523" s="30"/>
      <c r="X523" s="30"/>
      <c r="Y523" s="77"/>
      <c r="Z523" s="77"/>
      <c r="AA523" s="77"/>
      <c r="AB523" s="77"/>
      <c r="AC523" s="77"/>
      <c r="AD523" s="77"/>
      <c r="AE523" s="77"/>
      <c r="AF523" s="77"/>
      <c r="AG523" s="77"/>
      <c r="AH523" s="77"/>
      <c r="AI523" s="77"/>
      <c r="AJ523" s="77"/>
      <c r="AK523" s="77"/>
      <c r="AL523" s="77"/>
      <c r="AM523" s="77"/>
      <c r="AN523" s="77"/>
      <c r="AO523" s="145"/>
      <c r="AP523" s="247" t="str">
        <f>IF(F523="","",IFERROR(VLOOKUP(SUBSTITUTE(SUBSTITUTE(Tabla1[[#This Row],[Uso Sistemas]],"T","P"),"N","F"),Parámetros!$M$2:$N$17,2,0),"Completar hasta 3ra sem. para evaluar a Probacionista"))</f>
        <v/>
      </c>
      <c r="AQ523" s="40"/>
      <c r="AR523" s="40"/>
      <c r="AS523" s="40"/>
      <c r="AT523" s="29"/>
      <c r="AU523" s="56"/>
      <c r="AV523" s="56"/>
      <c r="AW523" s="56"/>
      <c r="AX523" s="249" t="str">
        <f>IF(V523="","",EOMONTH(EDATE(Tabla1[[#This Row],[Fecha Finalización]],2),0))</f>
        <v/>
      </c>
      <c r="AY523" s="40"/>
      <c r="AZ523" s="250" t="str">
        <f>IF(V523="","",EOMONTH(EDATE(Tabla1[[#This Row],[Fecha Finalización]],3),0))</f>
        <v/>
      </c>
      <c r="BA523" s="40"/>
      <c r="BB523" s="40"/>
      <c r="BC523" s="236"/>
      <c r="BD523" s="234" t="str">
        <f>IF(F523="","",Tabla1[[#This Row],[sem 01]]&amp;Tabla1[[#This Row],[sem 02]]&amp;Tabla1[[#This Row],[sem 03]])</f>
        <v/>
      </c>
      <c r="BE523" s="235" t="str">
        <f>IF(TRIM(F523)="","",$B$1&amp;"-"&amp;SUBSTITUTE(Tabla1[[#This Row],[Mes Inscrito]]," ","")&amp;"-"&amp;SUBSTITUTE(Tabla1[[#This Row],[Dia de clases Inscrito]]," ","")&amp;"-"&amp;SUBSTITUTE(Tabla1[[#This Row],[Horario Inscrito]]," ","")&amp;"-"&amp;Tabla1[[#This Row],[Fecha Inicio grupo]])</f>
        <v/>
      </c>
      <c r="BF523" s="252" t="str">
        <f>IF(F523="","",Tabla1[[#This Row],[Curso]])</f>
        <v/>
      </c>
      <c r="BG523" s="253" t="str">
        <f>+IF(TRIM(F523)="","",$B$1&amp;"-"&amp;TRIM(Tabla1[[#This Row],[Mes Inscrito]])&amp;"-"&amp;TRIM(Tabla1[[#This Row],[Dia de clases Inscrito]])&amp;"-"&amp;TRIM(Tabla1[[#This Row],[Horario Inscrito]])&amp;"-"&amp;TRIM(Tabla1[[#This Row],[Fecha Inicio grupo]])&amp;"-"&amp;TRIM(Tabla1[[#This Row],[Tipo Incrito]]))</f>
        <v/>
      </c>
      <c r="BH523" s="309"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10"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10"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10" t="str">
        <f>IF(Tabla1[[#This Row],[Fecha Inicio grupo]]="","",IFERROR(VLOOKUP(Tabla1[[#This Row],[Mes de Alta como miembro]],Parámetros!$AM$2:$AN$16,2,0),"01/01/1900"))</f>
        <v/>
      </c>
    </row>
    <row r="524" spans="1:63" ht="14.45" hidden="1">
      <c r="A524" s="69">
        <v>521</v>
      </c>
      <c r="B524" s="30"/>
      <c r="C524" s="35"/>
      <c r="D524" s="43"/>
      <c r="E524" s="65"/>
      <c r="F524" s="46"/>
      <c r="G524" s="46"/>
      <c r="H524" s="164"/>
      <c r="I524" s="43"/>
      <c r="J524" s="29"/>
      <c r="K524" s="70"/>
      <c r="L524" s="69"/>
      <c r="M524" s="47"/>
      <c r="N524" s="239" t="str">
        <f ca="1">IF(Tabla1[[#This Row],[Fecha de nac]]="","",IF(Tabla1[[#This Row],[Fecha Finalización]] &gt;=TODAY(), DATEDIF(Tabla1[[#This Row],[Fecha de nac]],TODAY(),"y"), ROUNDDOWN((Tabla1[[#This Row],[Fecha Finalización]] -Tabla1[[#This Row],[Fecha de nac]])/365,0)))</f>
        <v/>
      </c>
      <c r="O524" s="170"/>
      <c r="P524" s="35"/>
      <c r="Q524" s="68"/>
      <c r="R524" s="68"/>
      <c r="S524" s="68"/>
      <c r="T524" s="68"/>
      <c r="U524" s="244" t="str">
        <f>IF(F524="","",Tabla1[[#This Row],[Fecha Inicio grupo]]+3*7-7)</f>
        <v/>
      </c>
      <c r="V524" s="245" t="str">
        <f>IF(F524="","",EDATE(Tabla1[[#This Row],[Fecha Inicio grupo]],3))</f>
        <v/>
      </c>
      <c r="W524" s="30"/>
      <c r="X524" s="30"/>
      <c r="Y524" s="77"/>
      <c r="Z524" s="77"/>
      <c r="AA524" s="77"/>
      <c r="AB524" s="77"/>
      <c r="AC524" s="77"/>
      <c r="AD524" s="77"/>
      <c r="AE524" s="77"/>
      <c r="AF524" s="77"/>
      <c r="AG524" s="77"/>
      <c r="AH524" s="77"/>
      <c r="AI524" s="77"/>
      <c r="AJ524" s="77"/>
      <c r="AK524" s="77"/>
      <c r="AL524" s="77"/>
      <c r="AM524" s="77"/>
      <c r="AN524" s="77"/>
      <c r="AO524" s="145"/>
      <c r="AP524" s="247" t="str">
        <f>IF(F524="","",IFERROR(VLOOKUP(SUBSTITUTE(SUBSTITUTE(Tabla1[[#This Row],[Uso Sistemas]],"T","P"),"N","F"),Parámetros!$M$2:$N$17,2,0),"Completar hasta 3ra sem. para evaluar a Probacionista"))</f>
        <v/>
      </c>
      <c r="AQ524" s="40"/>
      <c r="AR524" s="40"/>
      <c r="AS524" s="40"/>
      <c r="AT524" s="29"/>
      <c r="AU524" s="56"/>
      <c r="AV524" s="56"/>
      <c r="AW524" s="56"/>
      <c r="AX524" s="249" t="str">
        <f>IF(V524="","",EOMONTH(EDATE(Tabla1[[#This Row],[Fecha Finalización]],2),0))</f>
        <v/>
      </c>
      <c r="AY524" s="40"/>
      <c r="AZ524" s="250" t="str">
        <f>IF(V524="","",EOMONTH(EDATE(Tabla1[[#This Row],[Fecha Finalización]],3),0))</f>
        <v/>
      </c>
      <c r="BA524" s="40"/>
      <c r="BB524" s="40"/>
      <c r="BC524" s="236"/>
      <c r="BD524" s="234" t="str">
        <f>IF(F524="","",Tabla1[[#This Row],[sem 01]]&amp;Tabla1[[#This Row],[sem 02]]&amp;Tabla1[[#This Row],[sem 03]])</f>
        <v/>
      </c>
      <c r="BE524" s="235" t="str">
        <f>IF(TRIM(F524)="","",$B$1&amp;"-"&amp;SUBSTITUTE(Tabla1[[#This Row],[Mes Inscrito]]," ","")&amp;"-"&amp;SUBSTITUTE(Tabla1[[#This Row],[Dia de clases Inscrito]]," ","")&amp;"-"&amp;SUBSTITUTE(Tabla1[[#This Row],[Horario Inscrito]]," ","")&amp;"-"&amp;Tabla1[[#This Row],[Fecha Inicio grupo]])</f>
        <v/>
      </c>
      <c r="BF524" s="252" t="str">
        <f>IF(F524="","",Tabla1[[#This Row],[Curso]])</f>
        <v/>
      </c>
      <c r="BG524" s="253" t="str">
        <f>+IF(TRIM(F524)="","",$B$1&amp;"-"&amp;TRIM(Tabla1[[#This Row],[Mes Inscrito]])&amp;"-"&amp;TRIM(Tabla1[[#This Row],[Dia de clases Inscrito]])&amp;"-"&amp;TRIM(Tabla1[[#This Row],[Horario Inscrito]])&amp;"-"&amp;TRIM(Tabla1[[#This Row],[Fecha Inicio grupo]])&amp;"-"&amp;TRIM(Tabla1[[#This Row],[Tipo Incrito]]))</f>
        <v/>
      </c>
      <c r="BH524" s="309"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10"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10"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10" t="str">
        <f>IF(Tabla1[[#This Row],[Fecha Inicio grupo]]="","",IFERROR(VLOOKUP(Tabla1[[#This Row],[Mes de Alta como miembro]],Parámetros!$AM$2:$AN$16,2,0),"01/01/1900"))</f>
        <v/>
      </c>
    </row>
    <row r="525" spans="1:63" ht="14.45" hidden="1">
      <c r="A525" s="69">
        <v>522</v>
      </c>
      <c r="B525" s="30"/>
      <c r="C525" s="35"/>
      <c r="D525" s="43"/>
      <c r="E525" s="65"/>
      <c r="F525" s="46"/>
      <c r="G525" s="46"/>
      <c r="H525" s="164"/>
      <c r="I525" s="43"/>
      <c r="J525" s="29"/>
      <c r="K525" s="70"/>
      <c r="L525" s="69"/>
      <c r="M525" s="47"/>
      <c r="N525" s="239" t="str">
        <f ca="1">IF(Tabla1[[#This Row],[Fecha de nac]]="","",IF(Tabla1[[#This Row],[Fecha Finalización]] &gt;=TODAY(), DATEDIF(Tabla1[[#This Row],[Fecha de nac]],TODAY(),"y"), ROUNDDOWN((Tabla1[[#This Row],[Fecha Finalización]] -Tabla1[[#This Row],[Fecha de nac]])/365,0)))</f>
        <v/>
      </c>
      <c r="O525" s="170"/>
      <c r="P525" s="35"/>
      <c r="Q525" s="68"/>
      <c r="R525" s="68"/>
      <c r="S525" s="68"/>
      <c r="T525" s="68"/>
      <c r="U525" s="244" t="str">
        <f>IF(F525="","",Tabla1[[#This Row],[Fecha Inicio grupo]]+3*7-7)</f>
        <v/>
      </c>
      <c r="V525" s="245" t="str">
        <f>IF(F525="","",EDATE(Tabla1[[#This Row],[Fecha Inicio grupo]],3))</f>
        <v/>
      </c>
      <c r="W525" s="30"/>
      <c r="X525" s="30"/>
      <c r="Y525" s="77"/>
      <c r="Z525" s="77"/>
      <c r="AA525" s="77"/>
      <c r="AB525" s="77"/>
      <c r="AC525" s="77"/>
      <c r="AD525" s="77"/>
      <c r="AE525" s="77"/>
      <c r="AF525" s="77"/>
      <c r="AG525" s="77"/>
      <c r="AH525" s="77"/>
      <c r="AI525" s="77"/>
      <c r="AJ525" s="77"/>
      <c r="AK525" s="77"/>
      <c r="AL525" s="77"/>
      <c r="AM525" s="77"/>
      <c r="AN525" s="77"/>
      <c r="AO525" s="145"/>
      <c r="AP525" s="247" t="str">
        <f>IF(F525="","",IFERROR(VLOOKUP(SUBSTITUTE(SUBSTITUTE(Tabla1[[#This Row],[Uso Sistemas]],"T","P"),"N","F"),Parámetros!$M$2:$N$17,2,0),"Completar hasta 3ra sem. para evaluar a Probacionista"))</f>
        <v/>
      </c>
      <c r="AQ525" s="40"/>
      <c r="AR525" s="40"/>
      <c r="AS525" s="40"/>
      <c r="AT525" s="29"/>
      <c r="AU525" s="56"/>
      <c r="AV525" s="56"/>
      <c r="AW525" s="56"/>
      <c r="AX525" s="249" t="str">
        <f>IF(V525="","",EOMONTH(EDATE(Tabla1[[#This Row],[Fecha Finalización]],2),0))</f>
        <v/>
      </c>
      <c r="AY525" s="40"/>
      <c r="AZ525" s="250" t="str">
        <f>IF(V525="","",EOMONTH(EDATE(Tabla1[[#This Row],[Fecha Finalización]],3),0))</f>
        <v/>
      </c>
      <c r="BA525" s="40"/>
      <c r="BB525" s="40"/>
      <c r="BC525" s="236"/>
      <c r="BD525" s="234" t="str">
        <f>IF(F525="","",Tabla1[[#This Row],[sem 01]]&amp;Tabla1[[#This Row],[sem 02]]&amp;Tabla1[[#This Row],[sem 03]])</f>
        <v/>
      </c>
      <c r="BE525" s="235" t="str">
        <f>IF(TRIM(F525)="","",$B$1&amp;"-"&amp;SUBSTITUTE(Tabla1[[#This Row],[Mes Inscrito]]," ","")&amp;"-"&amp;SUBSTITUTE(Tabla1[[#This Row],[Dia de clases Inscrito]]," ","")&amp;"-"&amp;SUBSTITUTE(Tabla1[[#This Row],[Horario Inscrito]]," ","")&amp;"-"&amp;Tabla1[[#This Row],[Fecha Inicio grupo]])</f>
        <v/>
      </c>
      <c r="BF525" s="252" t="str">
        <f>IF(F525="","",Tabla1[[#This Row],[Curso]])</f>
        <v/>
      </c>
      <c r="BG525" s="253" t="str">
        <f>+IF(TRIM(F525)="","",$B$1&amp;"-"&amp;TRIM(Tabla1[[#This Row],[Mes Inscrito]])&amp;"-"&amp;TRIM(Tabla1[[#This Row],[Dia de clases Inscrito]])&amp;"-"&amp;TRIM(Tabla1[[#This Row],[Horario Inscrito]])&amp;"-"&amp;TRIM(Tabla1[[#This Row],[Fecha Inicio grupo]])&amp;"-"&amp;TRIM(Tabla1[[#This Row],[Tipo Incrito]]))</f>
        <v/>
      </c>
      <c r="BH525" s="309"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10"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10"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10" t="str">
        <f>IF(Tabla1[[#This Row],[Fecha Inicio grupo]]="","",IFERROR(VLOOKUP(Tabla1[[#This Row],[Mes de Alta como miembro]],Parámetros!$AM$2:$AN$16,2,0),"01/01/1900"))</f>
        <v/>
      </c>
    </row>
    <row r="526" spans="1:63" ht="14.45" hidden="1">
      <c r="A526" s="69">
        <v>523</v>
      </c>
      <c r="B526" s="30"/>
      <c r="C526" s="35"/>
      <c r="D526" s="43"/>
      <c r="E526" s="65"/>
      <c r="F526" s="46"/>
      <c r="G526" s="46"/>
      <c r="H526" s="164"/>
      <c r="I526" s="43"/>
      <c r="J526" s="29"/>
      <c r="K526" s="70"/>
      <c r="L526" s="69"/>
      <c r="M526" s="47"/>
      <c r="N526" s="239" t="str">
        <f ca="1">IF(Tabla1[[#This Row],[Fecha de nac]]="","",IF(Tabla1[[#This Row],[Fecha Finalización]] &gt;=TODAY(), DATEDIF(Tabla1[[#This Row],[Fecha de nac]],TODAY(),"y"), ROUNDDOWN((Tabla1[[#This Row],[Fecha Finalización]] -Tabla1[[#This Row],[Fecha de nac]])/365,0)))</f>
        <v/>
      </c>
      <c r="O526" s="170"/>
      <c r="P526" s="35"/>
      <c r="Q526" s="68"/>
      <c r="R526" s="68"/>
      <c r="S526" s="68"/>
      <c r="T526" s="68"/>
      <c r="U526" s="244" t="str">
        <f>IF(F526="","",Tabla1[[#This Row],[Fecha Inicio grupo]]+3*7-7)</f>
        <v/>
      </c>
      <c r="V526" s="245" t="str">
        <f>IF(F526="","",EDATE(Tabla1[[#This Row],[Fecha Inicio grupo]],3))</f>
        <v/>
      </c>
      <c r="W526" s="30"/>
      <c r="X526" s="30"/>
      <c r="Y526" s="77"/>
      <c r="Z526" s="77"/>
      <c r="AA526" s="77"/>
      <c r="AB526" s="77"/>
      <c r="AC526" s="77"/>
      <c r="AD526" s="77"/>
      <c r="AE526" s="77"/>
      <c r="AF526" s="77"/>
      <c r="AG526" s="77"/>
      <c r="AH526" s="77"/>
      <c r="AI526" s="77"/>
      <c r="AJ526" s="77"/>
      <c r="AK526" s="77"/>
      <c r="AL526" s="77"/>
      <c r="AM526" s="77"/>
      <c r="AN526" s="77"/>
      <c r="AO526" s="145"/>
      <c r="AP526" s="247" t="str">
        <f>IF(F526="","",IFERROR(VLOOKUP(SUBSTITUTE(SUBSTITUTE(Tabla1[[#This Row],[Uso Sistemas]],"T","P"),"N","F"),Parámetros!$M$2:$N$17,2,0),"Completar hasta 3ra sem. para evaluar a Probacionista"))</f>
        <v/>
      </c>
      <c r="AQ526" s="40"/>
      <c r="AR526" s="40"/>
      <c r="AS526" s="40"/>
      <c r="AT526" s="29"/>
      <c r="AU526" s="56"/>
      <c r="AV526" s="56"/>
      <c r="AW526" s="56"/>
      <c r="AX526" s="249" t="str">
        <f>IF(V526="","",EOMONTH(EDATE(Tabla1[[#This Row],[Fecha Finalización]],2),0))</f>
        <v/>
      </c>
      <c r="AY526" s="40"/>
      <c r="AZ526" s="250" t="str">
        <f>IF(V526="","",EOMONTH(EDATE(Tabla1[[#This Row],[Fecha Finalización]],3),0))</f>
        <v/>
      </c>
      <c r="BA526" s="40"/>
      <c r="BB526" s="40"/>
      <c r="BC526" s="236"/>
      <c r="BD526" s="234" t="str">
        <f>IF(F526="","",Tabla1[[#This Row],[sem 01]]&amp;Tabla1[[#This Row],[sem 02]]&amp;Tabla1[[#This Row],[sem 03]])</f>
        <v/>
      </c>
      <c r="BE526" s="235" t="str">
        <f>IF(TRIM(F526)="","",$B$1&amp;"-"&amp;SUBSTITUTE(Tabla1[[#This Row],[Mes Inscrito]]," ","")&amp;"-"&amp;SUBSTITUTE(Tabla1[[#This Row],[Dia de clases Inscrito]]," ","")&amp;"-"&amp;SUBSTITUTE(Tabla1[[#This Row],[Horario Inscrito]]," ","")&amp;"-"&amp;Tabla1[[#This Row],[Fecha Inicio grupo]])</f>
        <v/>
      </c>
      <c r="BF526" s="252" t="str">
        <f>IF(F526="","",Tabla1[[#This Row],[Curso]])</f>
        <v/>
      </c>
      <c r="BG526" s="253" t="str">
        <f>+IF(TRIM(F526)="","",$B$1&amp;"-"&amp;TRIM(Tabla1[[#This Row],[Mes Inscrito]])&amp;"-"&amp;TRIM(Tabla1[[#This Row],[Dia de clases Inscrito]])&amp;"-"&amp;TRIM(Tabla1[[#This Row],[Horario Inscrito]])&amp;"-"&amp;TRIM(Tabla1[[#This Row],[Fecha Inicio grupo]])&amp;"-"&amp;TRIM(Tabla1[[#This Row],[Tipo Incrito]]))</f>
        <v/>
      </c>
      <c r="BH526" s="309"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10"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10"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10" t="str">
        <f>IF(Tabla1[[#This Row],[Fecha Inicio grupo]]="","",IFERROR(VLOOKUP(Tabla1[[#This Row],[Mes de Alta como miembro]],Parámetros!$AM$2:$AN$16,2,0),"01/01/1900"))</f>
        <v/>
      </c>
    </row>
    <row r="527" spans="1:63" ht="14.45" hidden="1">
      <c r="A527" s="69">
        <v>524</v>
      </c>
      <c r="B527" s="30"/>
      <c r="C527" s="35"/>
      <c r="D527" s="43"/>
      <c r="E527" s="65"/>
      <c r="F527" s="46"/>
      <c r="G527" s="46"/>
      <c r="H527" s="164"/>
      <c r="I527" s="43"/>
      <c r="J527" s="29"/>
      <c r="K527" s="70"/>
      <c r="L527" s="69"/>
      <c r="M527" s="47"/>
      <c r="N527" s="239" t="str">
        <f ca="1">IF(Tabla1[[#This Row],[Fecha de nac]]="","",IF(Tabla1[[#This Row],[Fecha Finalización]] &gt;=TODAY(), DATEDIF(Tabla1[[#This Row],[Fecha de nac]],TODAY(),"y"), ROUNDDOWN((Tabla1[[#This Row],[Fecha Finalización]] -Tabla1[[#This Row],[Fecha de nac]])/365,0)))</f>
        <v/>
      </c>
      <c r="O527" s="170"/>
      <c r="P527" s="35"/>
      <c r="Q527" s="68"/>
      <c r="R527" s="68"/>
      <c r="S527" s="68"/>
      <c r="T527" s="68"/>
      <c r="U527" s="244" t="str">
        <f>IF(F527="","",Tabla1[[#This Row],[Fecha Inicio grupo]]+3*7-7)</f>
        <v/>
      </c>
      <c r="V527" s="245" t="str">
        <f>IF(F527="","",EDATE(Tabla1[[#This Row],[Fecha Inicio grupo]],3))</f>
        <v/>
      </c>
      <c r="W527" s="30"/>
      <c r="X527" s="30"/>
      <c r="Y527" s="77"/>
      <c r="Z527" s="77"/>
      <c r="AA527" s="77"/>
      <c r="AB527" s="77"/>
      <c r="AC527" s="77"/>
      <c r="AD527" s="77"/>
      <c r="AE527" s="77"/>
      <c r="AF527" s="77"/>
      <c r="AG527" s="77"/>
      <c r="AH527" s="77"/>
      <c r="AI527" s="77"/>
      <c r="AJ527" s="77"/>
      <c r="AK527" s="77"/>
      <c r="AL527" s="77"/>
      <c r="AM527" s="77"/>
      <c r="AN527" s="77"/>
      <c r="AO527" s="145"/>
      <c r="AP527" s="247" t="str">
        <f>IF(F527="","",IFERROR(VLOOKUP(SUBSTITUTE(SUBSTITUTE(Tabla1[[#This Row],[Uso Sistemas]],"T","P"),"N","F"),Parámetros!$M$2:$N$17,2,0),"Completar hasta 3ra sem. para evaluar a Probacionista"))</f>
        <v/>
      </c>
      <c r="AQ527" s="40"/>
      <c r="AR527" s="40"/>
      <c r="AS527" s="40"/>
      <c r="AT527" s="29"/>
      <c r="AU527" s="56"/>
      <c r="AV527" s="56"/>
      <c r="AW527" s="56"/>
      <c r="AX527" s="249" t="str">
        <f>IF(V527="","",EOMONTH(EDATE(Tabla1[[#This Row],[Fecha Finalización]],2),0))</f>
        <v/>
      </c>
      <c r="AY527" s="40"/>
      <c r="AZ527" s="250" t="str">
        <f>IF(V527="","",EOMONTH(EDATE(Tabla1[[#This Row],[Fecha Finalización]],3),0))</f>
        <v/>
      </c>
      <c r="BA527" s="40"/>
      <c r="BB527" s="40"/>
      <c r="BC527" s="236"/>
      <c r="BD527" s="234" t="str">
        <f>IF(F527="","",Tabla1[[#This Row],[sem 01]]&amp;Tabla1[[#This Row],[sem 02]]&amp;Tabla1[[#This Row],[sem 03]])</f>
        <v/>
      </c>
      <c r="BE527" s="235" t="str">
        <f>IF(TRIM(F527)="","",$B$1&amp;"-"&amp;SUBSTITUTE(Tabla1[[#This Row],[Mes Inscrito]]," ","")&amp;"-"&amp;SUBSTITUTE(Tabla1[[#This Row],[Dia de clases Inscrito]]," ","")&amp;"-"&amp;SUBSTITUTE(Tabla1[[#This Row],[Horario Inscrito]]," ","")&amp;"-"&amp;Tabla1[[#This Row],[Fecha Inicio grupo]])</f>
        <v/>
      </c>
      <c r="BF527" s="252" t="str">
        <f>IF(F527="","",Tabla1[[#This Row],[Curso]])</f>
        <v/>
      </c>
      <c r="BG527" s="253" t="str">
        <f>+IF(TRIM(F527)="","",$B$1&amp;"-"&amp;TRIM(Tabla1[[#This Row],[Mes Inscrito]])&amp;"-"&amp;TRIM(Tabla1[[#This Row],[Dia de clases Inscrito]])&amp;"-"&amp;TRIM(Tabla1[[#This Row],[Horario Inscrito]])&amp;"-"&amp;TRIM(Tabla1[[#This Row],[Fecha Inicio grupo]])&amp;"-"&amp;TRIM(Tabla1[[#This Row],[Tipo Incrito]]))</f>
        <v/>
      </c>
      <c r="BH527" s="309"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10"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10"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10" t="str">
        <f>IF(Tabla1[[#This Row],[Fecha Inicio grupo]]="","",IFERROR(VLOOKUP(Tabla1[[#This Row],[Mes de Alta como miembro]],Parámetros!$AM$2:$AN$16,2,0),"01/01/1900"))</f>
        <v/>
      </c>
    </row>
    <row r="528" spans="1:63" ht="14.45" hidden="1">
      <c r="A528" s="69">
        <v>525</v>
      </c>
      <c r="B528" s="30"/>
      <c r="C528" s="35"/>
      <c r="D528" s="43"/>
      <c r="E528" s="65"/>
      <c r="F528" s="46"/>
      <c r="G528" s="46"/>
      <c r="H528" s="164"/>
      <c r="I528" s="43"/>
      <c r="J528" s="29"/>
      <c r="K528" s="70"/>
      <c r="L528" s="69"/>
      <c r="M528" s="47"/>
      <c r="N528" s="239" t="str">
        <f ca="1">IF(Tabla1[[#This Row],[Fecha de nac]]="","",IF(Tabla1[[#This Row],[Fecha Finalización]] &gt;=TODAY(), DATEDIF(Tabla1[[#This Row],[Fecha de nac]],TODAY(),"y"), ROUNDDOWN((Tabla1[[#This Row],[Fecha Finalización]] -Tabla1[[#This Row],[Fecha de nac]])/365,0)))</f>
        <v/>
      </c>
      <c r="O528" s="170"/>
      <c r="P528" s="35"/>
      <c r="Q528" s="68"/>
      <c r="R528" s="68"/>
      <c r="S528" s="68"/>
      <c r="T528" s="68"/>
      <c r="U528" s="244" t="str">
        <f>IF(F528="","",Tabla1[[#This Row],[Fecha Inicio grupo]]+3*7-7)</f>
        <v/>
      </c>
      <c r="V528" s="245" t="str">
        <f>IF(F528="","",EDATE(Tabla1[[#This Row],[Fecha Inicio grupo]],3))</f>
        <v/>
      </c>
      <c r="W528" s="30"/>
      <c r="X528" s="30"/>
      <c r="Y528" s="77"/>
      <c r="Z528" s="77"/>
      <c r="AA528" s="77"/>
      <c r="AB528" s="77"/>
      <c r="AC528" s="77"/>
      <c r="AD528" s="77"/>
      <c r="AE528" s="77"/>
      <c r="AF528" s="77"/>
      <c r="AG528" s="77"/>
      <c r="AH528" s="77"/>
      <c r="AI528" s="77"/>
      <c r="AJ528" s="77"/>
      <c r="AK528" s="77"/>
      <c r="AL528" s="77"/>
      <c r="AM528" s="77"/>
      <c r="AN528" s="77"/>
      <c r="AO528" s="145"/>
      <c r="AP528" s="247" t="str">
        <f>IF(F528="","",IFERROR(VLOOKUP(SUBSTITUTE(SUBSTITUTE(Tabla1[[#This Row],[Uso Sistemas]],"T","P"),"N","F"),Parámetros!$M$2:$N$17,2,0),"Completar hasta 3ra sem. para evaluar a Probacionista"))</f>
        <v/>
      </c>
      <c r="AQ528" s="40"/>
      <c r="AR528" s="40"/>
      <c r="AS528" s="40"/>
      <c r="AT528" s="29"/>
      <c r="AU528" s="56"/>
      <c r="AV528" s="56"/>
      <c r="AW528" s="56"/>
      <c r="AX528" s="249" t="str">
        <f>IF(V528="","",EOMONTH(EDATE(Tabla1[[#This Row],[Fecha Finalización]],2),0))</f>
        <v/>
      </c>
      <c r="AY528" s="40"/>
      <c r="AZ528" s="250" t="str">
        <f>IF(V528="","",EOMONTH(EDATE(Tabla1[[#This Row],[Fecha Finalización]],3),0))</f>
        <v/>
      </c>
      <c r="BA528" s="40"/>
      <c r="BB528" s="40"/>
      <c r="BC528" s="236"/>
      <c r="BD528" s="234" t="str">
        <f>IF(F528="","",Tabla1[[#This Row],[sem 01]]&amp;Tabla1[[#This Row],[sem 02]]&amp;Tabla1[[#This Row],[sem 03]])</f>
        <v/>
      </c>
      <c r="BE528" s="235" t="str">
        <f>IF(TRIM(F528)="","",$B$1&amp;"-"&amp;SUBSTITUTE(Tabla1[[#This Row],[Mes Inscrito]]," ","")&amp;"-"&amp;SUBSTITUTE(Tabla1[[#This Row],[Dia de clases Inscrito]]," ","")&amp;"-"&amp;SUBSTITUTE(Tabla1[[#This Row],[Horario Inscrito]]," ","")&amp;"-"&amp;Tabla1[[#This Row],[Fecha Inicio grupo]])</f>
        <v/>
      </c>
      <c r="BF528" s="252" t="str">
        <f>IF(F528="","",Tabla1[[#This Row],[Curso]])</f>
        <v/>
      </c>
      <c r="BG528" s="253" t="str">
        <f>+IF(TRIM(F528)="","",$B$1&amp;"-"&amp;TRIM(Tabla1[[#This Row],[Mes Inscrito]])&amp;"-"&amp;TRIM(Tabla1[[#This Row],[Dia de clases Inscrito]])&amp;"-"&amp;TRIM(Tabla1[[#This Row],[Horario Inscrito]])&amp;"-"&amp;TRIM(Tabla1[[#This Row],[Fecha Inicio grupo]])&amp;"-"&amp;TRIM(Tabla1[[#This Row],[Tipo Incrito]]))</f>
        <v/>
      </c>
      <c r="BH528" s="309"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10"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10"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10" t="str">
        <f>IF(Tabla1[[#This Row],[Fecha Inicio grupo]]="","",IFERROR(VLOOKUP(Tabla1[[#This Row],[Mes de Alta como miembro]],Parámetros!$AM$2:$AN$16,2,0),"01/01/1900"))</f>
        <v/>
      </c>
    </row>
    <row r="529" spans="1:63" ht="14.45" hidden="1">
      <c r="A529" s="69">
        <v>526</v>
      </c>
      <c r="B529" s="30"/>
      <c r="C529" s="35"/>
      <c r="D529" s="43"/>
      <c r="E529" s="65"/>
      <c r="F529" s="46"/>
      <c r="G529" s="46"/>
      <c r="H529" s="164"/>
      <c r="I529" s="43"/>
      <c r="J529" s="29"/>
      <c r="K529" s="70"/>
      <c r="L529" s="69"/>
      <c r="M529" s="47"/>
      <c r="N529" s="239" t="str">
        <f ca="1">IF(Tabla1[[#This Row],[Fecha de nac]]="","",IF(Tabla1[[#This Row],[Fecha Finalización]] &gt;=TODAY(), DATEDIF(Tabla1[[#This Row],[Fecha de nac]],TODAY(),"y"), ROUNDDOWN((Tabla1[[#This Row],[Fecha Finalización]] -Tabla1[[#This Row],[Fecha de nac]])/365,0)))</f>
        <v/>
      </c>
      <c r="O529" s="170"/>
      <c r="P529" s="35"/>
      <c r="Q529" s="68"/>
      <c r="R529" s="68"/>
      <c r="S529" s="68"/>
      <c r="T529" s="68"/>
      <c r="U529" s="244" t="str">
        <f>IF(F529="","",Tabla1[[#This Row],[Fecha Inicio grupo]]+3*7-7)</f>
        <v/>
      </c>
      <c r="V529" s="245" t="str">
        <f>IF(F529="","",EDATE(Tabla1[[#This Row],[Fecha Inicio grupo]],3))</f>
        <v/>
      </c>
      <c r="W529" s="30"/>
      <c r="X529" s="30"/>
      <c r="Y529" s="77"/>
      <c r="Z529" s="77"/>
      <c r="AA529" s="77"/>
      <c r="AB529" s="77"/>
      <c r="AC529" s="77"/>
      <c r="AD529" s="77"/>
      <c r="AE529" s="77"/>
      <c r="AF529" s="77"/>
      <c r="AG529" s="77"/>
      <c r="AH529" s="77"/>
      <c r="AI529" s="77"/>
      <c r="AJ529" s="77"/>
      <c r="AK529" s="77"/>
      <c r="AL529" s="77"/>
      <c r="AM529" s="77"/>
      <c r="AN529" s="77"/>
      <c r="AO529" s="145"/>
      <c r="AP529" s="247" t="str">
        <f>IF(F529="","",IFERROR(VLOOKUP(SUBSTITUTE(SUBSTITUTE(Tabla1[[#This Row],[Uso Sistemas]],"T","P"),"N","F"),Parámetros!$M$2:$N$17,2,0),"Completar hasta 3ra sem. para evaluar a Probacionista"))</f>
        <v/>
      </c>
      <c r="AQ529" s="40"/>
      <c r="AR529" s="40"/>
      <c r="AS529" s="40"/>
      <c r="AT529" s="29"/>
      <c r="AU529" s="56"/>
      <c r="AV529" s="56"/>
      <c r="AW529" s="56"/>
      <c r="AX529" s="249" t="str">
        <f>IF(V529="","",EOMONTH(EDATE(Tabla1[[#This Row],[Fecha Finalización]],2),0))</f>
        <v/>
      </c>
      <c r="AY529" s="40"/>
      <c r="AZ529" s="250" t="str">
        <f>IF(V529="","",EOMONTH(EDATE(Tabla1[[#This Row],[Fecha Finalización]],3),0))</f>
        <v/>
      </c>
      <c r="BA529" s="40"/>
      <c r="BB529" s="40"/>
      <c r="BC529" s="236"/>
      <c r="BD529" s="234" t="str">
        <f>IF(F529="","",Tabla1[[#This Row],[sem 01]]&amp;Tabla1[[#This Row],[sem 02]]&amp;Tabla1[[#This Row],[sem 03]])</f>
        <v/>
      </c>
      <c r="BE529" s="235" t="str">
        <f>IF(TRIM(F529)="","",$B$1&amp;"-"&amp;SUBSTITUTE(Tabla1[[#This Row],[Mes Inscrito]]," ","")&amp;"-"&amp;SUBSTITUTE(Tabla1[[#This Row],[Dia de clases Inscrito]]," ","")&amp;"-"&amp;SUBSTITUTE(Tabla1[[#This Row],[Horario Inscrito]]," ","")&amp;"-"&amp;Tabla1[[#This Row],[Fecha Inicio grupo]])</f>
        <v/>
      </c>
      <c r="BF529" s="252" t="str">
        <f>IF(F529="","",Tabla1[[#This Row],[Curso]])</f>
        <v/>
      </c>
      <c r="BG529" s="253" t="str">
        <f>+IF(TRIM(F529)="","",$B$1&amp;"-"&amp;TRIM(Tabla1[[#This Row],[Mes Inscrito]])&amp;"-"&amp;TRIM(Tabla1[[#This Row],[Dia de clases Inscrito]])&amp;"-"&amp;TRIM(Tabla1[[#This Row],[Horario Inscrito]])&amp;"-"&amp;TRIM(Tabla1[[#This Row],[Fecha Inicio grupo]])&amp;"-"&amp;TRIM(Tabla1[[#This Row],[Tipo Incrito]]))</f>
        <v/>
      </c>
      <c r="BH529" s="309"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10"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10"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10" t="str">
        <f>IF(Tabla1[[#This Row],[Fecha Inicio grupo]]="","",IFERROR(VLOOKUP(Tabla1[[#This Row],[Mes de Alta como miembro]],Parámetros!$AM$2:$AN$16,2,0),"01/01/1900"))</f>
        <v/>
      </c>
    </row>
    <row r="530" spans="1:63" ht="14.45" hidden="1">
      <c r="A530" s="69">
        <v>527</v>
      </c>
      <c r="B530" s="30"/>
      <c r="C530" s="35"/>
      <c r="D530" s="43"/>
      <c r="E530" s="65"/>
      <c r="F530" s="46"/>
      <c r="G530" s="46"/>
      <c r="H530" s="164"/>
      <c r="I530" s="43"/>
      <c r="J530" s="29"/>
      <c r="K530" s="70"/>
      <c r="L530" s="69"/>
      <c r="M530" s="47"/>
      <c r="N530" s="239" t="str">
        <f ca="1">IF(Tabla1[[#This Row],[Fecha de nac]]="","",IF(Tabla1[[#This Row],[Fecha Finalización]] &gt;=TODAY(), DATEDIF(Tabla1[[#This Row],[Fecha de nac]],TODAY(),"y"), ROUNDDOWN((Tabla1[[#This Row],[Fecha Finalización]] -Tabla1[[#This Row],[Fecha de nac]])/365,0)))</f>
        <v/>
      </c>
      <c r="O530" s="170"/>
      <c r="P530" s="35"/>
      <c r="Q530" s="68"/>
      <c r="R530" s="68"/>
      <c r="S530" s="68"/>
      <c r="T530" s="68"/>
      <c r="U530" s="244" t="str">
        <f>IF(F530="","",Tabla1[[#This Row],[Fecha Inicio grupo]]+3*7-7)</f>
        <v/>
      </c>
      <c r="V530" s="245" t="str">
        <f>IF(F530="","",EDATE(Tabla1[[#This Row],[Fecha Inicio grupo]],3))</f>
        <v/>
      </c>
      <c r="W530" s="30"/>
      <c r="X530" s="30"/>
      <c r="Y530" s="77"/>
      <c r="Z530" s="77"/>
      <c r="AA530" s="77"/>
      <c r="AB530" s="77"/>
      <c r="AC530" s="77"/>
      <c r="AD530" s="77"/>
      <c r="AE530" s="77"/>
      <c r="AF530" s="77"/>
      <c r="AG530" s="77"/>
      <c r="AH530" s="77"/>
      <c r="AI530" s="77"/>
      <c r="AJ530" s="77"/>
      <c r="AK530" s="77"/>
      <c r="AL530" s="77"/>
      <c r="AM530" s="77"/>
      <c r="AN530" s="77"/>
      <c r="AO530" s="145"/>
      <c r="AP530" s="247" t="str">
        <f>IF(F530="","",IFERROR(VLOOKUP(SUBSTITUTE(SUBSTITUTE(Tabla1[[#This Row],[Uso Sistemas]],"T","P"),"N","F"),Parámetros!$M$2:$N$17,2,0),"Completar hasta 3ra sem. para evaluar a Probacionista"))</f>
        <v/>
      </c>
      <c r="AQ530" s="40"/>
      <c r="AR530" s="40"/>
      <c r="AS530" s="40"/>
      <c r="AT530" s="29"/>
      <c r="AU530" s="56"/>
      <c r="AV530" s="56"/>
      <c r="AW530" s="56"/>
      <c r="AX530" s="249" t="str">
        <f>IF(V530="","",EOMONTH(EDATE(Tabla1[[#This Row],[Fecha Finalización]],2),0))</f>
        <v/>
      </c>
      <c r="AY530" s="40"/>
      <c r="AZ530" s="250" t="str">
        <f>IF(V530="","",EOMONTH(EDATE(Tabla1[[#This Row],[Fecha Finalización]],3),0))</f>
        <v/>
      </c>
      <c r="BA530" s="40"/>
      <c r="BB530" s="40"/>
      <c r="BC530" s="236"/>
      <c r="BD530" s="234" t="str">
        <f>IF(F530="","",Tabla1[[#This Row],[sem 01]]&amp;Tabla1[[#This Row],[sem 02]]&amp;Tabla1[[#This Row],[sem 03]])</f>
        <v/>
      </c>
      <c r="BE530" s="235" t="str">
        <f>IF(TRIM(F530)="","",$B$1&amp;"-"&amp;SUBSTITUTE(Tabla1[[#This Row],[Mes Inscrito]]," ","")&amp;"-"&amp;SUBSTITUTE(Tabla1[[#This Row],[Dia de clases Inscrito]]," ","")&amp;"-"&amp;SUBSTITUTE(Tabla1[[#This Row],[Horario Inscrito]]," ","")&amp;"-"&amp;Tabla1[[#This Row],[Fecha Inicio grupo]])</f>
        <v/>
      </c>
      <c r="BF530" s="252" t="str">
        <f>IF(F530="","",Tabla1[[#This Row],[Curso]])</f>
        <v/>
      </c>
      <c r="BG530" s="253" t="str">
        <f>+IF(TRIM(F530)="","",$B$1&amp;"-"&amp;TRIM(Tabla1[[#This Row],[Mes Inscrito]])&amp;"-"&amp;TRIM(Tabla1[[#This Row],[Dia de clases Inscrito]])&amp;"-"&amp;TRIM(Tabla1[[#This Row],[Horario Inscrito]])&amp;"-"&amp;TRIM(Tabla1[[#This Row],[Fecha Inicio grupo]])&amp;"-"&amp;TRIM(Tabla1[[#This Row],[Tipo Incrito]]))</f>
        <v/>
      </c>
      <c r="BH530" s="309"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10"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10"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10" t="str">
        <f>IF(Tabla1[[#This Row],[Fecha Inicio grupo]]="","",IFERROR(VLOOKUP(Tabla1[[#This Row],[Mes de Alta como miembro]],Parámetros!$AM$2:$AN$16,2,0),"01/01/1900"))</f>
        <v/>
      </c>
    </row>
    <row r="531" spans="1:63" ht="14.45" hidden="1">
      <c r="A531" s="69">
        <v>528</v>
      </c>
      <c r="B531" s="30"/>
      <c r="C531" s="35"/>
      <c r="D531" s="43"/>
      <c r="E531" s="65"/>
      <c r="F531" s="46"/>
      <c r="G531" s="46"/>
      <c r="H531" s="164"/>
      <c r="I531" s="43"/>
      <c r="J531" s="29"/>
      <c r="K531" s="70"/>
      <c r="L531" s="69"/>
      <c r="M531" s="47"/>
      <c r="N531" s="239" t="str">
        <f ca="1">IF(Tabla1[[#This Row],[Fecha de nac]]="","",IF(Tabla1[[#This Row],[Fecha Finalización]] &gt;=TODAY(), DATEDIF(Tabla1[[#This Row],[Fecha de nac]],TODAY(),"y"), ROUNDDOWN((Tabla1[[#This Row],[Fecha Finalización]] -Tabla1[[#This Row],[Fecha de nac]])/365,0)))</f>
        <v/>
      </c>
      <c r="O531" s="170"/>
      <c r="P531" s="35"/>
      <c r="Q531" s="68"/>
      <c r="R531" s="68"/>
      <c r="S531" s="68"/>
      <c r="T531" s="68"/>
      <c r="U531" s="244" t="str">
        <f>IF(F531="","",Tabla1[[#This Row],[Fecha Inicio grupo]]+3*7-7)</f>
        <v/>
      </c>
      <c r="V531" s="245" t="str">
        <f>IF(F531="","",EDATE(Tabla1[[#This Row],[Fecha Inicio grupo]],3))</f>
        <v/>
      </c>
      <c r="W531" s="30"/>
      <c r="X531" s="30"/>
      <c r="Y531" s="77"/>
      <c r="Z531" s="77"/>
      <c r="AA531" s="77"/>
      <c r="AB531" s="77"/>
      <c r="AC531" s="77"/>
      <c r="AD531" s="77"/>
      <c r="AE531" s="77"/>
      <c r="AF531" s="77"/>
      <c r="AG531" s="77"/>
      <c r="AH531" s="77"/>
      <c r="AI531" s="77"/>
      <c r="AJ531" s="77"/>
      <c r="AK531" s="77"/>
      <c r="AL531" s="77"/>
      <c r="AM531" s="77"/>
      <c r="AN531" s="77"/>
      <c r="AO531" s="145"/>
      <c r="AP531" s="247" t="str">
        <f>IF(F531="","",IFERROR(VLOOKUP(SUBSTITUTE(SUBSTITUTE(Tabla1[[#This Row],[Uso Sistemas]],"T","P"),"N","F"),Parámetros!$M$2:$N$17,2,0),"Completar hasta 3ra sem. para evaluar a Probacionista"))</f>
        <v/>
      </c>
      <c r="AQ531" s="40"/>
      <c r="AR531" s="40"/>
      <c r="AS531" s="40"/>
      <c r="AT531" s="29"/>
      <c r="AU531" s="56"/>
      <c r="AV531" s="56"/>
      <c r="AW531" s="56"/>
      <c r="AX531" s="249" t="str">
        <f>IF(V531="","",EOMONTH(EDATE(Tabla1[[#This Row],[Fecha Finalización]],2),0))</f>
        <v/>
      </c>
      <c r="AY531" s="40"/>
      <c r="AZ531" s="250" t="str">
        <f>IF(V531="","",EOMONTH(EDATE(Tabla1[[#This Row],[Fecha Finalización]],3),0))</f>
        <v/>
      </c>
      <c r="BA531" s="40"/>
      <c r="BB531" s="40"/>
      <c r="BC531" s="236"/>
      <c r="BD531" s="234" t="str">
        <f>IF(F531="","",Tabla1[[#This Row],[sem 01]]&amp;Tabla1[[#This Row],[sem 02]]&amp;Tabla1[[#This Row],[sem 03]])</f>
        <v/>
      </c>
      <c r="BE531" s="235" t="str">
        <f>IF(TRIM(F531)="","",$B$1&amp;"-"&amp;SUBSTITUTE(Tabla1[[#This Row],[Mes Inscrito]]," ","")&amp;"-"&amp;SUBSTITUTE(Tabla1[[#This Row],[Dia de clases Inscrito]]," ","")&amp;"-"&amp;SUBSTITUTE(Tabla1[[#This Row],[Horario Inscrito]]," ","")&amp;"-"&amp;Tabla1[[#This Row],[Fecha Inicio grupo]])</f>
        <v/>
      </c>
      <c r="BF531" s="252" t="str">
        <f>IF(F531="","",Tabla1[[#This Row],[Curso]])</f>
        <v/>
      </c>
      <c r="BG531" s="253" t="str">
        <f>+IF(TRIM(F531)="","",$B$1&amp;"-"&amp;TRIM(Tabla1[[#This Row],[Mes Inscrito]])&amp;"-"&amp;TRIM(Tabla1[[#This Row],[Dia de clases Inscrito]])&amp;"-"&amp;TRIM(Tabla1[[#This Row],[Horario Inscrito]])&amp;"-"&amp;TRIM(Tabla1[[#This Row],[Fecha Inicio grupo]])&amp;"-"&amp;TRIM(Tabla1[[#This Row],[Tipo Incrito]]))</f>
        <v/>
      </c>
      <c r="BH531" s="309"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10"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10"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10" t="str">
        <f>IF(Tabla1[[#This Row],[Fecha Inicio grupo]]="","",IFERROR(VLOOKUP(Tabla1[[#This Row],[Mes de Alta como miembro]],Parámetros!$AM$2:$AN$16,2,0),"01/01/1900"))</f>
        <v/>
      </c>
    </row>
    <row r="532" spans="1:63" ht="14.45" hidden="1">
      <c r="A532" s="69">
        <v>529</v>
      </c>
      <c r="B532" s="30"/>
      <c r="C532" s="35"/>
      <c r="D532" s="43"/>
      <c r="E532" s="65"/>
      <c r="F532" s="46"/>
      <c r="G532" s="46"/>
      <c r="H532" s="164"/>
      <c r="I532" s="43"/>
      <c r="J532" s="29"/>
      <c r="K532" s="70"/>
      <c r="L532" s="69"/>
      <c r="M532" s="47"/>
      <c r="N532" s="239" t="str">
        <f ca="1">IF(Tabla1[[#This Row],[Fecha de nac]]="","",IF(Tabla1[[#This Row],[Fecha Finalización]] &gt;=TODAY(), DATEDIF(Tabla1[[#This Row],[Fecha de nac]],TODAY(),"y"), ROUNDDOWN((Tabla1[[#This Row],[Fecha Finalización]] -Tabla1[[#This Row],[Fecha de nac]])/365,0)))</f>
        <v/>
      </c>
      <c r="O532" s="170"/>
      <c r="P532" s="35"/>
      <c r="Q532" s="68"/>
      <c r="R532" s="68"/>
      <c r="S532" s="68"/>
      <c r="T532" s="68"/>
      <c r="U532" s="244" t="str">
        <f>IF(F532="","",Tabla1[[#This Row],[Fecha Inicio grupo]]+3*7-7)</f>
        <v/>
      </c>
      <c r="V532" s="245" t="str">
        <f>IF(F532="","",EDATE(Tabla1[[#This Row],[Fecha Inicio grupo]],3))</f>
        <v/>
      </c>
      <c r="W532" s="30"/>
      <c r="X532" s="30"/>
      <c r="Y532" s="77"/>
      <c r="Z532" s="77"/>
      <c r="AA532" s="77"/>
      <c r="AB532" s="77"/>
      <c r="AC532" s="77"/>
      <c r="AD532" s="77"/>
      <c r="AE532" s="77"/>
      <c r="AF532" s="77"/>
      <c r="AG532" s="77"/>
      <c r="AH532" s="77"/>
      <c r="AI532" s="77"/>
      <c r="AJ532" s="77"/>
      <c r="AK532" s="77"/>
      <c r="AL532" s="77"/>
      <c r="AM532" s="77"/>
      <c r="AN532" s="77"/>
      <c r="AO532" s="145"/>
      <c r="AP532" s="247" t="str">
        <f>IF(F532="","",IFERROR(VLOOKUP(SUBSTITUTE(SUBSTITUTE(Tabla1[[#This Row],[Uso Sistemas]],"T","P"),"N","F"),Parámetros!$M$2:$N$17,2,0),"Completar hasta 3ra sem. para evaluar a Probacionista"))</f>
        <v/>
      </c>
      <c r="AQ532" s="40"/>
      <c r="AR532" s="40"/>
      <c r="AS532" s="40"/>
      <c r="AT532" s="29"/>
      <c r="AU532" s="56"/>
      <c r="AV532" s="56"/>
      <c r="AW532" s="56"/>
      <c r="AX532" s="249" t="str">
        <f>IF(V532="","",EOMONTH(EDATE(Tabla1[[#This Row],[Fecha Finalización]],2),0))</f>
        <v/>
      </c>
      <c r="AY532" s="40"/>
      <c r="AZ532" s="250" t="str">
        <f>IF(V532="","",EOMONTH(EDATE(Tabla1[[#This Row],[Fecha Finalización]],3),0))</f>
        <v/>
      </c>
      <c r="BA532" s="40"/>
      <c r="BB532" s="40"/>
      <c r="BC532" s="236"/>
      <c r="BD532" s="234" t="str">
        <f>IF(F532="","",Tabla1[[#This Row],[sem 01]]&amp;Tabla1[[#This Row],[sem 02]]&amp;Tabla1[[#This Row],[sem 03]])</f>
        <v/>
      </c>
      <c r="BE532" s="235" t="str">
        <f>IF(TRIM(F532)="","",$B$1&amp;"-"&amp;SUBSTITUTE(Tabla1[[#This Row],[Mes Inscrito]]," ","")&amp;"-"&amp;SUBSTITUTE(Tabla1[[#This Row],[Dia de clases Inscrito]]," ","")&amp;"-"&amp;SUBSTITUTE(Tabla1[[#This Row],[Horario Inscrito]]," ","")&amp;"-"&amp;Tabla1[[#This Row],[Fecha Inicio grupo]])</f>
        <v/>
      </c>
      <c r="BF532" s="252" t="str">
        <f>IF(F532="","",Tabla1[[#This Row],[Curso]])</f>
        <v/>
      </c>
      <c r="BG532" s="253" t="str">
        <f>+IF(TRIM(F532)="","",$B$1&amp;"-"&amp;TRIM(Tabla1[[#This Row],[Mes Inscrito]])&amp;"-"&amp;TRIM(Tabla1[[#This Row],[Dia de clases Inscrito]])&amp;"-"&amp;TRIM(Tabla1[[#This Row],[Horario Inscrito]])&amp;"-"&amp;TRIM(Tabla1[[#This Row],[Fecha Inicio grupo]])&amp;"-"&amp;TRIM(Tabla1[[#This Row],[Tipo Incrito]]))</f>
        <v/>
      </c>
      <c r="BH532" s="309"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10"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10"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10" t="str">
        <f>IF(Tabla1[[#This Row],[Fecha Inicio grupo]]="","",IFERROR(VLOOKUP(Tabla1[[#This Row],[Mes de Alta como miembro]],Parámetros!$AM$2:$AN$16,2,0),"01/01/1900"))</f>
        <v/>
      </c>
    </row>
    <row r="533" spans="1:63" ht="14.45" hidden="1">
      <c r="A533" s="69">
        <v>530</v>
      </c>
      <c r="B533" s="30"/>
      <c r="C533" s="35"/>
      <c r="D533" s="43"/>
      <c r="E533" s="65"/>
      <c r="F533" s="46"/>
      <c r="G533" s="46"/>
      <c r="H533" s="164"/>
      <c r="I533" s="43"/>
      <c r="J533" s="29"/>
      <c r="K533" s="70"/>
      <c r="L533" s="69"/>
      <c r="M533" s="47"/>
      <c r="N533" s="239" t="str">
        <f ca="1">IF(Tabla1[[#This Row],[Fecha de nac]]="","",IF(Tabla1[[#This Row],[Fecha Finalización]] &gt;=TODAY(), DATEDIF(Tabla1[[#This Row],[Fecha de nac]],TODAY(),"y"), ROUNDDOWN((Tabla1[[#This Row],[Fecha Finalización]] -Tabla1[[#This Row],[Fecha de nac]])/365,0)))</f>
        <v/>
      </c>
      <c r="O533" s="170"/>
      <c r="P533" s="35"/>
      <c r="Q533" s="68"/>
      <c r="R533" s="68"/>
      <c r="S533" s="68"/>
      <c r="T533" s="68"/>
      <c r="U533" s="244" t="str">
        <f>IF(F533="","",Tabla1[[#This Row],[Fecha Inicio grupo]]+3*7-7)</f>
        <v/>
      </c>
      <c r="V533" s="245" t="str">
        <f>IF(F533="","",EDATE(Tabla1[[#This Row],[Fecha Inicio grupo]],3))</f>
        <v/>
      </c>
      <c r="W533" s="30"/>
      <c r="X533" s="30"/>
      <c r="Y533" s="77"/>
      <c r="Z533" s="77"/>
      <c r="AA533" s="77"/>
      <c r="AB533" s="77"/>
      <c r="AC533" s="77"/>
      <c r="AD533" s="77"/>
      <c r="AE533" s="77"/>
      <c r="AF533" s="77"/>
      <c r="AG533" s="77"/>
      <c r="AH533" s="77"/>
      <c r="AI533" s="77"/>
      <c r="AJ533" s="77"/>
      <c r="AK533" s="77"/>
      <c r="AL533" s="77"/>
      <c r="AM533" s="77"/>
      <c r="AN533" s="77"/>
      <c r="AO533" s="145"/>
      <c r="AP533" s="247" t="str">
        <f>IF(F533="","",IFERROR(VLOOKUP(SUBSTITUTE(SUBSTITUTE(Tabla1[[#This Row],[Uso Sistemas]],"T","P"),"N","F"),Parámetros!$M$2:$N$17,2,0),"Completar hasta 3ra sem. para evaluar a Probacionista"))</f>
        <v/>
      </c>
      <c r="AQ533" s="40"/>
      <c r="AR533" s="40"/>
      <c r="AS533" s="40"/>
      <c r="AT533" s="29"/>
      <c r="AU533" s="56"/>
      <c r="AV533" s="56"/>
      <c r="AW533" s="56"/>
      <c r="AX533" s="249" t="str">
        <f>IF(V533="","",EOMONTH(EDATE(Tabla1[[#This Row],[Fecha Finalización]],2),0))</f>
        <v/>
      </c>
      <c r="AY533" s="40"/>
      <c r="AZ533" s="250" t="str">
        <f>IF(V533="","",EOMONTH(EDATE(Tabla1[[#This Row],[Fecha Finalización]],3),0))</f>
        <v/>
      </c>
      <c r="BA533" s="40"/>
      <c r="BB533" s="40"/>
      <c r="BC533" s="236"/>
      <c r="BD533" s="234" t="str">
        <f>IF(F533="","",Tabla1[[#This Row],[sem 01]]&amp;Tabla1[[#This Row],[sem 02]]&amp;Tabla1[[#This Row],[sem 03]])</f>
        <v/>
      </c>
      <c r="BE533" s="235" t="str">
        <f>IF(TRIM(F533)="","",$B$1&amp;"-"&amp;SUBSTITUTE(Tabla1[[#This Row],[Mes Inscrito]]," ","")&amp;"-"&amp;SUBSTITUTE(Tabla1[[#This Row],[Dia de clases Inscrito]]," ","")&amp;"-"&amp;SUBSTITUTE(Tabla1[[#This Row],[Horario Inscrito]]," ","")&amp;"-"&amp;Tabla1[[#This Row],[Fecha Inicio grupo]])</f>
        <v/>
      </c>
      <c r="BF533" s="252" t="str">
        <f>IF(F533="","",Tabla1[[#This Row],[Curso]])</f>
        <v/>
      </c>
      <c r="BG533" s="253" t="str">
        <f>+IF(TRIM(F533)="","",$B$1&amp;"-"&amp;TRIM(Tabla1[[#This Row],[Mes Inscrito]])&amp;"-"&amp;TRIM(Tabla1[[#This Row],[Dia de clases Inscrito]])&amp;"-"&amp;TRIM(Tabla1[[#This Row],[Horario Inscrito]])&amp;"-"&amp;TRIM(Tabla1[[#This Row],[Fecha Inicio grupo]])&amp;"-"&amp;TRIM(Tabla1[[#This Row],[Tipo Incrito]]))</f>
        <v/>
      </c>
      <c r="BH533" s="309"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10"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10"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10" t="str">
        <f>IF(Tabla1[[#This Row],[Fecha Inicio grupo]]="","",IFERROR(VLOOKUP(Tabla1[[#This Row],[Mes de Alta como miembro]],Parámetros!$AM$2:$AN$16,2,0),"01/01/1900"))</f>
        <v/>
      </c>
    </row>
    <row r="534" spans="1:63" ht="14.45" hidden="1">
      <c r="A534" s="69">
        <v>531</v>
      </c>
      <c r="B534" s="30"/>
      <c r="C534" s="35"/>
      <c r="D534" s="43"/>
      <c r="E534" s="65"/>
      <c r="F534" s="46"/>
      <c r="G534" s="46"/>
      <c r="H534" s="164"/>
      <c r="I534" s="43"/>
      <c r="J534" s="29"/>
      <c r="K534" s="70"/>
      <c r="L534" s="69"/>
      <c r="M534" s="47"/>
      <c r="N534" s="239" t="str">
        <f ca="1">IF(Tabla1[[#This Row],[Fecha de nac]]="","",IF(Tabla1[[#This Row],[Fecha Finalización]] &gt;=TODAY(), DATEDIF(Tabla1[[#This Row],[Fecha de nac]],TODAY(),"y"), ROUNDDOWN((Tabla1[[#This Row],[Fecha Finalización]] -Tabla1[[#This Row],[Fecha de nac]])/365,0)))</f>
        <v/>
      </c>
      <c r="O534" s="170"/>
      <c r="P534" s="35"/>
      <c r="Q534" s="68"/>
      <c r="R534" s="68"/>
      <c r="S534" s="68"/>
      <c r="T534" s="68"/>
      <c r="U534" s="244" t="str">
        <f>IF(F534="","",Tabla1[[#This Row],[Fecha Inicio grupo]]+3*7-7)</f>
        <v/>
      </c>
      <c r="V534" s="245" t="str">
        <f>IF(F534="","",EDATE(Tabla1[[#This Row],[Fecha Inicio grupo]],3))</f>
        <v/>
      </c>
      <c r="W534" s="30"/>
      <c r="X534" s="30"/>
      <c r="Y534" s="77"/>
      <c r="Z534" s="77"/>
      <c r="AA534" s="77"/>
      <c r="AB534" s="77"/>
      <c r="AC534" s="77"/>
      <c r="AD534" s="77"/>
      <c r="AE534" s="77"/>
      <c r="AF534" s="77"/>
      <c r="AG534" s="77"/>
      <c r="AH534" s="77"/>
      <c r="AI534" s="77"/>
      <c r="AJ534" s="77"/>
      <c r="AK534" s="77"/>
      <c r="AL534" s="77"/>
      <c r="AM534" s="77"/>
      <c r="AN534" s="77"/>
      <c r="AO534" s="145"/>
      <c r="AP534" s="247" t="str">
        <f>IF(F534="","",IFERROR(VLOOKUP(SUBSTITUTE(SUBSTITUTE(Tabla1[[#This Row],[Uso Sistemas]],"T","P"),"N","F"),Parámetros!$M$2:$N$17,2,0),"Completar hasta 3ra sem. para evaluar a Probacionista"))</f>
        <v/>
      </c>
      <c r="AQ534" s="40"/>
      <c r="AR534" s="40"/>
      <c r="AS534" s="40"/>
      <c r="AT534" s="29"/>
      <c r="AU534" s="56"/>
      <c r="AV534" s="56"/>
      <c r="AW534" s="56"/>
      <c r="AX534" s="249" t="str">
        <f>IF(V534="","",EOMONTH(EDATE(Tabla1[[#This Row],[Fecha Finalización]],2),0))</f>
        <v/>
      </c>
      <c r="AY534" s="40"/>
      <c r="AZ534" s="250" t="str">
        <f>IF(V534="","",EOMONTH(EDATE(Tabla1[[#This Row],[Fecha Finalización]],3),0))</f>
        <v/>
      </c>
      <c r="BA534" s="40"/>
      <c r="BB534" s="40"/>
      <c r="BC534" s="236"/>
      <c r="BD534" s="234" t="str">
        <f>IF(F534="","",Tabla1[[#This Row],[sem 01]]&amp;Tabla1[[#This Row],[sem 02]]&amp;Tabla1[[#This Row],[sem 03]])</f>
        <v/>
      </c>
      <c r="BE534" s="235" t="str">
        <f>IF(TRIM(F534)="","",$B$1&amp;"-"&amp;SUBSTITUTE(Tabla1[[#This Row],[Mes Inscrito]]," ","")&amp;"-"&amp;SUBSTITUTE(Tabla1[[#This Row],[Dia de clases Inscrito]]," ","")&amp;"-"&amp;SUBSTITUTE(Tabla1[[#This Row],[Horario Inscrito]]," ","")&amp;"-"&amp;Tabla1[[#This Row],[Fecha Inicio grupo]])</f>
        <v/>
      </c>
      <c r="BF534" s="252" t="str">
        <f>IF(F534="","",Tabla1[[#This Row],[Curso]])</f>
        <v/>
      </c>
      <c r="BG534" s="253" t="str">
        <f>+IF(TRIM(F534)="","",$B$1&amp;"-"&amp;TRIM(Tabla1[[#This Row],[Mes Inscrito]])&amp;"-"&amp;TRIM(Tabla1[[#This Row],[Dia de clases Inscrito]])&amp;"-"&amp;TRIM(Tabla1[[#This Row],[Horario Inscrito]])&amp;"-"&amp;TRIM(Tabla1[[#This Row],[Fecha Inicio grupo]])&amp;"-"&amp;TRIM(Tabla1[[#This Row],[Tipo Incrito]]))</f>
        <v/>
      </c>
      <c r="BH534" s="309"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10"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10"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10" t="str">
        <f>IF(Tabla1[[#This Row],[Fecha Inicio grupo]]="","",IFERROR(VLOOKUP(Tabla1[[#This Row],[Mes de Alta como miembro]],Parámetros!$AM$2:$AN$16,2,0),"01/01/1900"))</f>
        <v/>
      </c>
    </row>
    <row r="535" spans="1:63" ht="14.45" hidden="1">
      <c r="A535" s="69">
        <v>532</v>
      </c>
      <c r="B535" s="30"/>
      <c r="C535" s="35"/>
      <c r="D535" s="43"/>
      <c r="E535" s="65"/>
      <c r="F535" s="46"/>
      <c r="G535" s="46"/>
      <c r="H535" s="164"/>
      <c r="I535" s="43"/>
      <c r="J535" s="29"/>
      <c r="K535" s="70"/>
      <c r="L535" s="69"/>
      <c r="M535" s="47"/>
      <c r="N535" s="239" t="str">
        <f ca="1">IF(Tabla1[[#This Row],[Fecha de nac]]="","",IF(Tabla1[[#This Row],[Fecha Finalización]] &gt;=TODAY(), DATEDIF(Tabla1[[#This Row],[Fecha de nac]],TODAY(),"y"), ROUNDDOWN((Tabla1[[#This Row],[Fecha Finalización]] -Tabla1[[#This Row],[Fecha de nac]])/365,0)))</f>
        <v/>
      </c>
      <c r="O535" s="170"/>
      <c r="P535" s="35"/>
      <c r="Q535" s="68"/>
      <c r="R535" s="68"/>
      <c r="S535" s="68"/>
      <c r="T535" s="68"/>
      <c r="U535" s="244" t="str">
        <f>IF(F535="","",Tabla1[[#This Row],[Fecha Inicio grupo]]+3*7-7)</f>
        <v/>
      </c>
      <c r="V535" s="245" t="str">
        <f>IF(F535="","",EDATE(Tabla1[[#This Row],[Fecha Inicio grupo]],3))</f>
        <v/>
      </c>
      <c r="W535" s="30"/>
      <c r="X535" s="30"/>
      <c r="Y535" s="77"/>
      <c r="Z535" s="77"/>
      <c r="AA535" s="77"/>
      <c r="AB535" s="77"/>
      <c r="AC535" s="77"/>
      <c r="AD535" s="77"/>
      <c r="AE535" s="77"/>
      <c r="AF535" s="77"/>
      <c r="AG535" s="77"/>
      <c r="AH535" s="77"/>
      <c r="AI535" s="77"/>
      <c r="AJ535" s="77"/>
      <c r="AK535" s="77"/>
      <c r="AL535" s="77"/>
      <c r="AM535" s="77"/>
      <c r="AN535" s="77"/>
      <c r="AO535" s="145"/>
      <c r="AP535" s="247" t="str">
        <f>IF(F535="","",IFERROR(VLOOKUP(SUBSTITUTE(SUBSTITUTE(Tabla1[[#This Row],[Uso Sistemas]],"T","P"),"N","F"),Parámetros!$M$2:$N$17,2,0),"Completar hasta 3ra sem. para evaluar a Probacionista"))</f>
        <v/>
      </c>
      <c r="AQ535" s="40"/>
      <c r="AR535" s="40"/>
      <c r="AS535" s="40"/>
      <c r="AT535" s="29"/>
      <c r="AU535" s="56"/>
      <c r="AV535" s="56"/>
      <c r="AW535" s="56"/>
      <c r="AX535" s="249" t="str">
        <f>IF(V535="","",EOMONTH(EDATE(Tabla1[[#This Row],[Fecha Finalización]],2),0))</f>
        <v/>
      </c>
      <c r="AY535" s="40"/>
      <c r="AZ535" s="250" t="str">
        <f>IF(V535="","",EOMONTH(EDATE(Tabla1[[#This Row],[Fecha Finalización]],3),0))</f>
        <v/>
      </c>
      <c r="BA535" s="40"/>
      <c r="BB535" s="40"/>
      <c r="BC535" s="236"/>
      <c r="BD535" s="234" t="str">
        <f>IF(F535="","",Tabla1[[#This Row],[sem 01]]&amp;Tabla1[[#This Row],[sem 02]]&amp;Tabla1[[#This Row],[sem 03]])</f>
        <v/>
      </c>
      <c r="BE535" s="235" t="str">
        <f>IF(TRIM(F535)="","",$B$1&amp;"-"&amp;SUBSTITUTE(Tabla1[[#This Row],[Mes Inscrito]]," ","")&amp;"-"&amp;SUBSTITUTE(Tabla1[[#This Row],[Dia de clases Inscrito]]," ","")&amp;"-"&amp;SUBSTITUTE(Tabla1[[#This Row],[Horario Inscrito]]," ","")&amp;"-"&amp;Tabla1[[#This Row],[Fecha Inicio grupo]])</f>
        <v/>
      </c>
      <c r="BF535" s="252" t="str">
        <f>IF(F535="","",Tabla1[[#This Row],[Curso]])</f>
        <v/>
      </c>
      <c r="BG535" s="253" t="str">
        <f>+IF(TRIM(F535)="","",$B$1&amp;"-"&amp;TRIM(Tabla1[[#This Row],[Mes Inscrito]])&amp;"-"&amp;TRIM(Tabla1[[#This Row],[Dia de clases Inscrito]])&amp;"-"&amp;TRIM(Tabla1[[#This Row],[Horario Inscrito]])&amp;"-"&amp;TRIM(Tabla1[[#This Row],[Fecha Inicio grupo]])&amp;"-"&amp;TRIM(Tabla1[[#This Row],[Tipo Incrito]]))</f>
        <v/>
      </c>
      <c r="BH535" s="309"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10"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10"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10" t="str">
        <f>IF(Tabla1[[#This Row],[Fecha Inicio grupo]]="","",IFERROR(VLOOKUP(Tabla1[[#This Row],[Mes de Alta como miembro]],Parámetros!$AM$2:$AN$16,2,0),"01/01/1900"))</f>
        <v/>
      </c>
    </row>
    <row r="536" spans="1:63" ht="14.45" hidden="1">
      <c r="A536" s="69">
        <v>533</v>
      </c>
      <c r="B536" s="30"/>
      <c r="C536" s="35"/>
      <c r="D536" s="43"/>
      <c r="E536" s="65"/>
      <c r="F536" s="46"/>
      <c r="G536" s="46"/>
      <c r="H536" s="164"/>
      <c r="I536" s="43"/>
      <c r="J536" s="29"/>
      <c r="K536" s="70"/>
      <c r="L536" s="69"/>
      <c r="M536" s="47"/>
      <c r="N536" s="239" t="str">
        <f ca="1">IF(Tabla1[[#This Row],[Fecha de nac]]="","",IF(Tabla1[[#This Row],[Fecha Finalización]] &gt;=TODAY(), DATEDIF(Tabla1[[#This Row],[Fecha de nac]],TODAY(),"y"), ROUNDDOWN((Tabla1[[#This Row],[Fecha Finalización]] -Tabla1[[#This Row],[Fecha de nac]])/365,0)))</f>
        <v/>
      </c>
      <c r="O536" s="170"/>
      <c r="P536" s="35"/>
      <c r="Q536" s="68"/>
      <c r="R536" s="68"/>
      <c r="S536" s="68"/>
      <c r="T536" s="68"/>
      <c r="U536" s="244" t="str">
        <f>IF(F536="","",Tabla1[[#This Row],[Fecha Inicio grupo]]+3*7-7)</f>
        <v/>
      </c>
      <c r="V536" s="245" t="str">
        <f>IF(F536="","",EDATE(Tabla1[[#This Row],[Fecha Inicio grupo]],3))</f>
        <v/>
      </c>
      <c r="W536" s="30"/>
      <c r="X536" s="30"/>
      <c r="Y536" s="77"/>
      <c r="Z536" s="77"/>
      <c r="AA536" s="77"/>
      <c r="AB536" s="77"/>
      <c r="AC536" s="77"/>
      <c r="AD536" s="77"/>
      <c r="AE536" s="77"/>
      <c r="AF536" s="77"/>
      <c r="AG536" s="77"/>
      <c r="AH536" s="77"/>
      <c r="AI536" s="77"/>
      <c r="AJ536" s="77"/>
      <c r="AK536" s="77"/>
      <c r="AL536" s="77"/>
      <c r="AM536" s="77"/>
      <c r="AN536" s="77"/>
      <c r="AO536" s="145"/>
      <c r="AP536" s="247" t="str">
        <f>IF(F536="","",IFERROR(VLOOKUP(SUBSTITUTE(SUBSTITUTE(Tabla1[[#This Row],[Uso Sistemas]],"T","P"),"N","F"),Parámetros!$M$2:$N$17,2,0),"Completar hasta 3ra sem. para evaluar a Probacionista"))</f>
        <v/>
      </c>
      <c r="AQ536" s="40"/>
      <c r="AR536" s="40"/>
      <c r="AS536" s="40"/>
      <c r="AT536" s="29"/>
      <c r="AU536" s="56"/>
      <c r="AV536" s="56"/>
      <c r="AW536" s="56"/>
      <c r="AX536" s="249" t="str">
        <f>IF(V536="","",EOMONTH(EDATE(Tabla1[[#This Row],[Fecha Finalización]],2),0))</f>
        <v/>
      </c>
      <c r="AY536" s="40"/>
      <c r="AZ536" s="250" t="str">
        <f>IF(V536="","",EOMONTH(EDATE(Tabla1[[#This Row],[Fecha Finalización]],3),0))</f>
        <v/>
      </c>
      <c r="BA536" s="40"/>
      <c r="BB536" s="40"/>
      <c r="BC536" s="236"/>
      <c r="BD536" s="234" t="str">
        <f>IF(F536="","",Tabla1[[#This Row],[sem 01]]&amp;Tabla1[[#This Row],[sem 02]]&amp;Tabla1[[#This Row],[sem 03]])</f>
        <v/>
      </c>
      <c r="BE536" s="235" t="str">
        <f>IF(TRIM(F536)="","",$B$1&amp;"-"&amp;SUBSTITUTE(Tabla1[[#This Row],[Mes Inscrito]]," ","")&amp;"-"&amp;SUBSTITUTE(Tabla1[[#This Row],[Dia de clases Inscrito]]," ","")&amp;"-"&amp;SUBSTITUTE(Tabla1[[#This Row],[Horario Inscrito]]," ","")&amp;"-"&amp;Tabla1[[#This Row],[Fecha Inicio grupo]])</f>
        <v/>
      </c>
      <c r="BF536" s="252" t="str">
        <f>IF(F536="","",Tabla1[[#This Row],[Curso]])</f>
        <v/>
      </c>
      <c r="BG536" s="253" t="str">
        <f>+IF(TRIM(F536)="","",$B$1&amp;"-"&amp;TRIM(Tabla1[[#This Row],[Mes Inscrito]])&amp;"-"&amp;TRIM(Tabla1[[#This Row],[Dia de clases Inscrito]])&amp;"-"&amp;TRIM(Tabla1[[#This Row],[Horario Inscrito]])&amp;"-"&amp;TRIM(Tabla1[[#This Row],[Fecha Inicio grupo]])&amp;"-"&amp;TRIM(Tabla1[[#This Row],[Tipo Incrito]]))</f>
        <v/>
      </c>
      <c r="BH536" s="309"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10"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10"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10" t="str">
        <f>IF(Tabla1[[#This Row],[Fecha Inicio grupo]]="","",IFERROR(VLOOKUP(Tabla1[[#This Row],[Mes de Alta como miembro]],Parámetros!$AM$2:$AN$16,2,0),"01/01/1900"))</f>
        <v/>
      </c>
    </row>
    <row r="537" spans="1:63" ht="14.45" hidden="1">
      <c r="A537" s="69">
        <v>534</v>
      </c>
      <c r="B537" s="30"/>
      <c r="C537" s="35"/>
      <c r="D537" s="43"/>
      <c r="E537" s="65"/>
      <c r="F537" s="46"/>
      <c r="G537" s="46"/>
      <c r="H537" s="164"/>
      <c r="I537" s="43"/>
      <c r="J537" s="29"/>
      <c r="K537" s="70"/>
      <c r="L537" s="69"/>
      <c r="M537" s="47"/>
      <c r="N537" s="239" t="str">
        <f ca="1">IF(Tabla1[[#This Row],[Fecha de nac]]="","",IF(Tabla1[[#This Row],[Fecha Finalización]] &gt;=TODAY(), DATEDIF(Tabla1[[#This Row],[Fecha de nac]],TODAY(),"y"), ROUNDDOWN((Tabla1[[#This Row],[Fecha Finalización]] -Tabla1[[#This Row],[Fecha de nac]])/365,0)))</f>
        <v/>
      </c>
      <c r="O537" s="170"/>
      <c r="P537" s="35"/>
      <c r="Q537" s="68"/>
      <c r="R537" s="68"/>
      <c r="S537" s="68"/>
      <c r="T537" s="68"/>
      <c r="U537" s="244" t="str">
        <f>IF(F537="","",Tabla1[[#This Row],[Fecha Inicio grupo]]+3*7-7)</f>
        <v/>
      </c>
      <c r="V537" s="245" t="str">
        <f>IF(F537="","",EDATE(Tabla1[[#This Row],[Fecha Inicio grupo]],3))</f>
        <v/>
      </c>
      <c r="W537" s="30"/>
      <c r="X537" s="30"/>
      <c r="Y537" s="77"/>
      <c r="Z537" s="77"/>
      <c r="AA537" s="77"/>
      <c r="AB537" s="77"/>
      <c r="AC537" s="77"/>
      <c r="AD537" s="77"/>
      <c r="AE537" s="77"/>
      <c r="AF537" s="77"/>
      <c r="AG537" s="77"/>
      <c r="AH537" s="77"/>
      <c r="AI537" s="77"/>
      <c r="AJ537" s="77"/>
      <c r="AK537" s="77"/>
      <c r="AL537" s="77"/>
      <c r="AM537" s="77"/>
      <c r="AN537" s="77"/>
      <c r="AO537" s="145"/>
      <c r="AP537" s="247" t="str">
        <f>IF(F537="","",IFERROR(VLOOKUP(SUBSTITUTE(SUBSTITUTE(Tabla1[[#This Row],[Uso Sistemas]],"T","P"),"N","F"),Parámetros!$M$2:$N$17,2,0),"Completar hasta 3ra sem. para evaluar a Probacionista"))</f>
        <v/>
      </c>
      <c r="AQ537" s="40"/>
      <c r="AR537" s="40"/>
      <c r="AS537" s="40"/>
      <c r="AT537" s="29"/>
      <c r="AU537" s="56"/>
      <c r="AV537" s="56"/>
      <c r="AW537" s="56"/>
      <c r="AX537" s="249" t="str">
        <f>IF(V537="","",EOMONTH(EDATE(Tabla1[[#This Row],[Fecha Finalización]],2),0))</f>
        <v/>
      </c>
      <c r="AY537" s="40"/>
      <c r="AZ537" s="250" t="str">
        <f>IF(V537="","",EOMONTH(EDATE(Tabla1[[#This Row],[Fecha Finalización]],3),0))</f>
        <v/>
      </c>
      <c r="BA537" s="40"/>
      <c r="BB537" s="40"/>
      <c r="BC537" s="236"/>
      <c r="BD537" s="234" t="str">
        <f>IF(F537="","",Tabla1[[#This Row],[sem 01]]&amp;Tabla1[[#This Row],[sem 02]]&amp;Tabla1[[#This Row],[sem 03]])</f>
        <v/>
      </c>
      <c r="BE537" s="235" t="str">
        <f>IF(TRIM(F537)="","",$B$1&amp;"-"&amp;SUBSTITUTE(Tabla1[[#This Row],[Mes Inscrito]]," ","")&amp;"-"&amp;SUBSTITUTE(Tabla1[[#This Row],[Dia de clases Inscrito]]," ","")&amp;"-"&amp;SUBSTITUTE(Tabla1[[#This Row],[Horario Inscrito]]," ","")&amp;"-"&amp;Tabla1[[#This Row],[Fecha Inicio grupo]])</f>
        <v/>
      </c>
      <c r="BF537" s="252" t="str">
        <f>IF(F537="","",Tabla1[[#This Row],[Curso]])</f>
        <v/>
      </c>
      <c r="BG537" s="253" t="str">
        <f>+IF(TRIM(F537)="","",$B$1&amp;"-"&amp;TRIM(Tabla1[[#This Row],[Mes Inscrito]])&amp;"-"&amp;TRIM(Tabla1[[#This Row],[Dia de clases Inscrito]])&amp;"-"&amp;TRIM(Tabla1[[#This Row],[Horario Inscrito]])&amp;"-"&amp;TRIM(Tabla1[[#This Row],[Fecha Inicio grupo]])&amp;"-"&amp;TRIM(Tabla1[[#This Row],[Tipo Incrito]]))</f>
        <v/>
      </c>
      <c r="BH537" s="309"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10"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10"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10" t="str">
        <f>IF(Tabla1[[#This Row],[Fecha Inicio grupo]]="","",IFERROR(VLOOKUP(Tabla1[[#This Row],[Mes de Alta como miembro]],Parámetros!$AM$2:$AN$16,2,0),"01/01/1900"))</f>
        <v/>
      </c>
    </row>
    <row r="538" spans="1:63" ht="14.45" hidden="1">
      <c r="A538" s="69">
        <v>535</v>
      </c>
      <c r="B538" s="30"/>
      <c r="C538" s="35"/>
      <c r="D538" s="43"/>
      <c r="E538" s="65"/>
      <c r="F538" s="46"/>
      <c r="G538" s="46"/>
      <c r="H538" s="164"/>
      <c r="I538" s="43"/>
      <c r="J538" s="29"/>
      <c r="K538" s="70"/>
      <c r="L538" s="69"/>
      <c r="M538" s="47"/>
      <c r="N538" s="239" t="str">
        <f ca="1">IF(Tabla1[[#This Row],[Fecha de nac]]="","",IF(Tabla1[[#This Row],[Fecha Finalización]] &gt;=TODAY(), DATEDIF(Tabla1[[#This Row],[Fecha de nac]],TODAY(),"y"), ROUNDDOWN((Tabla1[[#This Row],[Fecha Finalización]] -Tabla1[[#This Row],[Fecha de nac]])/365,0)))</f>
        <v/>
      </c>
      <c r="O538" s="170"/>
      <c r="P538" s="35"/>
      <c r="Q538" s="68"/>
      <c r="R538" s="68"/>
      <c r="S538" s="68"/>
      <c r="T538" s="68"/>
      <c r="U538" s="244" t="str">
        <f>IF(F538="","",Tabla1[[#This Row],[Fecha Inicio grupo]]+3*7-7)</f>
        <v/>
      </c>
      <c r="V538" s="245" t="str">
        <f>IF(F538="","",EDATE(Tabla1[[#This Row],[Fecha Inicio grupo]],3))</f>
        <v/>
      </c>
      <c r="W538" s="30"/>
      <c r="X538" s="30"/>
      <c r="Y538" s="77"/>
      <c r="Z538" s="77"/>
      <c r="AA538" s="77"/>
      <c r="AB538" s="77"/>
      <c r="AC538" s="77"/>
      <c r="AD538" s="77"/>
      <c r="AE538" s="77"/>
      <c r="AF538" s="77"/>
      <c r="AG538" s="77"/>
      <c r="AH538" s="77"/>
      <c r="AI538" s="77"/>
      <c r="AJ538" s="77"/>
      <c r="AK538" s="77"/>
      <c r="AL538" s="77"/>
      <c r="AM538" s="77"/>
      <c r="AN538" s="77"/>
      <c r="AO538" s="145"/>
      <c r="AP538" s="247" t="str">
        <f>IF(F538="","",IFERROR(VLOOKUP(SUBSTITUTE(SUBSTITUTE(Tabla1[[#This Row],[Uso Sistemas]],"T","P"),"N","F"),Parámetros!$M$2:$N$17,2,0),"Completar hasta 3ra sem. para evaluar a Probacionista"))</f>
        <v/>
      </c>
      <c r="AQ538" s="40"/>
      <c r="AR538" s="40"/>
      <c r="AS538" s="40"/>
      <c r="AT538" s="29"/>
      <c r="AU538" s="56"/>
      <c r="AV538" s="56"/>
      <c r="AW538" s="56"/>
      <c r="AX538" s="249" t="str">
        <f>IF(V538="","",EOMONTH(EDATE(Tabla1[[#This Row],[Fecha Finalización]],2),0))</f>
        <v/>
      </c>
      <c r="AY538" s="40"/>
      <c r="AZ538" s="250" t="str">
        <f>IF(V538="","",EOMONTH(EDATE(Tabla1[[#This Row],[Fecha Finalización]],3),0))</f>
        <v/>
      </c>
      <c r="BA538" s="40"/>
      <c r="BB538" s="40"/>
      <c r="BC538" s="236"/>
      <c r="BD538" s="234" t="str">
        <f>IF(F538="","",Tabla1[[#This Row],[sem 01]]&amp;Tabla1[[#This Row],[sem 02]]&amp;Tabla1[[#This Row],[sem 03]])</f>
        <v/>
      </c>
      <c r="BE538" s="235" t="str">
        <f>IF(TRIM(F538)="","",$B$1&amp;"-"&amp;SUBSTITUTE(Tabla1[[#This Row],[Mes Inscrito]]," ","")&amp;"-"&amp;SUBSTITUTE(Tabla1[[#This Row],[Dia de clases Inscrito]]," ","")&amp;"-"&amp;SUBSTITUTE(Tabla1[[#This Row],[Horario Inscrito]]," ","")&amp;"-"&amp;Tabla1[[#This Row],[Fecha Inicio grupo]])</f>
        <v/>
      </c>
      <c r="BF538" s="252" t="str">
        <f>IF(F538="","",Tabla1[[#This Row],[Curso]])</f>
        <v/>
      </c>
      <c r="BG538" s="253" t="str">
        <f>+IF(TRIM(F538)="","",$B$1&amp;"-"&amp;TRIM(Tabla1[[#This Row],[Mes Inscrito]])&amp;"-"&amp;TRIM(Tabla1[[#This Row],[Dia de clases Inscrito]])&amp;"-"&amp;TRIM(Tabla1[[#This Row],[Horario Inscrito]])&amp;"-"&amp;TRIM(Tabla1[[#This Row],[Fecha Inicio grupo]])&amp;"-"&amp;TRIM(Tabla1[[#This Row],[Tipo Incrito]]))</f>
        <v/>
      </c>
      <c r="BH538" s="309"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10"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10"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10" t="str">
        <f>IF(Tabla1[[#This Row],[Fecha Inicio grupo]]="","",IFERROR(VLOOKUP(Tabla1[[#This Row],[Mes de Alta como miembro]],Parámetros!$AM$2:$AN$16,2,0),"01/01/1900"))</f>
        <v/>
      </c>
    </row>
    <row r="539" spans="1:63" ht="14.45" hidden="1">
      <c r="A539" s="69">
        <v>536</v>
      </c>
      <c r="B539" s="30"/>
      <c r="C539" s="35"/>
      <c r="D539" s="43"/>
      <c r="E539" s="65"/>
      <c r="F539" s="46"/>
      <c r="G539" s="46"/>
      <c r="H539" s="164"/>
      <c r="I539" s="43"/>
      <c r="J539" s="29"/>
      <c r="K539" s="70"/>
      <c r="L539" s="69"/>
      <c r="M539" s="47"/>
      <c r="N539" s="239" t="str">
        <f ca="1">IF(Tabla1[[#This Row],[Fecha de nac]]="","",IF(Tabla1[[#This Row],[Fecha Finalización]] &gt;=TODAY(), DATEDIF(Tabla1[[#This Row],[Fecha de nac]],TODAY(),"y"), ROUNDDOWN((Tabla1[[#This Row],[Fecha Finalización]] -Tabla1[[#This Row],[Fecha de nac]])/365,0)))</f>
        <v/>
      </c>
      <c r="O539" s="170"/>
      <c r="P539" s="35"/>
      <c r="Q539" s="68"/>
      <c r="R539" s="68"/>
      <c r="S539" s="68"/>
      <c r="T539" s="68"/>
      <c r="U539" s="244" t="str">
        <f>IF(F539="","",Tabla1[[#This Row],[Fecha Inicio grupo]]+3*7-7)</f>
        <v/>
      </c>
      <c r="V539" s="245" t="str">
        <f>IF(F539="","",EDATE(Tabla1[[#This Row],[Fecha Inicio grupo]],3))</f>
        <v/>
      </c>
      <c r="W539" s="30"/>
      <c r="X539" s="30"/>
      <c r="Y539" s="77"/>
      <c r="Z539" s="77"/>
      <c r="AA539" s="77"/>
      <c r="AB539" s="77"/>
      <c r="AC539" s="77"/>
      <c r="AD539" s="77"/>
      <c r="AE539" s="77"/>
      <c r="AF539" s="77"/>
      <c r="AG539" s="77"/>
      <c r="AH539" s="77"/>
      <c r="AI539" s="77"/>
      <c r="AJ539" s="77"/>
      <c r="AK539" s="77"/>
      <c r="AL539" s="77"/>
      <c r="AM539" s="77"/>
      <c r="AN539" s="77"/>
      <c r="AO539" s="145"/>
      <c r="AP539" s="247" t="str">
        <f>IF(F539="","",IFERROR(VLOOKUP(SUBSTITUTE(SUBSTITUTE(Tabla1[[#This Row],[Uso Sistemas]],"T","P"),"N","F"),Parámetros!$M$2:$N$17,2,0),"Completar hasta 3ra sem. para evaluar a Probacionista"))</f>
        <v/>
      </c>
      <c r="AQ539" s="40"/>
      <c r="AR539" s="40"/>
      <c r="AS539" s="40"/>
      <c r="AT539" s="29"/>
      <c r="AU539" s="56"/>
      <c r="AV539" s="56"/>
      <c r="AW539" s="56"/>
      <c r="AX539" s="249" t="str">
        <f>IF(V539="","",EOMONTH(EDATE(Tabla1[[#This Row],[Fecha Finalización]],2),0))</f>
        <v/>
      </c>
      <c r="AY539" s="40"/>
      <c r="AZ539" s="250" t="str">
        <f>IF(V539="","",EOMONTH(EDATE(Tabla1[[#This Row],[Fecha Finalización]],3),0))</f>
        <v/>
      </c>
      <c r="BA539" s="40"/>
      <c r="BB539" s="40"/>
      <c r="BC539" s="236"/>
      <c r="BD539" s="234" t="str">
        <f>IF(F539="","",Tabla1[[#This Row],[sem 01]]&amp;Tabla1[[#This Row],[sem 02]]&amp;Tabla1[[#This Row],[sem 03]])</f>
        <v/>
      </c>
      <c r="BE539" s="235" t="str">
        <f>IF(TRIM(F539)="","",$B$1&amp;"-"&amp;SUBSTITUTE(Tabla1[[#This Row],[Mes Inscrito]]," ","")&amp;"-"&amp;SUBSTITUTE(Tabla1[[#This Row],[Dia de clases Inscrito]]," ","")&amp;"-"&amp;SUBSTITUTE(Tabla1[[#This Row],[Horario Inscrito]]," ","")&amp;"-"&amp;Tabla1[[#This Row],[Fecha Inicio grupo]])</f>
        <v/>
      </c>
      <c r="BF539" s="252" t="str">
        <f>IF(F539="","",Tabla1[[#This Row],[Curso]])</f>
        <v/>
      </c>
      <c r="BG539" s="253" t="str">
        <f>+IF(TRIM(F539)="","",$B$1&amp;"-"&amp;TRIM(Tabla1[[#This Row],[Mes Inscrito]])&amp;"-"&amp;TRIM(Tabla1[[#This Row],[Dia de clases Inscrito]])&amp;"-"&amp;TRIM(Tabla1[[#This Row],[Horario Inscrito]])&amp;"-"&amp;TRIM(Tabla1[[#This Row],[Fecha Inicio grupo]])&amp;"-"&amp;TRIM(Tabla1[[#This Row],[Tipo Incrito]]))</f>
        <v/>
      </c>
      <c r="BH539" s="309"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10"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10"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10" t="str">
        <f>IF(Tabla1[[#This Row],[Fecha Inicio grupo]]="","",IFERROR(VLOOKUP(Tabla1[[#This Row],[Mes de Alta como miembro]],Parámetros!$AM$2:$AN$16,2,0),"01/01/1900"))</f>
        <v/>
      </c>
    </row>
    <row r="540" spans="1:63" ht="14.45" hidden="1">
      <c r="A540" s="69">
        <v>537</v>
      </c>
      <c r="B540" s="30"/>
      <c r="C540" s="35"/>
      <c r="D540" s="43"/>
      <c r="E540" s="65"/>
      <c r="F540" s="46"/>
      <c r="G540" s="46"/>
      <c r="H540" s="164"/>
      <c r="I540" s="43"/>
      <c r="J540" s="29"/>
      <c r="K540" s="70"/>
      <c r="L540" s="69"/>
      <c r="M540" s="47"/>
      <c r="N540" s="239" t="str">
        <f ca="1">IF(Tabla1[[#This Row],[Fecha de nac]]="","",IF(Tabla1[[#This Row],[Fecha Finalización]] &gt;=TODAY(), DATEDIF(Tabla1[[#This Row],[Fecha de nac]],TODAY(),"y"), ROUNDDOWN((Tabla1[[#This Row],[Fecha Finalización]] -Tabla1[[#This Row],[Fecha de nac]])/365,0)))</f>
        <v/>
      </c>
      <c r="O540" s="170"/>
      <c r="P540" s="35"/>
      <c r="Q540" s="68"/>
      <c r="R540" s="68"/>
      <c r="S540" s="68"/>
      <c r="T540" s="68"/>
      <c r="U540" s="244" t="str">
        <f>IF(F540="","",Tabla1[[#This Row],[Fecha Inicio grupo]]+3*7-7)</f>
        <v/>
      </c>
      <c r="V540" s="245" t="str">
        <f>IF(F540="","",EDATE(Tabla1[[#This Row],[Fecha Inicio grupo]],3))</f>
        <v/>
      </c>
      <c r="W540" s="30"/>
      <c r="X540" s="30"/>
      <c r="Y540" s="77"/>
      <c r="Z540" s="77"/>
      <c r="AA540" s="77"/>
      <c r="AB540" s="77"/>
      <c r="AC540" s="77"/>
      <c r="AD540" s="77"/>
      <c r="AE540" s="77"/>
      <c r="AF540" s="77"/>
      <c r="AG540" s="77"/>
      <c r="AH540" s="77"/>
      <c r="AI540" s="77"/>
      <c r="AJ540" s="77"/>
      <c r="AK540" s="77"/>
      <c r="AL540" s="77"/>
      <c r="AM540" s="77"/>
      <c r="AN540" s="77"/>
      <c r="AO540" s="145"/>
      <c r="AP540" s="247" t="str">
        <f>IF(F540="","",IFERROR(VLOOKUP(SUBSTITUTE(SUBSTITUTE(Tabla1[[#This Row],[Uso Sistemas]],"T","P"),"N","F"),Parámetros!$M$2:$N$17,2,0),"Completar hasta 3ra sem. para evaluar a Probacionista"))</f>
        <v/>
      </c>
      <c r="AQ540" s="40"/>
      <c r="AR540" s="40"/>
      <c r="AS540" s="40"/>
      <c r="AT540" s="29"/>
      <c r="AU540" s="56"/>
      <c r="AV540" s="56"/>
      <c r="AW540" s="56"/>
      <c r="AX540" s="249" t="str">
        <f>IF(V540="","",EOMONTH(EDATE(Tabla1[[#This Row],[Fecha Finalización]],2),0))</f>
        <v/>
      </c>
      <c r="AY540" s="40"/>
      <c r="AZ540" s="250" t="str">
        <f>IF(V540="","",EOMONTH(EDATE(Tabla1[[#This Row],[Fecha Finalización]],3),0))</f>
        <v/>
      </c>
      <c r="BA540" s="40"/>
      <c r="BB540" s="40"/>
      <c r="BC540" s="236"/>
      <c r="BD540" s="234" t="str">
        <f>IF(F540="","",Tabla1[[#This Row],[sem 01]]&amp;Tabla1[[#This Row],[sem 02]]&amp;Tabla1[[#This Row],[sem 03]])</f>
        <v/>
      </c>
      <c r="BE540" s="235" t="str">
        <f>IF(TRIM(F540)="","",$B$1&amp;"-"&amp;SUBSTITUTE(Tabla1[[#This Row],[Mes Inscrito]]," ","")&amp;"-"&amp;SUBSTITUTE(Tabla1[[#This Row],[Dia de clases Inscrito]]," ","")&amp;"-"&amp;SUBSTITUTE(Tabla1[[#This Row],[Horario Inscrito]]," ","")&amp;"-"&amp;Tabla1[[#This Row],[Fecha Inicio grupo]])</f>
        <v/>
      </c>
      <c r="BF540" s="252" t="str">
        <f>IF(F540="","",Tabla1[[#This Row],[Curso]])</f>
        <v/>
      </c>
      <c r="BG540" s="253" t="str">
        <f>+IF(TRIM(F540)="","",$B$1&amp;"-"&amp;TRIM(Tabla1[[#This Row],[Mes Inscrito]])&amp;"-"&amp;TRIM(Tabla1[[#This Row],[Dia de clases Inscrito]])&amp;"-"&amp;TRIM(Tabla1[[#This Row],[Horario Inscrito]])&amp;"-"&amp;TRIM(Tabla1[[#This Row],[Fecha Inicio grupo]])&amp;"-"&amp;TRIM(Tabla1[[#This Row],[Tipo Incrito]]))</f>
        <v/>
      </c>
      <c r="BH540" s="309"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10"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10"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10" t="str">
        <f>IF(Tabla1[[#This Row],[Fecha Inicio grupo]]="","",IFERROR(VLOOKUP(Tabla1[[#This Row],[Mes de Alta como miembro]],Parámetros!$AM$2:$AN$16,2,0),"01/01/1900"))</f>
        <v/>
      </c>
    </row>
    <row r="541" spans="1:63" ht="14.45" hidden="1">
      <c r="A541" s="69">
        <v>538</v>
      </c>
      <c r="B541" s="30"/>
      <c r="C541" s="35"/>
      <c r="D541" s="43"/>
      <c r="E541" s="65"/>
      <c r="F541" s="46"/>
      <c r="G541" s="46"/>
      <c r="H541" s="164"/>
      <c r="I541" s="43"/>
      <c r="J541" s="29"/>
      <c r="K541" s="70"/>
      <c r="L541" s="69"/>
      <c r="M541" s="47"/>
      <c r="N541" s="239" t="str">
        <f ca="1">IF(Tabla1[[#This Row],[Fecha de nac]]="","",IF(Tabla1[[#This Row],[Fecha Finalización]] &gt;=TODAY(), DATEDIF(Tabla1[[#This Row],[Fecha de nac]],TODAY(),"y"), ROUNDDOWN((Tabla1[[#This Row],[Fecha Finalización]] -Tabla1[[#This Row],[Fecha de nac]])/365,0)))</f>
        <v/>
      </c>
      <c r="O541" s="170"/>
      <c r="P541" s="35"/>
      <c r="Q541" s="68"/>
      <c r="R541" s="68"/>
      <c r="S541" s="68"/>
      <c r="T541" s="68"/>
      <c r="U541" s="244" t="str">
        <f>IF(F541="","",Tabla1[[#This Row],[Fecha Inicio grupo]]+3*7-7)</f>
        <v/>
      </c>
      <c r="V541" s="245" t="str">
        <f>IF(F541="","",EDATE(Tabla1[[#This Row],[Fecha Inicio grupo]],3))</f>
        <v/>
      </c>
      <c r="W541" s="30"/>
      <c r="X541" s="30"/>
      <c r="Y541" s="77"/>
      <c r="Z541" s="77"/>
      <c r="AA541" s="77"/>
      <c r="AB541" s="77"/>
      <c r="AC541" s="77"/>
      <c r="AD541" s="77"/>
      <c r="AE541" s="77"/>
      <c r="AF541" s="77"/>
      <c r="AG541" s="77"/>
      <c r="AH541" s="77"/>
      <c r="AI541" s="77"/>
      <c r="AJ541" s="77"/>
      <c r="AK541" s="77"/>
      <c r="AL541" s="77"/>
      <c r="AM541" s="77"/>
      <c r="AN541" s="77"/>
      <c r="AO541" s="145"/>
      <c r="AP541" s="247" t="str">
        <f>IF(F541="","",IFERROR(VLOOKUP(SUBSTITUTE(SUBSTITUTE(Tabla1[[#This Row],[Uso Sistemas]],"T","P"),"N","F"),Parámetros!$M$2:$N$17,2,0),"Completar hasta 3ra sem. para evaluar a Probacionista"))</f>
        <v/>
      </c>
      <c r="AQ541" s="40"/>
      <c r="AR541" s="40"/>
      <c r="AS541" s="40"/>
      <c r="AT541" s="29"/>
      <c r="AU541" s="56"/>
      <c r="AV541" s="56"/>
      <c r="AW541" s="56"/>
      <c r="AX541" s="249" t="str">
        <f>IF(V541="","",EOMONTH(EDATE(Tabla1[[#This Row],[Fecha Finalización]],2),0))</f>
        <v/>
      </c>
      <c r="AY541" s="40"/>
      <c r="AZ541" s="250" t="str">
        <f>IF(V541="","",EOMONTH(EDATE(Tabla1[[#This Row],[Fecha Finalización]],3),0))</f>
        <v/>
      </c>
      <c r="BA541" s="40"/>
      <c r="BB541" s="40"/>
      <c r="BC541" s="236"/>
      <c r="BD541" s="234" t="str">
        <f>IF(F541="","",Tabla1[[#This Row],[sem 01]]&amp;Tabla1[[#This Row],[sem 02]]&amp;Tabla1[[#This Row],[sem 03]])</f>
        <v/>
      </c>
      <c r="BE541" s="235" t="str">
        <f>IF(TRIM(F541)="","",$B$1&amp;"-"&amp;SUBSTITUTE(Tabla1[[#This Row],[Mes Inscrito]]," ","")&amp;"-"&amp;SUBSTITUTE(Tabla1[[#This Row],[Dia de clases Inscrito]]," ","")&amp;"-"&amp;SUBSTITUTE(Tabla1[[#This Row],[Horario Inscrito]]," ","")&amp;"-"&amp;Tabla1[[#This Row],[Fecha Inicio grupo]])</f>
        <v/>
      </c>
      <c r="BF541" s="252" t="str">
        <f>IF(F541="","",Tabla1[[#This Row],[Curso]])</f>
        <v/>
      </c>
      <c r="BG541" s="253" t="str">
        <f>+IF(TRIM(F541)="","",$B$1&amp;"-"&amp;TRIM(Tabla1[[#This Row],[Mes Inscrito]])&amp;"-"&amp;TRIM(Tabla1[[#This Row],[Dia de clases Inscrito]])&amp;"-"&amp;TRIM(Tabla1[[#This Row],[Horario Inscrito]])&amp;"-"&amp;TRIM(Tabla1[[#This Row],[Fecha Inicio grupo]])&amp;"-"&amp;TRIM(Tabla1[[#This Row],[Tipo Incrito]]))</f>
        <v/>
      </c>
      <c r="BH541" s="309"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10"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10"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10" t="str">
        <f>IF(Tabla1[[#This Row],[Fecha Inicio grupo]]="","",IFERROR(VLOOKUP(Tabla1[[#This Row],[Mes de Alta como miembro]],Parámetros!$AM$2:$AN$16,2,0),"01/01/1900"))</f>
        <v/>
      </c>
    </row>
    <row r="542" spans="1:63" ht="14.45" hidden="1">
      <c r="A542" s="69">
        <v>539</v>
      </c>
      <c r="B542" s="30"/>
      <c r="C542" s="35"/>
      <c r="D542" s="43"/>
      <c r="E542" s="65"/>
      <c r="F542" s="46"/>
      <c r="G542" s="46"/>
      <c r="H542" s="164"/>
      <c r="I542" s="43"/>
      <c r="J542" s="29"/>
      <c r="K542" s="70"/>
      <c r="L542" s="69"/>
      <c r="M542" s="47"/>
      <c r="N542" s="239" t="str">
        <f ca="1">IF(Tabla1[[#This Row],[Fecha de nac]]="","",IF(Tabla1[[#This Row],[Fecha Finalización]] &gt;=TODAY(), DATEDIF(Tabla1[[#This Row],[Fecha de nac]],TODAY(),"y"), ROUNDDOWN((Tabla1[[#This Row],[Fecha Finalización]] -Tabla1[[#This Row],[Fecha de nac]])/365,0)))</f>
        <v/>
      </c>
      <c r="O542" s="170"/>
      <c r="P542" s="35"/>
      <c r="Q542" s="68"/>
      <c r="R542" s="68"/>
      <c r="S542" s="68"/>
      <c r="T542" s="68"/>
      <c r="U542" s="244" t="str">
        <f>IF(F542="","",Tabla1[[#This Row],[Fecha Inicio grupo]]+3*7-7)</f>
        <v/>
      </c>
      <c r="V542" s="245" t="str">
        <f>IF(F542="","",EDATE(Tabla1[[#This Row],[Fecha Inicio grupo]],3))</f>
        <v/>
      </c>
      <c r="W542" s="30"/>
      <c r="X542" s="30"/>
      <c r="Y542" s="77"/>
      <c r="Z542" s="77"/>
      <c r="AA542" s="77"/>
      <c r="AB542" s="77"/>
      <c r="AC542" s="77"/>
      <c r="AD542" s="77"/>
      <c r="AE542" s="77"/>
      <c r="AF542" s="77"/>
      <c r="AG542" s="77"/>
      <c r="AH542" s="77"/>
      <c r="AI542" s="77"/>
      <c r="AJ542" s="77"/>
      <c r="AK542" s="77"/>
      <c r="AL542" s="77"/>
      <c r="AM542" s="77"/>
      <c r="AN542" s="77"/>
      <c r="AO542" s="145"/>
      <c r="AP542" s="247" t="str">
        <f>IF(F542="","",IFERROR(VLOOKUP(SUBSTITUTE(SUBSTITUTE(Tabla1[[#This Row],[Uso Sistemas]],"T","P"),"N","F"),Parámetros!$M$2:$N$17,2,0),"Completar hasta 3ra sem. para evaluar a Probacionista"))</f>
        <v/>
      </c>
      <c r="AQ542" s="40"/>
      <c r="AR542" s="40"/>
      <c r="AS542" s="40"/>
      <c r="AT542" s="29"/>
      <c r="AU542" s="56"/>
      <c r="AV542" s="56"/>
      <c r="AW542" s="56"/>
      <c r="AX542" s="249" t="str">
        <f>IF(V542="","",EOMONTH(EDATE(Tabla1[[#This Row],[Fecha Finalización]],2),0))</f>
        <v/>
      </c>
      <c r="AY542" s="40"/>
      <c r="AZ542" s="250" t="str">
        <f>IF(V542="","",EOMONTH(EDATE(Tabla1[[#This Row],[Fecha Finalización]],3),0))</f>
        <v/>
      </c>
      <c r="BA542" s="40"/>
      <c r="BB542" s="40"/>
      <c r="BC542" s="236"/>
      <c r="BD542" s="234" t="str">
        <f>IF(F542="","",Tabla1[[#This Row],[sem 01]]&amp;Tabla1[[#This Row],[sem 02]]&amp;Tabla1[[#This Row],[sem 03]])</f>
        <v/>
      </c>
      <c r="BE542" s="235" t="str">
        <f>IF(TRIM(F542)="","",$B$1&amp;"-"&amp;SUBSTITUTE(Tabla1[[#This Row],[Mes Inscrito]]," ","")&amp;"-"&amp;SUBSTITUTE(Tabla1[[#This Row],[Dia de clases Inscrito]]," ","")&amp;"-"&amp;SUBSTITUTE(Tabla1[[#This Row],[Horario Inscrito]]," ","")&amp;"-"&amp;Tabla1[[#This Row],[Fecha Inicio grupo]])</f>
        <v/>
      </c>
      <c r="BF542" s="252" t="str">
        <f>IF(F542="","",Tabla1[[#This Row],[Curso]])</f>
        <v/>
      </c>
      <c r="BG542" s="253" t="str">
        <f>+IF(TRIM(F542)="","",$B$1&amp;"-"&amp;TRIM(Tabla1[[#This Row],[Mes Inscrito]])&amp;"-"&amp;TRIM(Tabla1[[#This Row],[Dia de clases Inscrito]])&amp;"-"&amp;TRIM(Tabla1[[#This Row],[Horario Inscrito]])&amp;"-"&amp;TRIM(Tabla1[[#This Row],[Fecha Inicio grupo]])&amp;"-"&amp;TRIM(Tabla1[[#This Row],[Tipo Incrito]]))</f>
        <v/>
      </c>
      <c r="BH542" s="309"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10"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10"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10" t="str">
        <f>IF(Tabla1[[#This Row],[Fecha Inicio grupo]]="","",IFERROR(VLOOKUP(Tabla1[[#This Row],[Mes de Alta como miembro]],Parámetros!$AM$2:$AN$16,2,0),"01/01/1900"))</f>
        <v/>
      </c>
    </row>
    <row r="543" spans="1:63" ht="14.45" hidden="1">
      <c r="A543" s="69">
        <v>540</v>
      </c>
      <c r="B543" s="30"/>
      <c r="C543" s="35"/>
      <c r="D543" s="43"/>
      <c r="E543" s="65"/>
      <c r="F543" s="46"/>
      <c r="G543" s="46"/>
      <c r="H543" s="164"/>
      <c r="I543" s="43"/>
      <c r="J543" s="29"/>
      <c r="K543" s="70"/>
      <c r="L543" s="69"/>
      <c r="M543" s="47"/>
      <c r="N543" s="239" t="str">
        <f ca="1">IF(Tabla1[[#This Row],[Fecha de nac]]="","",IF(Tabla1[[#This Row],[Fecha Finalización]] &gt;=TODAY(), DATEDIF(Tabla1[[#This Row],[Fecha de nac]],TODAY(),"y"), ROUNDDOWN((Tabla1[[#This Row],[Fecha Finalización]] -Tabla1[[#This Row],[Fecha de nac]])/365,0)))</f>
        <v/>
      </c>
      <c r="O543" s="170"/>
      <c r="P543" s="35"/>
      <c r="Q543" s="68"/>
      <c r="R543" s="68"/>
      <c r="S543" s="68"/>
      <c r="T543" s="68"/>
      <c r="U543" s="244" t="str">
        <f>IF(F543="","",Tabla1[[#This Row],[Fecha Inicio grupo]]+3*7-7)</f>
        <v/>
      </c>
      <c r="V543" s="245" t="str">
        <f>IF(F543="","",EDATE(Tabla1[[#This Row],[Fecha Inicio grupo]],3))</f>
        <v/>
      </c>
      <c r="W543" s="30"/>
      <c r="X543" s="30"/>
      <c r="Y543" s="77"/>
      <c r="Z543" s="77"/>
      <c r="AA543" s="77"/>
      <c r="AB543" s="77"/>
      <c r="AC543" s="77"/>
      <c r="AD543" s="77"/>
      <c r="AE543" s="77"/>
      <c r="AF543" s="77"/>
      <c r="AG543" s="77"/>
      <c r="AH543" s="77"/>
      <c r="AI543" s="77"/>
      <c r="AJ543" s="77"/>
      <c r="AK543" s="77"/>
      <c r="AL543" s="77"/>
      <c r="AM543" s="77"/>
      <c r="AN543" s="77"/>
      <c r="AO543" s="145"/>
      <c r="AP543" s="247" t="str">
        <f>IF(F543="","",IFERROR(VLOOKUP(SUBSTITUTE(SUBSTITUTE(Tabla1[[#This Row],[Uso Sistemas]],"T","P"),"N","F"),Parámetros!$M$2:$N$17,2,0),"Completar hasta 3ra sem. para evaluar a Probacionista"))</f>
        <v/>
      </c>
      <c r="AQ543" s="40"/>
      <c r="AR543" s="40"/>
      <c r="AS543" s="40"/>
      <c r="AT543" s="29"/>
      <c r="AU543" s="56"/>
      <c r="AV543" s="56"/>
      <c r="AW543" s="56"/>
      <c r="AX543" s="249" t="str">
        <f>IF(V543="","",EOMONTH(EDATE(Tabla1[[#This Row],[Fecha Finalización]],2),0))</f>
        <v/>
      </c>
      <c r="AY543" s="40"/>
      <c r="AZ543" s="250" t="str">
        <f>IF(V543="","",EOMONTH(EDATE(Tabla1[[#This Row],[Fecha Finalización]],3),0))</f>
        <v/>
      </c>
      <c r="BA543" s="40"/>
      <c r="BB543" s="40"/>
      <c r="BC543" s="236"/>
      <c r="BD543" s="234" t="str">
        <f>IF(F543="","",Tabla1[[#This Row],[sem 01]]&amp;Tabla1[[#This Row],[sem 02]]&amp;Tabla1[[#This Row],[sem 03]])</f>
        <v/>
      </c>
      <c r="BE543" s="235" t="str">
        <f>IF(TRIM(F543)="","",$B$1&amp;"-"&amp;SUBSTITUTE(Tabla1[[#This Row],[Mes Inscrito]]," ","")&amp;"-"&amp;SUBSTITUTE(Tabla1[[#This Row],[Dia de clases Inscrito]]," ","")&amp;"-"&amp;SUBSTITUTE(Tabla1[[#This Row],[Horario Inscrito]]," ","")&amp;"-"&amp;Tabla1[[#This Row],[Fecha Inicio grupo]])</f>
        <v/>
      </c>
      <c r="BF543" s="252" t="str">
        <f>IF(F543="","",Tabla1[[#This Row],[Curso]])</f>
        <v/>
      </c>
      <c r="BG543" s="253" t="str">
        <f>+IF(TRIM(F543)="","",$B$1&amp;"-"&amp;TRIM(Tabla1[[#This Row],[Mes Inscrito]])&amp;"-"&amp;TRIM(Tabla1[[#This Row],[Dia de clases Inscrito]])&amp;"-"&amp;TRIM(Tabla1[[#This Row],[Horario Inscrito]])&amp;"-"&amp;TRIM(Tabla1[[#This Row],[Fecha Inicio grupo]])&amp;"-"&amp;TRIM(Tabla1[[#This Row],[Tipo Incrito]]))</f>
        <v/>
      </c>
      <c r="BH543" s="309"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10"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10"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10" t="str">
        <f>IF(Tabla1[[#This Row],[Fecha Inicio grupo]]="","",IFERROR(VLOOKUP(Tabla1[[#This Row],[Mes de Alta como miembro]],Parámetros!$AM$2:$AN$16,2,0),"01/01/1900"))</f>
        <v/>
      </c>
    </row>
    <row r="544" spans="1:63" ht="14.45" hidden="1">
      <c r="A544" s="69">
        <v>541</v>
      </c>
      <c r="B544" s="30"/>
      <c r="C544" s="35"/>
      <c r="D544" s="43"/>
      <c r="E544" s="65"/>
      <c r="F544" s="46"/>
      <c r="G544" s="46"/>
      <c r="H544" s="164"/>
      <c r="I544" s="43"/>
      <c r="J544" s="29"/>
      <c r="K544" s="70"/>
      <c r="L544" s="69"/>
      <c r="M544" s="47"/>
      <c r="N544" s="239" t="str">
        <f ca="1">IF(Tabla1[[#This Row],[Fecha de nac]]="","",IF(Tabla1[[#This Row],[Fecha Finalización]] &gt;=TODAY(), DATEDIF(Tabla1[[#This Row],[Fecha de nac]],TODAY(),"y"), ROUNDDOWN((Tabla1[[#This Row],[Fecha Finalización]] -Tabla1[[#This Row],[Fecha de nac]])/365,0)))</f>
        <v/>
      </c>
      <c r="O544" s="170"/>
      <c r="P544" s="35"/>
      <c r="Q544" s="68"/>
      <c r="R544" s="68"/>
      <c r="S544" s="68"/>
      <c r="T544" s="68"/>
      <c r="U544" s="244" t="str">
        <f>IF(F544="","",Tabla1[[#This Row],[Fecha Inicio grupo]]+3*7-7)</f>
        <v/>
      </c>
      <c r="V544" s="245" t="str">
        <f>IF(F544="","",EDATE(Tabla1[[#This Row],[Fecha Inicio grupo]],3))</f>
        <v/>
      </c>
      <c r="W544" s="30"/>
      <c r="X544" s="30"/>
      <c r="Y544" s="77"/>
      <c r="Z544" s="77"/>
      <c r="AA544" s="77"/>
      <c r="AB544" s="77"/>
      <c r="AC544" s="77"/>
      <c r="AD544" s="77"/>
      <c r="AE544" s="77"/>
      <c r="AF544" s="77"/>
      <c r="AG544" s="77"/>
      <c r="AH544" s="77"/>
      <c r="AI544" s="77"/>
      <c r="AJ544" s="77"/>
      <c r="AK544" s="77"/>
      <c r="AL544" s="77"/>
      <c r="AM544" s="77"/>
      <c r="AN544" s="77"/>
      <c r="AO544" s="145"/>
      <c r="AP544" s="247" t="str">
        <f>IF(F544="","",IFERROR(VLOOKUP(SUBSTITUTE(SUBSTITUTE(Tabla1[[#This Row],[Uso Sistemas]],"T","P"),"N","F"),Parámetros!$M$2:$N$17,2,0),"Completar hasta 3ra sem. para evaluar a Probacionista"))</f>
        <v/>
      </c>
      <c r="AQ544" s="40"/>
      <c r="AR544" s="40"/>
      <c r="AS544" s="40"/>
      <c r="AT544" s="29"/>
      <c r="AU544" s="56"/>
      <c r="AV544" s="56"/>
      <c r="AW544" s="56"/>
      <c r="AX544" s="249" t="str">
        <f>IF(V544="","",EOMONTH(EDATE(Tabla1[[#This Row],[Fecha Finalización]],2),0))</f>
        <v/>
      </c>
      <c r="AY544" s="40"/>
      <c r="AZ544" s="250" t="str">
        <f>IF(V544="","",EOMONTH(EDATE(Tabla1[[#This Row],[Fecha Finalización]],3),0))</f>
        <v/>
      </c>
      <c r="BA544" s="40"/>
      <c r="BB544" s="40"/>
      <c r="BC544" s="236"/>
      <c r="BD544" s="234" t="str">
        <f>IF(F544="","",Tabla1[[#This Row],[sem 01]]&amp;Tabla1[[#This Row],[sem 02]]&amp;Tabla1[[#This Row],[sem 03]])</f>
        <v/>
      </c>
      <c r="BE544" s="235" t="str">
        <f>IF(TRIM(F544)="","",$B$1&amp;"-"&amp;SUBSTITUTE(Tabla1[[#This Row],[Mes Inscrito]]," ","")&amp;"-"&amp;SUBSTITUTE(Tabla1[[#This Row],[Dia de clases Inscrito]]," ","")&amp;"-"&amp;SUBSTITUTE(Tabla1[[#This Row],[Horario Inscrito]]," ","")&amp;"-"&amp;Tabla1[[#This Row],[Fecha Inicio grupo]])</f>
        <v/>
      </c>
      <c r="BF544" s="252" t="str">
        <f>IF(F544="","",Tabla1[[#This Row],[Curso]])</f>
        <v/>
      </c>
      <c r="BG544" s="253" t="str">
        <f>+IF(TRIM(F544)="","",$B$1&amp;"-"&amp;TRIM(Tabla1[[#This Row],[Mes Inscrito]])&amp;"-"&amp;TRIM(Tabla1[[#This Row],[Dia de clases Inscrito]])&amp;"-"&amp;TRIM(Tabla1[[#This Row],[Horario Inscrito]])&amp;"-"&amp;TRIM(Tabla1[[#This Row],[Fecha Inicio grupo]])&amp;"-"&amp;TRIM(Tabla1[[#This Row],[Tipo Incrito]]))</f>
        <v/>
      </c>
      <c r="BH544" s="309"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10"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10"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10" t="str">
        <f>IF(Tabla1[[#This Row],[Fecha Inicio grupo]]="","",IFERROR(VLOOKUP(Tabla1[[#This Row],[Mes de Alta como miembro]],Parámetros!$AM$2:$AN$16,2,0),"01/01/1900"))</f>
        <v/>
      </c>
    </row>
    <row r="545" spans="1:63" ht="14.45" hidden="1">
      <c r="A545" s="69">
        <v>542</v>
      </c>
      <c r="B545" s="30"/>
      <c r="C545" s="35"/>
      <c r="D545" s="43"/>
      <c r="E545" s="65"/>
      <c r="F545" s="46"/>
      <c r="G545" s="46"/>
      <c r="H545" s="164"/>
      <c r="I545" s="43"/>
      <c r="J545" s="29"/>
      <c r="K545" s="70"/>
      <c r="L545" s="69"/>
      <c r="M545" s="47"/>
      <c r="N545" s="239" t="str">
        <f ca="1">IF(Tabla1[[#This Row],[Fecha de nac]]="","",IF(Tabla1[[#This Row],[Fecha Finalización]] &gt;=TODAY(), DATEDIF(Tabla1[[#This Row],[Fecha de nac]],TODAY(),"y"), ROUNDDOWN((Tabla1[[#This Row],[Fecha Finalización]] -Tabla1[[#This Row],[Fecha de nac]])/365,0)))</f>
        <v/>
      </c>
      <c r="O545" s="170"/>
      <c r="P545" s="35"/>
      <c r="Q545" s="68"/>
      <c r="R545" s="68"/>
      <c r="S545" s="68"/>
      <c r="T545" s="68"/>
      <c r="U545" s="244" t="str">
        <f>IF(F545="","",Tabla1[[#This Row],[Fecha Inicio grupo]]+3*7-7)</f>
        <v/>
      </c>
      <c r="V545" s="245" t="str">
        <f>IF(F545="","",EDATE(Tabla1[[#This Row],[Fecha Inicio grupo]],3))</f>
        <v/>
      </c>
      <c r="W545" s="30"/>
      <c r="X545" s="30"/>
      <c r="Y545" s="77"/>
      <c r="Z545" s="77"/>
      <c r="AA545" s="77"/>
      <c r="AB545" s="77"/>
      <c r="AC545" s="77"/>
      <c r="AD545" s="77"/>
      <c r="AE545" s="77"/>
      <c r="AF545" s="77"/>
      <c r="AG545" s="77"/>
      <c r="AH545" s="77"/>
      <c r="AI545" s="77"/>
      <c r="AJ545" s="77"/>
      <c r="AK545" s="77"/>
      <c r="AL545" s="77"/>
      <c r="AM545" s="77"/>
      <c r="AN545" s="77"/>
      <c r="AO545" s="145"/>
      <c r="AP545" s="247" t="str">
        <f>IF(F545="","",IFERROR(VLOOKUP(SUBSTITUTE(SUBSTITUTE(Tabla1[[#This Row],[Uso Sistemas]],"T","P"),"N","F"),Parámetros!$M$2:$N$17,2,0),"Completar hasta 3ra sem. para evaluar a Probacionista"))</f>
        <v/>
      </c>
      <c r="AQ545" s="40"/>
      <c r="AR545" s="40"/>
      <c r="AS545" s="40"/>
      <c r="AT545" s="29"/>
      <c r="AU545" s="56"/>
      <c r="AV545" s="56"/>
      <c r="AW545" s="56"/>
      <c r="AX545" s="249" t="str">
        <f>IF(V545="","",EOMONTH(EDATE(Tabla1[[#This Row],[Fecha Finalización]],2),0))</f>
        <v/>
      </c>
      <c r="AY545" s="40"/>
      <c r="AZ545" s="250" t="str">
        <f>IF(V545="","",EOMONTH(EDATE(Tabla1[[#This Row],[Fecha Finalización]],3),0))</f>
        <v/>
      </c>
      <c r="BA545" s="40"/>
      <c r="BB545" s="40"/>
      <c r="BC545" s="236"/>
      <c r="BD545" s="234" t="str">
        <f>IF(F545="","",Tabla1[[#This Row],[sem 01]]&amp;Tabla1[[#This Row],[sem 02]]&amp;Tabla1[[#This Row],[sem 03]])</f>
        <v/>
      </c>
      <c r="BE545" s="235" t="str">
        <f>IF(TRIM(F545)="","",$B$1&amp;"-"&amp;SUBSTITUTE(Tabla1[[#This Row],[Mes Inscrito]]," ","")&amp;"-"&amp;SUBSTITUTE(Tabla1[[#This Row],[Dia de clases Inscrito]]," ","")&amp;"-"&amp;SUBSTITUTE(Tabla1[[#This Row],[Horario Inscrito]]," ","")&amp;"-"&amp;Tabla1[[#This Row],[Fecha Inicio grupo]])</f>
        <v/>
      </c>
      <c r="BF545" s="252" t="str">
        <f>IF(F545="","",Tabla1[[#This Row],[Curso]])</f>
        <v/>
      </c>
      <c r="BG545" s="253" t="str">
        <f>+IF(TRIM(F545)="","",$B$1&amp;"-"&amp;TRIM(Tabla1[[#This Row],[Mes Inscrito]])&amp;"-"&amp;TRIM(Tabla1[[#This Row],[Dia de clases Inscrito]])&amp;"-"&amp;TRIM(Tabla1[[#This Row],[Horario Inscrito]])&amp;"-"&amp;TRIM(Tabla1[[#This Row],[Fecha Inicio grupo]])&amp;"-"&amp;TRIM(Tabla1[[#This Row],[Tipo Incrito]]))</f>
        <v/>
      </c>
      <c r="BH545" s="309"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10"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10"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10" t="str">
        <f>IF(Tabla1[[#This Row],[Fecha Inicio grupo]]="","",IFERROR(VLOOKUP(Tabla1[[#This Row],[Mes de Alta como miembro]],Parámetros!$AM$2:$AN$16,2,0),"01/01/1900"))</f>
        <v/>
      </c>
    </row>
    <row r="546" spans="1:63" ht="14.45" hidden="1">
      <c r="A546" s="69">
        <v>543</v>
      </c>
      <c r="B546" s="30"/>
      <c r="C546" s="35"/>
      <c r="D546" s="43"/>
      <c r="E546" s="65"/>
      <c r="F546" s="46"/>
      <c r="G546" s="46"/>
      <c r="H546" s="164"/>
      <c r="I546" s="43"/>
      <c r="J546" s="29"/>
      <c r="K546" s="70"/>
      <c r="L546" s="69"/>
      <c r="M546" s="47"/>
      <c r="N546" s="239" t="str">
        <f ca="1">IF(Tabla1[[#This Row],[Fecha de nac]]="","",IF(Tabla1[[#This Row],[Fecha Finalización]] &gt;=TODAY(), DATEDIF(Tabla1[[#This Row],[Fecha de nac]],TODAY(),"y"), ROUNDDOWN((Tabla1[[#This Row],[Fecha Finalización]] -Tabla1[[#This Row],[Fecha de nac]])/365,0)))</f>
        <v/>
      </c>
      <c r="O546" s="170"/>
      <c r="P546" s="35"/>
      <c r="Q546" s="68"/>
      <c r="R546" s="68"/>
      <c r="S546" s="68"/>
      <c r="T546" s="68"/>
      <c r="U546" s="244" t="str">
        <f>IF(F546="","",Tabla1[[#This Row],[Fecha Inicio grupo]]+3*7-7)</f>
        <v/>
      </c>
      <c r="V546" s="245" t="str">
        <f>IF(F546="","",EDATE(Tabla1[[#This Row],[Fecha Inicio grupo]],3))</f>
        <v/>
      </c>
      <c r="W546" s="30"/>
      <c r="X546" s="30"/>
      <c r="Y546" s="77"/>
      <c r="Z546" s="77"/>
      <c r="AA546" s="77"/>
      <c r="AB546" s="77"/>
      <c r="AC546" s="77"/>
      <c r="AD546" s="77"/>
      <c r="AE546" s="77"/>
      <c r="AF546" s="77"/>
      <c r="AG546" s="77"/>
      <c r="AH546" s="77"/>
      <c r="AI546" s="77"/>
      <c r="AJ546" s="77"/>
      <c r="AK546" s="77"/>
      <c r="AL546" s="77"/>
      <c r="AM546" s="77"/>
      <c r="AN546" s="77"/>
      <c r="AO546" s="145"/>
      <c r="AP546" s="247" t="str">
        <f>IF(F546="","",IFERROR(VLOOKUP(SUBSTITUTE(SUBSTITUTE(Tabla1[[#This Row],[Uso Sistemas]],"T","P"),"N","F"),Parámetros!$M$2:$N$17,2,0),"Completar hasta 3ra sem. para evaluar a Probacionista"))</f>
        <v/>
      </c>
      <c r="AQ546" s="40"/>
      <c r="AR546" s="40"/>
      <c r="AS546" s="40"/>
      <c r="AT546" s="29"/>
      <c r="AU546" s="56"/>
      <c r="AV546" s="56"/>
      <c r="AW546" s="56"/>
      <c r="AX546" s="249" t="str">
        <f>IF(V546="","",EOMONTH(EDATE(Tabla1[[#This Row],[Fecha Finalización]],2),0))</f>
        <v/>
      </c>
      <c r="AY546" s="40"/>
      <c r="AZ546" s="250" t="str">
        <f>IF(V546="","",EOMONTH(EDATE(Tabla1[[#This Row],[Fecha Finalización]],3),0))</f>
        <v/>
      </c>
      <c r="BA546" s="40"/>
      <c r="BB546" s="40"/>
      <c r="BC546" s="236"/>
      <c r="BD546" s="234" t="str">
        <f>IF(F546="","",Tabla1[[#This Row],[sem 01]]&amp;Tabla1[[#This Row],[sem 02]]&amp;Tabla1[[#This Row],[sem 03]])</f>
        <v/>
      </c>
      <c r="BE546" s="235" t="str">
        <f>IF(TRIM(F546)="","",$B$1&amp;"-"&amp;SUBSTITUTE(Tabla1[[#This Row],[Mes Inscrito]]," ","")&amp;"-"&amp;SUBSTITUTE(Tabla1[[#This Row],[Dia de clases Inscrito]]," ","")&amp;"-"&amp;SUBSTITUTE(Tabla1[[#This Row],[Horario Inscrito]]," ","")&amp;"-"&amp;Tabla1[[#This Row],[Fecha Inicio grupo]])</f>
        <v/>
      </c>
      <c r="BF546" s="252" t="str">
        <f>IF(F546="","",Tabla1[[#This Row],[Curso]])</f>
        <v/>
      </c>
      <c r="BG546" s="253" t="str">
        <f>+IF(TRIM(F546)="","",$B$1&amp;"-"&amp;TRIM(Tabla1[[#This Row],[Mes Inscrito]])&amp;"-"&amp;TRIM(Tabla1[[#This Row],[Dia de clases Inscrito]])&amp;"-"&amp;TRIM(Tabla1[[#This Row],[Horario Inscrito]])&amp;"-"&amp;TRIM(Tabla1[[#This Row],[Fecha Inicio grupo]])&amp;"-"&amp;TRIM(Tabla1[[#This Row],[Tipo Incrito]]))</f>
        <v/>
      </c>
      <c r="BH546" s="309"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10"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10"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10" t="str">
        <f>IF(Tabla1[[#This Row],[Fecha Inicio grupo]]="","",IFERROR(VLOOKUP(Tabla1[[#This Row],[Mes de Alta como miembro]],Parámetros!$AM$2:$AN$16,2,0),"01/01/1900"))</f>
        <v/>
      </c>
    </row>
    <row r="547" spans="1:63" ht="14.45" hidden="1">
      <c r="A547" s="69">
        <v>544</v>
      </c>
      <c r="B547" s="30"/>
      <c r="C547" s="35"/>
      <c r="D547" s="43"/>
      <c r="E547" s="65"/>
      <c r="F547" s="46"/>
      <c r="G547" s="46"/>
      <c r="H547" s="164"/>
      <c r="I547" s="43"/>
      <c r="J547" s="29"/>
      <c r="K547" s="70"/>
      <c r="L547" s="69"/>
      <c r="M547" s="47"/>
      <c r="N547" s="239" t="str">
        <f ca="1">IF(Tabla1[[#This Row],[Fecha de nac]]="","",IF(Tabla1[[#This Row],[Fecha Finalización]] &gt;=TODAY(), DATEDIF(Tabla1[[#This Row],[Fecha de nac]],TODAY(),"y"), ROUNDDOWN((Tabla1[[#This Row],[Fecha Finalización]] -Tabla1[[#This Row],[Fecha de nac]])/365,0)))</f>
        <v/>
      </c>
      <c r="O547" s="170"/>
      <c r="P547" s="35"/>
      <c r="Q547" s="68"/>
      <c r="R547" s="68"/>
      <c r="S547" s="68"/>
      <c r="T547" s="68"/>
      <c r="U547" s="244" t="str">
        <f>IF(F547="","",Tabla1[[#This Row],[Fecha Inicio grupo]]+3*7-7)</f>
        <v/>
      </c>
      <c r="V547" s="245" t="str">
        <f>IF(F547="","",EDATE(Tabla1[[#This Row],[Fecha Inicio grupo]],3))</f>
        <v/>
      </c>
      <c r="W547" s="30"/>
      <c r="X547" s="30"/>
      <c r="Y547" s="77"/>
      <c r="Z547" s="77"/>
      <c r="AA547" s="77"/>
      <c r="AB547" s="77"/>
      <c r="AC547" s="77"/>
      <c r="AD547" s="77"/>
      <c r="AE547" s="77"/>
      <c r="AF547" s="77"/>
      <c r="AG547" s="77"/>
      <c r="AH547" s="77"/>
      <c r="AI547" s="77"/>
      <c r="AJ547" s="77"/>
      <c r="AK547" s="77"/>
      <c r="AL547" s="77"/>
      <c r="AM547" s="77"/>
      <c r="AN547" s="77"/>
      <c r="AO547" s="145"/>
      <c r="AP547" s="247" t="str">
        <f>IF(F547="","",IFERROR(VLOOKUP(SUBSTITUTE(SUBSTITUTE(Tabla1[[#This Row],[Uso Sistemas]],"T","P"),"N","F"),Parámetros!$M$2:$N$17,2,0),"Completar hasta 3ra sem. para evaluar a Probacionista"))</f>
        <v/>
      </c>
      <c r="AQ547" s="40"/>
      <c r="AR547" s="40"/>
      <c r="AS547" s="40"/>
      <c r="AT547" s="29"/>
      <c r="AU547" s="56"/>
      <c r="AV547" s="56"/>
      <c r="AW547" s="56"/>
      <c r="AX547" s="249" t="str">
        <f>IF(V547="","",EOMONTH(EDATE(Tabla1[[#This Row],[Fecha Finalización]],2),0))</f>
        <v/>
      </c>
      <c r="AY547" s="40"/>
      <c r="AZ547" s="250" t="str">
        <f>IF(V547="","",EOMONTH(EDATE(Tabla1[[#This Row],[Fecha Finalización]],3),0))</f>
        <v/>
      </c>
      <c r="BA547" s="40"/>
      <c r="BB547" s="40"/>
      <c r="BC547" s="236"/>
      <c r="BD547" s="234" t="str">
        <f>IF(F547="","",Tabla1[[#This Row],[sem 01]]&amp;Tabla1[[#This Row],[sem 02]]&amp;Tabla1[[#This Row],[sem 03]])</f>
        <v/>
      </c>
      <c r="BE547" s="235" t="str">
        <f>IF(TRIM(F547)="","",$B$1&amp;"-"&amp;SUBSTITUTE(Tabla1[[#This Row],[Mes Inscrito]]," ","")&amp;"-"&amp;SUBSTITUTE(Tabla1[[#This Row],[Dia de clases Inscrito]]," ","")&amp;"-"&amp;SUBSTITUTE(Tabla1[[#This Row],[Horario Inscrito]]," ","")&amp;"-"&amp;Tabla1[[#This Row],[Fecha Inicio grupo]])</f>
        <v/>
      </c>
      <c r="BF547" s="252" t="str">
        <f>IF(F547="","",Tabla1[[#This Row],[Curso]])</f>
        <v/>
      </c>
      <c r="BG547" s="253" t="str">
        <f>+IF(TRIM(F547)="","",$B$1&amp;"-"&amp;TRIM(Tabla1[[#This Row],[Mes Inscrito]])&amp;"-"&amp;TRIM(Tabla1[[#This Row],[Dia de clases Inscrito]])&amp;"-"&amp;TRIM(Tabla1[[#This Row],[Horario Inscrito]])&amp;"-"&amp;TRIM(Tabla1[[#This Row],[Fecha Inicio grupo]])&amp;"-"&amp;TRIM(Tabla1[[#This Row],[Tipo Incrito]]))</f>
        <v/>
      </c>
      <c r="BH547" s="309"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10"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10"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10" t="str">
        <f>IF(Tabla1[[#This Row],[Fecha Inicio grupo]]="","",IFERROR(VLOOKUP(Tabla1[[#This Row],[Mes de Alta como miembro]],Parámetros!$AM$2:$AN$16,2,0),"01/01/1900"))</f>
        <v/>
      </c>
    </row>
    <row r="548" spans="1:63" ht="14.45" hidden="1">
      <c r="A548" s="69">
        <v>545</v>
      </c>
      <c r="B548" s="30"/>
      <c r="C548" s="35"/>
      <c r="D548" s="43"/>
      <c r="E548" s="65"/>
      <c r="F548" s="46"/>
      <c r="G548" s="46"/>
      <c r="H548" s="164"/>
      <c r="I548" s="43"/>
      <c r="J548" s="29"/>
      <c r="K548" s="70"/>
      <c r="L548" s="69"/>
      <c r="M548" s="47"/>
      <c r="N548" s="239" t="str">
        <f ca="1">IF(Tabla1[[#This Row],[Fecha de nac]]="","",IF(Tabla1[[#This Row],[Fecha Finalización]] &gt;=TODAY(), DATEDIF(Tabla1[[#This Row],[Fecha de nac]],TODAY(),"y"), ROUNDDOWN((Tabla1[[#This Row],[Fecha Finalización]] -Tabla1[[#This Row],[Fecha de nac]])/365,0)))</f>
        <v/>
      </c>
      <c r="O548" s="170"/>
      <c r="P548" s="35"/>
      <c r="Q548" s="68"/>
      <c r="R548" s="68"/>
      <c r="S548" s="68"/>
      <c r="T548" s="68"/>
      <c r="U548" s="244" t="str">
        <f>IF(F548="","",Tabla1[[#This Row],[Fecha Inicio grupo]]+3*7-7)</f>
        <v/>
      </c>
      <c r="V548" s="245" t="str">
        <f>IF(F548="","",EDATE(Tabla1[[#This Row],[Fecha Inicio grupo]],3))</f>
        <v/>
      </c>
      <c r="W548" s="30"/>
      <c r="X548" s="30"/>
      <c r="Y548" s="77"/>
      <c r="Z548" s="77"/>
      <c r="AA548" s="77"/>
      <c r="AB548" s="77"/>
      <c r="AC548" s="77"/>
      <c r="AD548" s="77"/>
      <c r="AE548" s="77"/>
      <c r="AF548" s="77"/>
      <c r="AG548" s="77"/>
      <c r="AH548" s="77"/>
      <c r="AI548" s="77"/>
      <c r="AJ548" s="77"/>
      <c r="AK548" s="77"/>
      <c r="AL548" s="77"/>
      <c r="AM548" s="77"/>
      <c r="AN548" s="77"/>
      <c r="AO548" s="145"/>
      <c r="AP548" s="247" t="str">
        <f>IF(F548="","",IFERROR(VLOOKUP(SUBSTITUTE(SUBSTITUTE(Tabla1[[#This Row],[Uso Sistemas]],"T","P"),"N","F"),Parámetros!$M$2:$N$17,2,0),"Completar hasta 3ra sem. para evaluar a Probacionista"))</f>
        <v/>
      </c>
      <c r="AQ548" s="40"/>
      <c r="AR548" s="40"/>
      <c r="AS548" s="40"/>
      <c r="AT548" s="29"/>
      <c r="AU548" s="56"/>
      <c r="AV548" s="56"/>
      <c r="AW548" s="56"/>
      <c r="AX548" s="249" t="str">
        <f>IF(V548="","",EOMONTH(EDATE(Tabla1[[#This Row],[Fecha Finalización]],2),0))</f>
        <v/>
      </c>
      <c r="AY548" s="40"/>
      <c r="AZ548" s="250" t="str">
        <f>IF(V548="","",EOMONTH(EDATE(Tabla1[[#This Row],[Fecha Finalización]],3),0))</f>
        <v/>
      </c>
      <c r="BA548" s="40"/>
      <c r="BB548" s="40"/>
      <c r="BC548" s="236"/>
      <c r="BD548" s="234" t="str">
        <f>IF(F548="","",Tabla1[[#This Row],[sem 01]]&amp;Tabla1[[#This Row],[sem 02]]&amp;Tabla1[[#This Row],[sem 03]])</f>
        <v/>
      </c>
      <c r="BE548" s="235" t="str">
        <f>IF(TRIM(F548)="","",$B$1&amp;"-"&amp;SUBSTITUTE(Tabla1[[#This Row],[Mes Inscrito]]," ","")&amp;"-"&amp;SUBSTITUTE(Tabla1[[#This Row],[Dia de clases Inscrito]]," ","")&amp;"-"&amp;SUBSTITUTE(Tabla1[[#This Row],[Horario Inscrito]]," ","")&amp;"-"&amp;Tabla1[[#This Row],[Fecha Inicio grupo]])</f>
        <v/>
      </c>
      <c r="BF548" s="252" t="str">
        <f>IF(F548="","",Tabla1[[#This Row],[Curso]])</f>
        <v/>
      </c>
      <c r="BG548" s="253" t="str">
        <f>+IF(TRIM(F548)="","",$B$1&amp;"-"&amp;TRIM(Tabla1[[#This Row],[Mes Inscrito]])&amp;"-"&amp;TRIM(Tabla1[[#This Row],[Dia de clases Inscrito]])&amp;"-"&amp;TRIM(Tabla1[[#This Row],[Horario Inscrito]])&amp;"-"&amp;TRIM(Tabla1[[#This Row],[Fecha Inicio grupo]])&amp;"-"&amp;TRIM(Tabla1[[#This Row],[Tipo Incrito]]))</f>
        <v/>
      </c>
      <c r="BH548" s="309"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10"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10"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10" t="str">
        <f>IF(Tabla1[[#This Row],[Fecha Inicio grupo]]="","",IFERROR(VLOOKUP(Tabla1[[#This Row],[Mes de Alta como miembro]],Parámetros!$AM$2:$AN$16,2,0),"01/01/1900"))</f>
        <v/>
      </c>
    </row>
    <row r="549" spans="1:63" ht="14.45" hidden="1">
      <c r="A549" s="69">
        <v>546</v>
      </c>
      <c r="B549" s="30"/>
      <c r="C549" s="35"/>
      <c r="D549" s="43"/>
      <c r="E549" s="65"/>
      <c r="F549" s="46"/>
      <c r="G549" s="46"/>
      <c r="H549" s="164"/>
      <c r="I549" s="43"/>
      <c r="J549" s="29"/>
      <c r="K549" s="70"/>
      <c r="L549" s="69"/>
      <c r="M549" s="47"/>
      <c r="N549" s="239" t="str">
        <f ca="1">IF(Tabla1[[#This Row],[Fecha de nac]]="","",IF(Tabla1[[#This Row],[Fecha Finalización]] &gt;=TODAY(), DATEDIF(Tabla1[[#This Row],[Fecha de nac]],TODAY(),"y"), ROUNDDOWN((Tabla1[[#This Row],[Fecha Finalización]] -Tabla1[[#This Row],[Fecha de nac]])/365,0)))</f>
        <v/>
      </c>
      <c r="O549" s="170"/>
      <c r="P549" s="35"/>
      <c r="Q549" s="68"/>
      <c r="R549" s="68"/>
      <c r="S549" s="68"/>
      <c r="T549" s="68"/>
      <c r="U549" s="244" t="str">
        <f>IF(F549="","",Tabla1[[#This Row],[Fecha Inicio grupo]]+3*7-7)</f>
        <v/>
      </c>
      <c r="V549" s="245" t="str">
        <f>IF(F549="","",EDATE(Tabla1[[#This Row],[Fecha Inicio grupo]],3))</f>
        <v/>
      </c>
      <c r="W549" s="30"/>
      <c r="X549" s="30"/>
      <c r="Y549" s="77"/>
      <c r="Z549" s="77"/>
      <c r="AA549" s="77"/>
      <c r="AB549" s="77"/>
      <c r="AC549" s="77"/>
      <c r="AD549" s="77"/>
      <c r="AE549" s="77"/>
      <c r="AF549" s="77"/>
      <c r="AG549" s="77"/>
      <c r="AH549" s="77"/>
      <c r="AI549" s="77"/>
      <c r="AJ549" s="77"/>
      <c r="AK549" s="77"/>
      <c r="AL549" s="77"/>
      <c r="AM549" s="77"/>
      <c r="AN549" s="77"/>
      <c r="AO549" s="145"/>
      <c r="AP549" s="247" t="str">
        <f>IF(F549="","",IFERROR(VLOOKUP(SUBSTITUTE(SUBSTITUTE(Tabla1[[#This Row],[Uso Sistemas]],"T","P"),"N","F"),Parámetros!$M$2:$N$17,2,0),"Completar hasta 3ra sem. para evaluar a Probacionista"))</f>
        <v/>
      </c>
      <c r="AQ549" s="40"/>
      <c r="AR549" s="40"/>
      <c r="AS549" s="40"/>
      <c r="AT549" s="29"/>
      <c r="AU549" s="56"/>
      <c r="AV549" s="56"/>
      <c r="AW549" s="56"/>
      <c r="AX549" s="249" t="str">
        <f>IF(V549="","",EOMONTH(EDATE(Tabla1[[#This Row],[Fecha Finalización]],2),0))</f>
        <v/>
      </c>
      <c r="AY549" s="40"/>
      <c r="AZ549" s="250" t="str">
        <f>IF(V549="","",EOMONTH(EDATE(Tabla1[[#This Row],[Fecha Finalización]],3),0))</f>
        <v/>
      </c>
      <c r="BA549" s="40"/>
      <c r="BB549" s="40"/>
      <c r="BC549" s="236"/>
      <c r="BD549" s="234" t="str">
        <f>IF(F549="","",Tabla1[[#This Row],[sem 01]]&amp;Tabla1[[#This Row],[sem 02]]&amp;Tabla1[[#This Row],[sem 03]])</f>
        <v/>
      </c>
      <c r="BE549" s="235" t="str">
        <f>IF(TRIM(F549)="","",$B$1&amp;"-"&amp;SUBSTITUTE(Tabla1[[#This Row],[Mes Inscrito]]," ","")&amp;"-"&amp;SUBSTITUTE(Tabla1[[#This Row],[Dia de clases Inscrito]]," ","")&amp;"-"&amp;SUBSTITUTE(Tabla1[[#This Row],[Horario Inscrito]]," ","")&amp;"-"&amp;Tabla1[[#This Row],[Fecha Inicio grupo]])</f>
        <v/>
      </c>
      <c r="BF549" s="252" t="str">
        <f>IF(F549="","",Tabla1[[#This Row],[Curso]])</f>
        <v/>
      </c>
      <c r="BG549" s="253" t="str">
        <f>+IF(TRIM(F549)="","",$B$1&amp;"-"&amp;TRIM(Tabla1[[#This Row],[Mes Inscrito]])&amp;"-"&amp;TRIM(Tabla1[[#This Row],[Dia de clases Inscrito]])&amp;"-"&amp;TRIM(Tabla1[[#This Row],[Horario Inscrito]])&amp;"-"&amp;TRIM(Tabla1[[#This Row],[Fecha Inicio grupo]])&amp;"-"&amp;TRIM(Tabla1[[#This Row],[Tipo Incrito]]))</f>
        <v/>
      </c>
      <c r="BH549" s="309"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10"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10"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10" t="str">
        <f>IF(Tabla1[[#This Row],[Fecha Inicio grupo]]="","",IFERROR(VLOOKUP(Tabla1[[#This Row],[Mes de Alta como miembro]],Parámetros!$AM$2:$AN$16,2,0),"01/01/1900"))</f>
        <v/>
      </c>
    </row>
    <row r="550" spans="1:63" ht="14.45" hidden="1">
      <c r="A550" s="69">
        <v>547</v>
      </c>
      <c r="B550" s="30"/>
      <c r="C550" s="35"/>
      <c r="D550" s="43"/>
      <c r="E550" s="65"/>
      <c r="F550" s="46"/>
      <c r="G550" s="46"/>
      <c r="H550" s="164"/>
      <c r="I550" s="43"/>
      <c r="J550" s="29"/>
      <c r="K550" s="70"/>
      <c r="L550" s="69"/>
      <c r="M550" s="47"/>
      <c r="N550" s="239" t="str">
        <f ca="1">IF(Tabla1[[#This Row],[Fecha de nac]]="","",IF(Tabla1[[#This Row],[Fecha Finalización]] &gt;=TODAY(), DATEDIF(Tabla1[[#This Row],[Fecha de nac]],TODAY(),"y"), ROUNDDOWN((Tabla1[[#This Row],[Fecha Finalización]] -Tabla1[[#This Row],[Fecha de nac]])/365,0)))</f>
        <v/>
      </c>
      <c r="O550" s="170"/>
      <c r="P550" s="35"/>
      <c r="Q550" s="68"/>
      <c r="R550" s="68"/>
      <c r="S550" s="68"/>
      <c r="T550" s="68"/>
      <c r="U550" s="244" t="str">
        <f>IF(F550="","",Tabla1[[#This Row],[Fecha Inicio grupo]]+3*7-7)</f>
        <v/>
      </c>
      <c r="V550" s="245" t="str">
        <f>IF(F550="","",EDATE(Tabla1[[#This Row],[Fecha Inicio grupo]],3))</f>
        <v/>
      </c>
      <c r="W550" s="30"/>
      <c r="X550" s="30"/>
      <c r="Y550" s="77"/>
      <c r="Z550" s="77"/>
      <c r="AA550" s="77"/>
      <c r="AB550" s="77"/>
      <c r="AC550" s="77"/>
      <c r="AD550" s="77"/>
      <c r="AE550" s="77"/>
      <c r="AF550" s="77"/>
      <c r="AG550" s="77"/>
      <c r="AH550" s="77"/>
      <c r="AI550" s="77"/>
      <c r="AJ550" s="77"/>
      <c r="AK550" s="77"/>
      <c r="AL550" s="77"/>
      <c r="AM550" s="77"/>
      <c r="AN550" s="77"/>
      <c r="AO550" s="145"/>
      <c r="AP550" s="247" t="str">
        <f>IF(F550="","",IFERROR(VLOOKUP(SUBSTITUTE(SUBSTITUTE(Tabla1[[#This Row],[Uso Sistemas]],"T","P"),"N","F"),Parámetros!$M$2:$N$17,2,0),"Completar hasta 3ra sem. para evaluar a Probacionista"))</f>
        <v/>
      </c>
      <c r="AQ550" s="40"/>
      <c r="AR550" s="40"/>
      <c r="AS550" s="40"/>
      <c r="AT550" s="29"/>
      <c r="AU550" s="56"/>
      <c r="AV550" s="56"/>
      <c r="AW550" s="56"/>
      <c r="AX550" s="249" t="str">
        <f>IF(V550="","",EOMONTH(EDATE(Tabla1[[#This Row],[Fecha Finalización]],2),0))</f>
        <v/>
      </c>
      <c r="AY550" s="40"/>
      <c r="AZ550" s="250" t="str">
        <f>IF(V550="","",EOMONTH(EDATE(Tabla1[[#This Row],[Fecha Finalización]],3),0))</f>
        <v/>
      </c>
      <c r="BA550" s="40"/>
      <c r="BB550" s="40"/>
      <c r="BC550" s="236"/>
      <c r="BD550" s="234" t="str">
        <f>IF(F550="","",Tabla1[[#This Row],[sem 01]]&amp;Tabla1[[#This Row],[sem 02]]&amp;Tabla1[[#This Row],[sem 03]])</f>
        <v/>
      </c>
      <c r="BE550" s="235" t="str">
        <f>IF(TRIM(F550)="","",$B$1&amp;"-"&amp;SUBSTITUTE(Tabla1[[#This Row],[Mes Inscrito]]," ","")&amp;"-"&amp;SUBSTITUTE(Tabla1[[#This Row],[Dia de clases Inscrito]]," ","")&amp;"-"&amp;SUBSTITUTE(Tabla1[[#This Row],[Horario Inscrito]]," ","")&amp;"-"&amp;Tabla1[[#This Row],[Fecha Inicio grupo]])</f>
        <v/>
      </c>
      <c r="BF550" s="252" t="str">
        <f>IF(F550="","",Tabla1[[#This Row],[Curso]])</f>
        <v/>
      </c>
      <c r="BG550" s="253" t="str">
        <f>+IF(TRIM(F550)="","",$B$1&amp;"-"&amp;TRIM(Tabla1[[#This Row],[Mes Inscrito]])&amp;"-"&amp;TRIM(Tabla1[[#This Row],[Dia de clases Inscrito]])&amp;"-"&amp;TRIM(Tabla1[[#This Row],[Horario Inscrito]])&amp;"-"&amp;TRIM(Tabla1[[#This Row],[Fecha Inicio grupo]])&amp;"-"&amp;TRIM(Tabla1[[#This Row],[Tipo Incrito]]))</f>
        <v/>
      </c>
      <c r="BH550" s="309"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10"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10"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10" t="str">
        <f>IF(Tabla1[[#This Row],[Fecha Inicio grupo]]="","",IFERROR(VLOOKUP(Tabla1[[#This Row],[Mes de Alta como miembro]],Parámetros!$AM$2:$AN$16,2,0),"01/01/1900"))</f>
        <v/>
      </c>
    </row>
    <row r="551" spans="1:63" ht="14.45" hidden="1">
      <c r="A551" s="69">
        <v>548</v>
      </c>
      <c r="B551" s="30"/>
      <c r="C551" s="35"/>
      <c r="D551" s="43"/>
      <c r="E551" s="65"/>
      <c r="F551" s="46"/>
      <c r="G551" s="46"/>
      <c r="H551" s="164"/>
      <c r="I551" s="43"/>
      <c r="J551" s="29"/>
      <c r="K551" s="70"/>
      <c r="L551" s="69"/>
      <c r="M551" s="47"/>
      <c r="N551" s="239" t="str">
        <f ca="1">IF(Tabla1[[#This Row],[Fecha de nac]]="","",IF(Tabla1[[#This Row],[Fecha Finalización]] &gt;=TODAY(), DATEDIF(Tabla1[[#This Row],[Fecha de nac]],TODAY(),"y"), ROUNDDOWN((Tabla1[[#This Row],[Fecha Finalización]] -Tabla1[[#This Row],[Fecha de nac]])/365,0)))</f>
        <v/>
      </c>
      <c r="O551" s="170"/>
      <c r="P551" s="35"/>
      <c r="Q551" s="68"/>
      <c r="R551" s="68"/>
      <c r="S551" s="68"/>
      <c r="T551" s="68"/>
      <c r="U551" s="244" t="str">
        <f>IF(F551="","",Tabla1[[#This Row],[Fecha Inicio grupo]]+3*7-7)</f>
        <v/>
      </c>
      <c r="V551" s="245" t="str">
        <f>IF(F551="","",EDATE(Tabla1[[#This Row],[Fecha Inicio grupo]],3))</f>
        <v/>
      </c>
      <c r="W551" s="30"/>
      <c r="X551" s="30"/>
      <c r="Y551" s="77"/>
      <c r="Z551" s="77"/>
      <c r="AA551" s="77"/>
      <c r="AB551" s="77"/>
      <c r="AC551" s="77"/>
      <c r="AD551" s="77"/>
      <c r="AE551" s="77"/>
      <c r="AF551" s="77"/>
      <c r="AG551" s="77"/>
      <c r="AH551" s="77"/>
      <c r="AI551" s="77"/>
      <c r="AJ551" s="77"/>
      <c r="AK551" s="77"/>
      <c r="AL551" s="77"/>
      <c r="AM551" s="77"/>
      <c r="AN551" s="77"/>
      <c r="AO551" s="145"/>
      <c r="AP551" s="247" t="str">
        <f>IF(F551="","",IFERROR(VLOOKUP(SUBSTITUTE(SUBSTITUTE(Tabla1[[#This Row],[Uso Sistemas]],"T","P"),"N","F"),Parámetros!$M$2:$N$17,2,0),"Completar hasta 3ra sem. para evaluar a Probacionista"))</f>
        <v/>
      </c>
      <c r="AQ551" s="40"/>
      <c r="AR551" s="40"/>
      <c r="AS551" s="40"/>
      <c r="AT551" s="29"/>
      <c r="AU551" s="56"/>
      <c r="AV551" s="56"/>
      <c r="AW551" s="56"/>
      <c r="AX551" s="249" t="str">
        <f>IF(V551="","",EOMONTH(EDATE(Tabla1[[#This Row],[Fecha Finalización]],2),0))</f>
        <v/>
      </c>
      <c r="AY551" s="40"/>
      <c r="AZ551" s="250" t="str">
        <f>IF(V551="","",EOMONTH(EDATE(Tabla1[[#This Row],[Fecha Finalización]],3),0))</f>
        <v/>
      </c>
      <c r="BA551" s="40"/>
      <c r="BB551" s="40"/>
      <c r="BC551" s="236"/>
      <c r="BD551" s="234" t="str">
        <f>IF(F551="","",Tabla1[[#This Row],[sem 01]]&amp;Tabla1[[#This Row],[sem 02]]&amp;Tabla1[[#This Row],[sem 03]])</f>
        <v/>
      </c>
      <c r="BE551" s="235" t="str">
        <f>IF(TRIM(F551)="","",$B$1&amp;"-"&amp;SUBSTITUTE(Tabla1[[#This Row],[Mes Inscrito]]," ","")&amp;"-"&amp;SUBSTITUTE(Tabla1[[#This Row],[Dia de clases Inscrito]]," ","")&amp;"-"&amp;SUBSTITUTE(Tabla1[[#This Row],[Horario Inscrito]]," ","")&amp;"-"&amp;Tabla1[[#This Row],[Fecha Inicio grupo]])</f>
        <v/>
      </c>
      <c r="BF551" s="252" t="str">
        <f>IF(F551="","",Tabla1[[#This Row],[Curso]])</f>
        <v/>
      </c>
      <c r="BG551" s="253" t="str">
        <f>+IF(TRIM(F551)="","",$B$1&amp;"-"&amp;TRIM(Tabla1[[#This Row],[Mes Inscrito]])&amp;"-"&amp;TRIM(Tabla1[[#This Row],[Dia de clases Inscrito]])&amp;"-"&amp;TRIM(Tabla1[[#This Row],[Horario Inscrito]])&amp;"-"&amp;TRIM(Tabla1[[#This Row],[Fecha Inicio grupo]])&amp;"-"&amp;TRIM(Tabla1[[#This Row],[Tipo Incrito]]))</f>
        <v/>
      </c>
      <c r="BH551" s="309"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10"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10"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10" t="str">
        <f>IF(Tabla1[[#This Row],[Fecha Inicio grupo]]="","",IFERROR(VLOOKUP(Tabla1[[#This Row],[Mes de Alta como miembro]],Parámetros!$AM$2:$AN$16,2,0),"01/01/1900"))</f>
        <v/>
      </c>
    </row>
    <row r="552" spans="1:63" ht="14.45" hidden="1">
      <c r="A552" s="69">
        <v>549</v>
      </c>
      <c r="B552" s="30"/>
      <c r="C552" s="35"/>
      <c r="D552" s="43"/>
      <c r="E552" s="65"/>
      <c r="F552" s="46"/>
      <c r="G552" s="46"/>
      <c r="H552" s="164"/>
      <c r="I552" s="43"/>
      <c r="J552" s="29"/>
      <c r="K552" s="70"/>
      <c r="L552" s="69"/>
      <c r="M552" s="47"/>
      <c r="N552" s="239" t="str">
        <f ca="1">IF(Tabla1[[#This Row],[Fecha de nac]]="","",IF(Tabla1[[#This Row],[Fecha Finalización]] &gt;=TODAY(), DATEDIF(Tabla1[[#This Row],[Fecha de nac]],TODAY(),"y"), ROUNDDOWN((Tabla1[[#This Row],[Fecha Finalización]] -Tabla1[[#This Row],[Fecha de nac]])/365,0)))</f>
        <v/>
      </c>
      <c r="O552" s="170"/>
      <c r="P552" s="35"/>
      <c r="Q552" s="68"/>
      <c r="R552" s="68"/>
      <c r="S552" s="68"/>
      <c r="T552" s="68"/>
      <c r="U552" s="244" t="str">
        <f>IF(F552="","",Tabla1[[#This Row],[Fecha Inicio grupo]]+3*7-7)</f>
        <v/>
      </c>
      <c r="V552" s="245" t="str">
        <f>IF(F552="","",EDATE(Tabla1[[#This Row],[Fecha Inicio grupo]],3))</f>
        <v/>
      </c>
      <c r="W552" s="30"/>
      <c r="X552" s="30"/>
      <c r="Y552" s="77"/>
      <c r="Z552" s="77"/>
      <c r="AA552" s="77"/>
      <c r="AB552" s="77"/>
      <c r="AC552" s="77"/>
      <c r="AD552" s="77"/>
      <c r="AE552" s="77"/>
      <c r="AF552" s="77"/>
      <c r="AG552" s="77"/>
      <c r="AH552" s="77"/>
      <c r="AI552" s="77"/>
      <c r="AJ552" s="77"/>
      <c r="AK552" s="77"/>
      <c r="AL552" s="77"/>
      <c r="AM552" s="77"/>
      <c r="AN552" s="77"/>
      <c r="AO552" s="145"/>
      <c r="AP552" s="247" t="str">
        <f>IF(F552="","",IFERROR(VLOOKUP(SUBSTITUTE(SUBSTITUTE(Tabla1[[#This Row],[Uso Sistemas]],"T","P"),"N","F"),Parámetros!$M$2:$N$17,2,0),"Completar hasta 3ra sem. para evaluar a Probacionista"))</f>
        <v/>
      </c>
      <c r="AQ552" s="40"/>
      <c r="AR552" s="40"/>
      <c r="AS552" s="40"/>
      <c r="AT552" s="29"/>
      <c r="AU552" s="56"/>
      <c r="AV552" s="56"/>
      <c r="AW552" s="56"/>
      <c r="AX552" s="249" t="str">
        <f>IF(V552="","",EOMONTH(EDATE(Tabla1[[#This Row],[Fecha Finalización]],2),0))</f>
        <v/>
      </c>
      <c r="AY552" s="40"/>
      <c r="AZ552" s="250" t="str">
        <f>IF(V552="","",EOMONTH(EDATE(Tabla1[[#This Row],[Fecha Finalización]],3),0))</f>
        <v/>
      </c>
      <c r="BA552" s="40"/>
      <c r="BB552" s="40"/>
      <c r="BC552" s="236"/>
      <c r="BD552" s="234" t="str">
        <f>IF(F552="","",Tabla1[[#This Row],[sem 01]]&amp;Tabla1[[#This Row],[sem 02]]&amp;Tabla1[[#This Row],[sem 03]])</f>
        <v/>
      </c>
      <c r="BE552" s="235" t="str">
        <f>IF(TRIM(F552)="","",$B$1&amp;"-"&amp;SUBSTITUTE(Tabla1[[#This Row],[Mes Inscrito]]," ","")&amp;"-"&amp;SUBSTITUTE(Tabla1[[#This Row],[Dia de clases Inscrito]]," ","")&amp;"-"&amp;SUBSTITUTE(Tabla1[[#This Row],[Horario Inscrito]]," ","")&amp;"-"&amp;Tabla1[[#This Row],[Fecha Inicio grupo]])</f>
        <v/>
      </c>
      <c r="BF552" s="252" t="str">
        <f>IF(F552="","",Tabla1[[#This Row],[Curso]])</f>
        <v/>
      </c>
      <c r="BG552" s="253" t="str">
        <f>+IF(TRIM(F552)="","",$B$1&amp;"-"&amp;TRIM(Tabla1[[#This Row],[Mes Inscrito]])&amp;"-"&amp;TRIM(Tabla1[[#This Row],[Dia de clases Inscrito]])&amp;"-"&amp;TRIM(Tabla1[[#This Row],[Horario Inscrito]])&amp;"-"&amp;TRIM(Tabla1[[#This Row],[Fecha Inicio grupo]])&amp;"-"&amp;TRIM(Tabla1[[#This Row],[Tipo Incrito]]))</f>
        <v/>
      </c>
      <c r="BH552" s="309"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10"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10"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10" t="str">
        <f>IF(Tabla1[[#This Row],[Fecha Inicio grupo]]="","",IFERROR(VLOOKUP(Tabla1[[#This Row],[Mes de Alta como miembro]],Parámetros!$AM$2:$AN$16,2,0),"01/01/1900"))</f>
        <v/>
      </c>
    </row>
    <row r="553" spans="1:63" ht="14.45" hidden="1">
      <c r="A553" s="69">
        <v>550</v>
      </c>
      <c r="B553" s="30"/>
      <c r="C553" s="35"/>
      <c r="D553" s="43"/>
      <c r="E553" s="65"/>
      <c r="F553" s="46"/>
      <c r="G553" s="46"/>
      <c r="H553" s="164"/>
      <c r="I553" s="43"/>
      <c r="J553" s="29"/>
      <c r="K553" s="70"/>
      <c r="L553" s="69"/>
      <c r="M553" s="47"/>
      <c r="N553" s="239" t="str">
        <f ca="1">IF(Tabla1[[#This Row],[Fecha de nac]]="","",IF(Tabla1[[#This Row],[Fecha Finalización]] &gt;=TODAY(), DATEDIF(Tabla1[[#This Row],[Fecha de nac]],TODAY(),"y"), ROUNDDOWN((Tabla1[[#This Row],[Fecha Finalización]] -Tabla1[[#This Row],[Fecha de nac]])/365,0)))</f>
        <v/>
      </c>
      <c r="O553" s="170"/>
      <c r="P553" s="35"/>
      <c r="Q553" s="68"/>
      <c r="R553" s="68"/>
      <c r="S553" s="68"/>
      <c r="T553" s="68"/>
      <c r="U553" s="244" t="str">
        <f>IF(F553="","",Tabla1[[#This Row],[Fecha Inicio grupo]]+3*7-7)</f>
        <v/>
      </c>
      <c r="V553" s="245" t="str">
        <f>IF(F553="","",EDATE(Tabla1[[#This Row],[Fecha Inicio grupo]],3))</f>
        <v/>
      </c>
      <c r="W553" s="30"/>
      <c r="X553" s="30"/>
      <c r="Y553" s="77"/>
      <c r="Z553" s="77"/>
      <c r="AA553" s="77"/>
      <c r="AB553" s="77"/>
      <c r="AC553" s="77"/>
      <c r="AD553" s="77"/>
      <c r="AE553" s="77"/>
      <c r="AF553" s="77"/>
      <c r="AG553" s="77"/>
      <c r="AH553" s="77"/>
      <c r="AI553" s="77"/>
      <c r="AJ553" s="77"/>
      <c r="AK553" s="77"/>
      <c r="AL553" s="77"/>
      <c r="AM553" s="77"/>
      <c r="AN553" s="77"/>
      <c r="AO553" s="145"/>
      <c r="AP553" s="247" t="str">
        <f>IF(F553="","",IFERROR(VLOOKUP(SUBSTITUTE(SUBSTITUTE(Tabla1[[#This Row],[Uso Sistemas]],"T","P"),"N","F"),Parámetros!$M$2:$N$17,2,0),"Completar hasta 3ra sem. para evaluar a Probacionista"))</f>
        <v/>
      </c>
      <c r="AQ553" s="40"/>
      <c r="AR553" s="40"/>
      <c r="AS553" s="40"/>
      <c r="AT553" s="29"/>
      <c r="AU553" s="56"/>
      <c r="AV553" s="56"/>
      <c r="AW553" s="56"/>
      <c r="AX553" s="249" t="str">
        <f>IF(V553="","",EOMONTH(EDATE(Tabla1[[#This Row],[Fecha Finalización]],2),0))</f>
        <v/>
      </c>
      <c r="AY553" s="40"/>
      <c r="AZ553" s="250" t="str">
        <f>IF(V553="","",EOMONTH(EDATE(Tabla1[[#This Row],[Fecha Finalización]],3),0))</f>
        <v/>
      </c>
      <c r="BA553" s="40"/>
      <c r="BB553" s="40"/>
      <c r="BC553" s="236"/>
      <c r="BD553" s="234" t="str">
        <f>IF(F553="","",Tabla1[[#This Row],[sem 01]]&amp;Tabla1[[#This Row],[sem 02]]&amp;Tabla1[[#This Row],[sem 03]])</f>
        <v/>
      </c>
      <c r="BE553" s="235" t="str">
        <f>IF(TRIM(F553)="","",$B$1&amp;"-"&amp;SUBSTITUTE(Tabla1[[#This Row],[Mes Inscrito]]," ","")&amp;"-"&amp;SUBSTITUTE(Tabla1[[#This Row],[Dia de clases Inscrito]]," ","")&amp;"-"&amp;SUBSTITUTE(Tabla1[[#This Row],[Horario Inscrito]]," ","")&amp;"-"&amp;Tabla1[[#This Row],[Fecha Inicio grupo]])</f>
        <v/>
      </c>
      <c r="BF553" s="252" t="str">
        <f>IF(F553="","",Tabla1[[#This Row],[Curso]])</f>
        <v/>
      </c>
      <c r="BG553" s="253" t="str">
        <f>+IF(TRIM(F553)="","",$B$1&amp;"-"&amp;TRIM(Tabla1[[#This Row],[Mes Inscrito]])&amp;"-"&amp;TRIM(Tabla1[[#This Row],[Dia de clases Inscrito]])&amp;"-"&amp;TRIM(Tabla1[[#This Row],[Horario Inscrito]])&amp;"-"&amp;TRIM(Tabla1[[#This Row],[Fecha Inicio grupo]])&amp;"-"&amp;TRIM(Tabla1[[#This Row],[Tipo Incrito]]))</f>
        <v/>
      </c>
      <c r="BH553" s="309"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10"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10"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10" t="str">
        <f>IF(Tabla1[[#This Row],[Fecha Inicio grupo]]="","",IFERROR(VLOOKUP(Tabla1[[#This Row],[Mes de Alta como miembro]],Parámetros!$AM$2:$AN$16,2,0),"01/01/1900"))</f>
        <v/>
      </c>
    </row>
    <row r="554" spans="1:63" ht="14.45" hidden="1">
      <c r="A554" s="69">
        <v>551</v>
      </c>
      <c r="B554" s="30"/>
      <c r="C554" s="35"/>
      <c r="D554" s="43"/>
      <c r="E554" s="65"/>
      <c r="F554" s="46"/>
      <c r="G554" s="46"/>
      <c r="H554" s="164"/>
      <c r="I554" s="43"/>
      <c r="J554" s="29"/>
      <c r="K554" s="70"/>
      <c r="L554" s="69"/>
      <c r="M554" s="47"/>
      <c r="N554" s="239" t="str">
        <f ca="1">IF(Tabla1[[#This Row],[Fecha de nac]]="","",IF(Tabla1[[#This Row],[Fecha Finalización]] &gt;=TODAY(), DATEDIF(Tabla1[[#This Row],[Fecha de nac]],TODAY(),"y"), ROUNDDOWN((Tabla1[[#This Row],[Fecha Finalización]] -Tabla1[[#This Row],[Fecha de nac]])/365,0)))</f>
        <v/>
      </c>
      <c r="O554" s="170"/>
      <c r="P554" s="35"/>
      <c r="Q554" s="68"/>
      <c r="R554" s="68"/>
      <c r="S554" s="68"/>
      <c r="T554" s="68"/>
      <c r="U554" s="244" t="str">
        <f>IF(F554="","",Tabla1[[#This Row],[Fecha Inicio grupo]]+3*7-7)</f>
        <v/>
      </c>
      <c r="V554" s="245" t="str">
        <f>IF(F554="","",EDATE(Tabla1[[#This Row],[Fecha Inicio grupo]],3))</f>
        <v/>
      </c>
      <c r="W554" s="30"/>
      <c r="X554" s="30"/>
      <c r="Y554" s="77"/>
      <c r="Z554" s="77"/>
      <c r="AA554" s="77"/>
      <c r="AB554" s="77"/>
      <c r="AC554" s="77"/>
      <c r="AD554" s="77"/>
      <c r="AE554" s="77"/>
      <c r="AF554" s="77"/>
      <c r="AG554" s="77"/>
      <c r="AH554" s="77"/>
      <c r="AI554" s="77"/>
      <c r="AJ554" s="77"/>
      <c r="AK554" s="77"/>
      <c r="AL554" s="77"/>
      <c r="AM554" s="77"/>
      <c r="AN554" s="77"/>
      <c r="AO554" s="145"/>
      <c r="AP554" s="247" t="str">
        <f>IF(F554="","",IFERROR(VLOOKUP(SUBSTITUTE(SUBSTITUTE(Tabla1[[#This Row],[Uso Sistemas]],"T","P"),"N","F"),Parámetros!$M$2:$N$17,2,0),"Completar hasta 3ra sem. para evaluar a Probacionista"))</f>
        <v/>
      </c>
      <c r="AQ554" s="40"/>
      <c r="AR554" s="40"/>
      <c r="AS554" s="40"/>
      <c r="AT554" s="29"/>
      <c r="AU554" s="56"/>
      <c r="AV554" s="56"/>
      <c r="AW554" s="56"/>
      <c r="AX554" s="249" t="str">
        <f>IF(V554="","",EOMONTH(EDATE(Tabla1[[#This Row],[Fecha Finalización]],2),0))</f>
        <v/>
      </c>
      <c r="AY554" s="40"/>
      <c r="AZ554" s="250" t="str">
        <f>IF(V554="","",EOMONTH(EDATE(Tabla1[[#This Row],[Fecha Finalización]],3),0))</f>
        <v/>
      </c>
      <c r="BA554" s="40"/>
      <c r="BB554" s="40"/>
      <c r="BC554" s="236"/>
      <c r="BD554" s="234" t="str">
        <f>IF(F554="","",Tabla1[[#This Row],[sem 01]]&amp;Tabla1[[#This Row],[sem 02]]&amp;Tabla1[[#This Row],[sem 03]])</f>
        <v/>
      </c>
      <c r="BE554" s="235" t="str">
        <f>IF(TRIM(F554)="","",$B$1&amp;"-"&amp;SUBSTITUTE(Tabla1[[#This Row],[Mes Inscrito]]," ","")&amp;"-"&amp;SUBSTITUTE(Tabla1[[#This Row],[Dia de clases Inscrito]]," ","")&amp;"-"&amp;SUBSTITUTE(Tabla1[[#This Row],[Horario Inscrito]]," ","")&amp;"-"&amp;Tabla1[[#This Row],[Fecha Inicio grupo]])</f>
        <v/>
      </c>
      <c r="BF554" s="252" t="str">
        <f>IF(F554="","",Tabla1[[#This Row],[Curso]])</f>
        <v/>
      </c>
      <c r="BG554" s="253" t="str">
        <f>+IF(TRIM(F554)="","",$B$1&amp;"-"&amp;TRIM(Tabla1[[#This Row],[Mes Inscrito]])&amp;"-"&amp;TRIM(Tabla1[[#This Row],[Dia de clases Inscrito]])&amp;"-"&amp;TRIM(Tabla1[[#This Row],[Horario Inscrito]])&amp;"-"&amp;TRIM(Tabla1[[#This Row],[Fecha Inicio grupo]])&amp;"-"&amp;TRIM(Tabla1[[#This Row],[Tipo Incrito]]))</f>
        <v/>
      </c>
      <c r="BH554" s="309"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10"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10"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10" t="str">
        <f>IF(Tabla1[[#This Row],[Fecha Inicio grupo]]="","",IFERROR(VLOOKUP(Tabla1[[#This Row],[Mes de Alta como miembro]],Parámetros!$AM$2:$AN$16,2,0),"01/01/1900"))</f>
        <v/>
      </c>
    </row>
    <row r="555" spans="1:63" ht="14.45" hidden="1">
      <c r="A555" s="69">
        <v>552</v>
      </c>
      <c r="B555" s="30"/>
      <c r="C555" s="35"/>
      <c r="D555" s="43"/>
      <c r="E555" s="65"/>
      <c r="F555" s="46"/>
      <c r="G555" s="46"/>
      <c r="H555" s="164"/>
      <c r="I555" s="43"/>
      <c r="J555" s="29"/>
      <c r="K555" s="70"/>
      <c r="L555" s="69"/>
      <c r="M555" s="47"/>
      <c r="N555" s="239" t="str">
        <f ca="1">IF(Tabla1[[#This Row],[Fecha de nac]]="","",IF(Tabla1[[#This Row],[Fecha Finalización]] &gt;=TODAY(), DATEDIF(Tabla1[[#This Row],[Fecha de nac]],TODAY(),"y"), ROUNDDOWN((Tabla1[[#This Row],[Fecha Finalización]] -Tabla1[[#This Row],[Fecha de nac]])/365,0)))</f>
        <v/>
      </c>
      <c r="O555" s="170"/>
      <c r="P555" s="35"/>
      <c r="Q555" s="68"/>
      <c r="R555" s="68"/>
      <c r="S555" s="68"/>
      <c r="T555" s="68"/>
      <c r="U555" s="244" t="str">
        <f>IF(F555="","",Tabla1[[#This Row],[Fecha Inicio grupo]]+3*7-7)</f>
        <v/>
      </c>
      <c r="V555" s="245" t="str">
        <f>IF(F555="","",EDATE(Tabla1[[#This Row],[Fecha Inicio grupo]],3))</f>
        <v/>
      </c>
      <c r="W555" s="30"/>
      <c r="X555" s="30"/>
      <c r="Y555" s="77"/>
      <c r="Z555" s="77"/>
      <c r="AA555" s="77"/>
      <c r="AB555" s="77"/>
      <c r="AC555" s="77"/>
      <c r="AD555" s="77"/>
      <c r="AE555" s="77"/>
      <c r="AF555" s="77"/>
      <c r="AG555" s="77"/>
      <c r="AH555" s="77"/>
      <c r="AI555" s="77"/>
      <c r="AJ555" s="77"/>
      <c r="AK555" s="77"/>
      <c r="AL555" s="77"/>
      <c r="AM555" s="77"/>
      <c r="AN555" s="77"/>
      <c r="AO555" s="145"/>
      <c r="AP555" s="247" t="str">
        <f>IF(F555="","",IFERROR(VLOOKUP(SUBSTITUTE(SUBSTITUTE(Tabla1[[#This Row],[Uso Sistemas]],"T","P"),"N","F"),Parámetros!$M$2:$N$17,2,0),"Completar hasta 3ra sem. para evaluar a Probacionista"))</f>
        <v/>
      </c>
      <c r="AQ555" s="40"/>
      <c r="AR555" s="40"/>
      <c r="AS555" s="40"/>
      <c r="AT555" s="29"/>
      <c r="AU555" s="56"/>
      <c r="AV555" s="56"/>
      <c r="AW555" s="56"/>
      <c r="AX555" s="249" t="str">
        <f>IF(V555="","",EOMONTH(EDATE(Tabla1[[#This Row],[Fecha Finalización]],2),0))</f>
        <v/>
      </c>
      <c r="AY555" s="40"/>
      <c r="AZ555" s="250" t="str">
        <f>IF(V555="","",EOMONTH(EDATE(Tabla1[[#This Row],[Fecha Finalización]],3),0))</f>
        <v/>
      </c>
      <c r="BA555" s="40"/>
      <c r="BB555" s="40"/>
      <c r="BC555" s="236"/>
      <c r="BD555" s="234" t="str">
        <f>IF(F555="","",Tabla1[[#This Row],[sem 01]]&amp;Tabla1[[#This Row],[sem 02]]&amp;Tabla1[[#This Row],[sem 03]])</f>
        <v/>
      </c>
      <c r="BE555" s="235" t="str">
        <f>IF(TRIM(F555)="","",$B$1&amp;"-"&amp;SUBSTITUTE(Tabla1[[#This Row],[Mes Inscrito]]," ","")&amp;"-"&amp;SUBSTITUTE(Tabla1[[#This Row],[Dia de clases Inscrito]]," ","")&amp;"-"&amp;SUBSTITUTE(Tabla1[[#This Row],[Horario Inscrito]]," ","")&amp;"-"&amp;Tabla1[[#This Row],[Fecha Inicio grupo]])</f>
        <v/>
      </c>
      <c r="BF555" s="252" t="str">
        <f>IF(F555="","",Tabla1[[#This Row],[Curso]])</f>
        <v/>
      </c>
      <c r="BG555" s="253" t="str">
        <f>+IF(TRIM(F555)="","",$B$1&amp;"-"&amp;TRIM(Tabla1[[#This Row],[Mes Inscrito]])&amp;"-"&amp;TRIM(Tabla1[[#This Row],[Dia de clases Inscrito]])&amp;"-"&amp;TRIM(Tabla1[[#This Row],[Horario Inscrito]])&amp;"-"&amp;TRIM(Tabla1[[#This Row],[Fecha Inicio grupo]])&amp;"-"&amp;TRIM(Tabla1[[#This Row],[Tipo Incrito]]))</f>
        <v/>
      </c>
      <c r="BH555" s="309"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10"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10"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10" t="str">
        <f>IF(Tabla1[[#This Row],[Fecha Inicio grupo]]="","",IFERROR(VLOOKUP(Tabla1[[#This Row],[Mes de Alta como miembro]],Parámetros!$AM$2:$AN$16,2,0),"01/01/1900"))</f>
        <v/>
      </c>
    </row>
    <row r="556" spans="1:63" ht="14.45" hidden="1">
      <c r="A556" s="69">
        <v>553</v>
      </c>
      <c r="B556" s="30"/>
      <c r="C556" s="35"/>
      <c r="D556" s="43"/>
      <c r="E556" s="65"/>
      <c r="F556" s="46"/>
      <c r="G556" s="46"/>
      <c r="H556" s="164"/>
      <c r="I556" s="43"/>
      <c r="J556" s="29"/>
      <c r="K556" s="70"/>
      <c r="L556" s="69"/>
      <c r="M556" s="47"/>
      <c r="N556" s="239" t="str">
        <f ca="1">IF(Tabla1[[#This Row],[Fecha de nac]]="","",IF(Tabla1[[#This Row],[Fecha Finalización]] &gt;=TODAY(), DATEDIF(Tabla1[[#This Row],[Fecha de nac]],TODAY(),"y"), ROUNDDOWN((Tabla1[[#This Row],[Fecha Finalización]] -Tabla1[[#This Row],[Fecha de nac]])/365,0)))</f>
        <v/>
      </c>
      <c r="O556" s="170"/>
      <c r="P556" s="35"/>
      <c r="Q556" s="68"/>
      <c r="R556" s="68"/>
      <c r="S556" s="68"/>
      <c r="T556" s="68"/>
      <c r="U556" s="244" t="str">
        <f>IF(F556="","",Tabla1[[#This Row],[Fecha Inicio grupo]]+3*7-7)</f>
        <v/>
      </c>
      <c r="V556" s="245" t="str">
        <f>IF(F556="","",EDATE(Tabla1[[#This Row],[Fecha Inicio grupo]],3))</f>
        <v/>
      </c>
      <c r="W556" s="30"/>
      <c r="X556" s="30"/>
      <c r="Y556" s="77"/>
      <c r="Z556" s="77"/>
      <c r="AA556" s="77"/>
      <c r="AB556" s="77"/>
      <c r="AC556" s="77"/>
      <c r="AD556" s="77"/>
      <c r="AE556" s="77"/>
      <c r="AF556" s="77"/>
      <c r="AG556" s="77"/>
      <c r="AH556" s="77"/>
      <c r="AI556" s="77"/>
      <c r="AJ556" s="77"/>
      <c r="AK556" s="77"/>
      <c r="AL556" s="77"/>
      <c r="AM556" s="77"/>
      <c r="AN556" s="77"/>
      <c r="AO556" s="145"/>
      <c r="AP556" s="247" t="str">
        <f>IF(F556="","",IFERROR(VLOOKUP(SUBSTITUTE(SUBSTITUTE(Tabla1[[#This Row],[Uso Sistemas]],"T","P"),"N","F"),Parámetros!$M$2:$N$17,2,0),"Completar hasta 3ra sem. para evaluar a Probacionista"))</f>
        <v/>
      </c>
      <c r="AQ556" s="40"/>
      <c r="AR556" s="40"/>
      <c r="AS556" s="40"/>
      <c r="AT556" s="29"/>
      <c r="AU556" s="56"/>
      <c r="AV556" s="56"/>
      <c r="AW556" s="56"/>
      <c r="AX556" s="249" t="str">
        <f>IF(V556="","",EOMONTH(EDATE(Tabla1[[#This Row],[Fecha Finalización]],2),0))</f>
        <v/>
      </c>
      <c r="AY556" s="40"/>
      <c r="AZ556" s="250" t="str">
        <f>IF(V556="","",EOMONTH(EDATE(Tabla1[[#This Row],[Fecha Finalización]],3),0))</f>
        <v/>
      </c>
      <c r="BA556" s="40"/>
      <c r="BB556" s="40"/>
      <c r="BC556" s="236"/>
      <c r="BD556" s="234" t="str">
        <f>IF(F556="","",Tabla1[[#This Row],[sem 01]]&amp;Tabla1[[#This Row],[sem 02]]&amp;Tabla1[[#This Row],[sem 03]])</f>
        <v/>
      </c>
      <c r="BE556" s="235" t="str">
        <f>IF(TRIM(F556)="","",$B$1&amp;"-"&amp;SUBSTITUTE(Tabla1[[#This Row],[Mes Inscrito]]," ","")&amp;"-"&amp;SUBSTITUTE(Tabla1[[#This Row],[Dia de clases Inscrito]]," ","")&amp;"-"&amp;SUBSTITUTE(Tabla1[[#This Row],[Horario Inscrito]]," ","")&amp;"-"&amp;Tabla1[[#This Row],[Fecha Inicio grupo]])</f>
        <v/>
      </c>
      <c r="BF556" s="252" t="str">
        <f>IF(F556="","",Tabla1[[#This Row],[Curso]])</f>
        <v/>
      </c>
      <c r="BG556" s="253" t="str">
        <f>+IF(TRIM(F556)="","",$B$1&amp;"-"&amp;TRIM(Tabla1[[#This Row],[Mes Inscrito]])&amp;"-"&amp;TRIM(Tabla1[[#This Row],[Dia de clases Inscrito]])&amp;"-"&amp;TRIM(Tabla1[[#This Row],[Horario Inscrito]])&amp;"-"&amp;TRIM(Tabla1[[#This Row],[Fecha Inicio grupo]])&amp;"-"&amp;TRIM(Tabla1[[#This Row],[Tipo Incrito]]))</f>
        <v/>
      </c>
      <c r="BH556" s="309"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10"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10"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10" t="str">
        <f>IF(Tabla1[[#This Row],[Fecha Inicio grupo]]="","",IFERROR(VLOOKUP(Tabla1[[#This Row],[Mes de Alta como miembro]],Parámetros!$AM$2:$AN$16,2,0),"01/01/1900"))</f>
        <v/>
      </c>
    </row>
    <row r="557" spans="1:63" ht="14.45" hidden="1">
      <c r="A557" s="69">
        <v>554</v>
      </c>
      <c r="B557" s="30"/>
      <c r="C557" s="35"/>
      <c r="D557" s="43"/>
      <c r="E557" s="65"/>
      <c r="F557" s="46"/>
      <c r="G557" s="46"/>
      <c r="H557" s="164"/>
      <c r="I557" s="43"/>
      <c r="J557" s="29"/>
      <c r="K557" s="70"/>
      <c r="L557" s="69"/>
      <c r="M557" s="47"/>
      <c r="N557" s="239" t="str">
        <f ca="1">IF(Tabla1[[#This Row],[Fecha de nac]]="","",IF(Tabla1[[#This Row],[Fecha Finalización]] &gt;=TODAY(), DATEDIF(Tabla1[[#This Row],[Fecha de nac]],TODAY(),"y"), ROUNDDOWN((Tabla1[[#This Row],[Fecha Finalización]] -Tabla1[[#This Row],[Fecha de nac]])/365,0)))</f>
        <v/>
      </c>
      <c r="O557" s="170"/>
      <c r="P557" s="35"/>
      <c r="Q557" s="68"/>
      <c r="R557" s="68"/>
      <c r="S557" s="68"/>
      <c r="T557" s="68"/>
      <c r="U557" s="244" t="str">
        <f>IF(F557="","",Tabla1[[#This Row],[Fecha Inicio grupo]]+3*7-7)</f>
        <v/>
      </c>
      <c r="V557" s="245" t="str">
        <f>IF(F557="","",EDATE(Tabla1[[#This Row],[Fecha Inicio grupo]],3))</f>
        <v/>
      </c>
      <c r="W557" s="30"/>
      <c r="X557" s="30"/>
      <c r="Y557" s="77"/>
      <c r="Z557" s="77"/>
      <c r="AA557" s="77"/>
      <c r="AB557" s="77"/>
      <c r="AC557" s="77"/>
      <c r="AD557" s="77"/>
      <c r="AE557" s="77"/>
      <c r="AF557" s="77"/>
      <c r="AG557" s="77"/>
      <c r="AH557" s="77"/>
      <c r="AI557" s="77"/>
      <c r="AJ557" s="77"/>
      <c r="AK557" s="77"/>
      <c r="AL557" s="77"/>
      <c r="AM557" s="77"/>
      <c r="AN557" s="77"/>
      <c r="AO557" s="145"/>
      <c r="AP557" s="247" t="str">
        <f>IF(F557="","",IFERROR(VLOOKUP(SUBSTITUTE(SUBSTITUTE(Tabla1[[#This Row],[Uso Sistemas]],"T","P"),"N","F"),Parámetros!$M$2:$N$17,2,0),"Completar hasta 3ra sem. para evaluar a Probacionista"))</f>
        <v/>
      </c>
      <c r="AQ557" s="40"/>
      <c r="AR557" s="40"/>
      <c r="AS557" s="40"/>
      <c r="AT557" s="29"/>
      <c r="AU557" s="56"/>
      <c r="AV557" s="56"/>
      <c r="AW557" s="56"/>
      <c r="AX557" s="249" t="str">
        <f>IF(V557="","",EOMONTH(EDATE(Tabla1[[#This Row],[Fecha Finalización]],2),0))</f>
        <v/>
      </c>
      <c r="AY557" s="40"/>
      <c r="AZ557" s="250" t="str">
        <f>IF(V557="","",EOMONTH(EDATE(Tabla1[[#This Row],[Fecha Finalización]],3),0))</f>
        <v/>
      </c>
      <c r="BA557" s="40"/>
      <c r="BB557" s="40"/>
      <c r="BC557" s="236"/>
      <c r="BD557" s="234" t="str">
        <f>IF(F557="","",Tabla1[[#This Row],[sem 01]]&amp;Tabla1[[#This Row],[sem 02]]&amp;Tabla1[[#This Row],[sem 03]])</f>
        <v/>
      </c>
      <c r="BE557" s="235" t="str">
        <f>IF(TRIM(F557)="","",$B$1&amp;"-"&amp;SUBSTITUTE(Tabla1[[#This Row],[Mes Inscrito]]," ","")&amp;"-"&amp;SUBSTITUTE(Tabla1[[#This Row],[Dia de clases Inscrito]]," ","")&amp;"-"&amp;SUBSTITUTE(Tabla1[[#This Row],[Horario Inscrito]]," ","")&amp;"-"&amp;Tabla1[[#This Row],[Fecha Inicio grupo]])</f>
        <v/>
      </c>
      <c r="BF557" s="252" t="str">
        <f>IF(F557="","",Tabla1[[#This Row],[Curso]])</f>
        <v/>
      </c>
      <c r="BG557" s="253" t="str">
        <f>+IF(TRIM(F557)="","",$B$1&amp;"-"&amp;TRIM(Tabla1[[#This Row],[Mes Inscrito]])&amp;"-"&amp;TRIM(Tabla1[[#This Row],[Dia de clases Inscrito]])&amp;"-"&amp;TRIM(Tabla1[[#This Row],[Horario Inscrito]])&amp;"-"&amp;TRIM(Tabla1[[#This Row],[Fecha Inicio grupo]])&amp;"-"&amp;TRIM(Tabla1[[#This Row],[Tipo Incrito]]))</f>
        <v/>
      </c>
      <c r="BH557" s="309"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10"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10"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10" t="str">
        <f>IF(Tabla1[[#This Row],[Fecha Inicio grupo]]="","",IFERROR(VLOOKUP(Tabla1[[#This Row],[Mes de Alta como miembro]],Parámetros!$AM$2:$AN$16,2,0),"01/01/1900"))</f>
        <v/>
      </c>
    </row>
    <row r="558" spans="1:63" ht="14.45" hidden="1">
      <c r="A558" s="69">
        <v>555</v>
      </c>
      <c r="B558" s="30"/>
      <c r="C558" s="35"/>
      <c r="D558" s="43"/>
      <c r="E558" s="65"/>
      <c r="F558" s="46"/>
      <c r="G558" s="46"/>
      <c r="H558" s="164"/>
      <c r="I558" s="43"/>
      <c r="J558" s="29"/>
      <c r="K558" s="70"/>
      <c r="L558" s="69"/>
      <c r="M558" s="47"/>
      <c r="N558" s="239" t="str">
        <f ca="1">IF(Tabla1[[#This Row],[Fecha de nac]]="","",IF(Tabla1[[#This Row],[Fecha Finalización]] &gt;=TODAY(), DATEDIF(Tabla1[[#This Row],[Fecha de nac]],TODAY(),"y"), ROUNDDOWN((Tabla1[[#This Row],[Fecha Finalización]] -Tabla1[[#This Row],[Fecha de nac]])/365,0)))</f>
        <v/>
      </c>
      <c r="O558" s="170"/>
      <c r="P558" s="35"/>
      <c r="Q558" s="68"/>
      <c r="R558" s="68"/>
      <c r="S558" s="68"/>
      <c r="T558" s="68"/>
      <c r="U558" s="244" t="str">
        <f>IF(F558="","",Tabla1[[#This Row],[Fecha Inicio grupo]]+3*7-7)</f>
        <v/>
      </c>
      <c r="V558" s="245" t="str">
        <f>IF(F558="","",EDATE(Tabla1[[#This Row],[Fecha Inicio grupo]],3))</f>
        <v/>
      </c>
      <c r="W558" s="30"/>
      <c r="X558" s="30"/>
      <c r="Y558" s="77"/>
      <c r="Z558" s="77"/>
      <c r="AA558" s="77"/>
      <c r="AB558" s="77"/>
      <c r="AC558" s="77"/>
      <c r="AD558" s="77"/>
      <c r="AE558" s="77"/>
      <c r="AF558" s="77"/>
      <c r="AG558" s="77"/>
      <c r="AH558" s="77"/>
      <c r="AI558" s="77"/>
      <c r="AJ558" s="77"/>
      <c r="AK558" s="77"/>
      <c r="AL558" s="77"/>
      <c r="AM558" s="77"/>
      <c r="AN558" s="77"/>
      <c r="AO558" s="145"/>
      <c r="AP558" s="247" t="str">
        <f>IF(F558="","",IFERROR(VLOOKUP(SUBSTITUTE(SUBSTITUTE(Tabla1[[#This Row],[Uso Sistemas]],"T","P"),"N","F"),Parámetros!$M$2:$N$17,2,0),"Completar hasta 3ra sem. para evaluar a Probacionista"))</f>
        <v/>
      </c>
      <c r="AQ558" s="40"/>
      <c r="AR558" s="40"/>
      <c r="AS558" s="40"/>
      <c r="AT558" s="29"/>
      <c r="AU558" s="56"/>
      <c r="AV558" s="56"/>
      <c r="AW558" s="56"/>
      <c r="AX558" s="249" t="str">
        <f>IF(V558="","",EOMONTH(EDATE(Tabla1[[#This Row],[Fecha Finalización]],2),0))</f>
        <v/>
      </c>
      <c r="AY558" s="40"/>
      <c r="AZ558" s="250" t="str">
        <f>IF(V558="","",EOMONTH(EDATE(Tabla1[[#This Row],[Fecha Finalización]],3),0))</f>
        <v/>
      </c>
      <c r="BA558" s="40"/>
      <c r="BB558" s="40"/>
      <c r="BC558" s="236"/>
      <c r="BD558" s="234" t="str">
        <f>IF(F558="","",Tabla1[[#This Row],[sem 01]]&amp;Tabla1[[#This Row],[sem 02]]&amp;Tabla1[[#This Row],[sem 03]])</f>
        <v/>
      </c>
      <c r="BE558" s="235" t="str">
        <f>IF(TRIM(F558)="","",$B$1&amp;"-"&amp;SUBSTITUTE(Tabla1[[#This Row],[Mes Inscrito]]," ","")&amp;"-"&amp;SUBSTITUTE(Tabla1[[#This Row],[Dia de clases Inscrito]]," ","")&amp;"-"&amp;SUBSTITUTE(Tabla1[[#This Row],[Horario Inscrito]]," ","")&amp;"-"&amp;Tabla1[[#This Row],[Fecha Inicio grupo]])</f>
        <v/>
      </c>
      <c r="BF558" s="252" t="str">
        <f>IF(F558="","",Tabla1[[#This Row],[Curso]])</f>
        <v/>
      </c>
      <c r="BG558" s="253" t="str">
        <f>+IF(TRIM(F558)="","",$B$1&amp;"-"&amp;TRIM(Tabla1[[#This Row],[Mes Inscrito]])&amp;"-"&amp;TRIM(Tabla1[[#This Row],[Dia de clases Inscrito]])&amp;"-"&amp;TRIM(Tabla1[[#This Row],[Horario Inscrito]])&amp;"-"&amp;TRIM(Tabla1[[#This Row],[Fecha Inicio grupo]])&amp;"-"&amp;TRIM(Tabla1[[#This Row],[Tipo Incrito]]))</f>
        <v/>
      </c>
      <c r="BH558" s="309"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10"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10"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10" t="str">
        <f>IF(Tabla1[[#This Row],[Fecha Inicio grupo]]="","",IFERROR(VLOOKUP(Tabla1[[#This Row],[Mes de Alta como miembro]],Parámetros!$AM$2:$AN$16,2,0),"01/01/1900"))</f>
        <v/>
      </c>
    </row>
    <row r="559" spans="1:63" ht="14.45" hidden="1">
      <c r="A559" s="69">
        <v>556</v>
      </c>
      <c r="B559" s="30"/>
      <c r="C559" s="35"/>
      <c r="D559" s="43"/>
      <c r="E559" s="65"/>
      <c r="F559" s="46"/>
      <c r="G559" s="46"/>
      <c r="H559" s="164"/>
      <c r="I559" s="43"/>
      <c r="J559" s="29"/>
      <c r="K559" s="70"/>
      <c r="L559" s="69"/>
      <c r="M559" s="47"/>
      <c r="N559" s="239" t="str">
        <f ca="1">IF(Tabla1[[#This Row],[Fecha de nac]]="","",IF(Tabla1[[#This Row],[Fecha Finalización]] &gt;=TODAY(), DATEDIF(Tabla1[[#This Row],[Fecha de nac]],TODAY(),"y"), ROUNDDOWN((Tabla1[[#This Row],[Fecha Finalización]] -Tabla1[[#This Row],[Fecha de nac]])/365,0)))</f>
        <v/>
      </c>
      <c r="O559" s="170"/>
      <c r="P559" s="35"/>
      <c r="Q559" s="68"/>
      <c r="R559" s="68"/>
      <c r="S559" s="68"/>
      <c r="T559" s="68"/>
      <c r="U559" s="244" t="str">
        <f>IF(F559="","",Tabla1[[#This Row],[Fecha Inicio grupo]]+3*7-7)</f>
        <v/>
      </c>
      <c r="V559" s="245" t="str">
        <f>IF(F559="","",EDATE(Tabla1[[#This Row],[Fecha Inicio grupo]],3))</f>
        <v/>
      </c>
      <c r="W559" s="30"/>
      <c r="X559" s="30"/>
      <c r="Y559" s="77"/>
      <c r="Z559" s="77"/>
      <c r="AA559" s="77"/>
      <c r="AB559" s="77"/>
      <c r="AC559" s="77"/>
      <c r="AD559" s="77"/>
      <c r="AE559" s="77"/>
      <c r="AF559" s="77"/>
      <c r="AG559" s="77"/>
      <c r="AH559" s="77"/>
      <c r="AI559" s="77"/>
      <c r="AJ559" s="77"/>
      <c r="AK559" s="77"/>
      <c r="AL559" s="77"/>
      <c r="AM559" s="77"/>
      <c r="AN559" s="77"/>
      <c r="AO559" s="145"/>
      <c r="AP559" s="247" t="str">
        <f>IF(F559="","",IFERROR(VLOOKUP(SUBSTITUTE(SUBSTITUTE(Tabla1[[#This Row],[Uso Sistemas]],"T","P"),"N","F"),Parámetros!$M$2:$N$17,2,0),"Completar hasta 3ra sem. para evaluar a Probacionista"))</f>
        <v/>
      </c>
      <c r="AQ559" s="40"/>
      <c r="AR559" s="40"/>
      <c r="AS559" s="40"/>
      <c r="AT559" s="29"/>
      <c r="AU559" s="56"/>
      <c r="AV559" s="56"/>
      <c r="AW559" s="56"/>
      <c r="AX559" s="249" t="str">
        <f>IF(V559="","",EOMONTH(EDATE(Tabla1[[#This Row],[Fecha Finalización]],2),0))</f>
        <v/>
      </c>
      <c r="AY559" s="40"/>
      <c r="AZ559" s="250" t="str">
        <f>IF(V559="","",EOMONTH(EDATE(Tabla1[[#This Row],[Fecha Finalización]],3),0))</f>
        <v/>
      </c>
      <c r="BA559" s="40"/>
      <c r="BB559" s="40"/>
      <c r="BC559" s="236"/>
      <c r="BD559" s="234" t="str">
        <f>IF(F559="","",Tabla1[[#This Row],[sem 01]]&amp;Tabla1[[#This Row],[sem 02]]&amp;Tabla1[[#This Row],[sem 03]])</f>
        <v/>
      </c>
      <c r="BE559" s="235" t="str">
        <f>IF(TRIM(F559)="","",$B$1&amp;"-"&amp;SUBSTITUTE(Tabla1[[#This Row],[Mes Inscrito]]," ","")&amp;"-"&amp;SUBSTITUTE(Tabla1[[#This Row],[Dia de clases Inscrito]]," ","")&amp;"-"&amp;SUBSTITUTE(Tabla1[[#This Row],[Horario Inscrito]]," ","")&amp;"-"&amp;Tabla1[[#This Row],[Fecha Inicio grupo]])</f>
        <v/>
      </c>
      <c r="BF559" s="252" t="str">
        <f>IF(F559="","",Tabla1[[#This Row],[Curso]])</f>
        <v/>
      </c>
      <c r="BG559" s="253" t="str">
        <f>+IF(TRIM(F559)="","",$B$1&amp;"-"&amp;TRIM(Tabla1[[#This Row],[Mes Inscrito]])&amp;"-"&amp;TRIM(Tabla1[[#This Row],[Dia de clases Inscrito]])&amp;"-"&amp;TRIM(Tabla1[[#This Row],[Horario Inscrito]])&amp;"-"&amp;TRIM(Tabla1[[#This Row],[Fecha Inicio grupo]])&amp;"-"&amp;TRIM(Tabla1[[#This Row],[Tipo Incrito]]))</f>
        <v/>
      </c>
      <c r="BH559" s="309"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10"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10"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10" t="str">
        <f>IF(Tabla1[[#This Row],[Fecha Inicio grupo]]="","",IFERROR(VLOOKUP(Tabla1[[#This Row],[Mes de Alta como miembro]],Parámetros!$AM$2:$AN$16,2,0),"01/01/1900"))</f>
        <v/>
      </c>
    </row>
    <row r="560" spans="1:63" ht="14.45" hidden="1">
      <c r="A560" s="69">
        <v>557</v>
      </c>
      <c r="B560" s="30"/>
      <c r="C560" s="35"/>
      <c r="D560" s="43"/>
      <c r="E560" s="65"/>
      <c r="F560" s="46"/>
      <c r="G560" s="46"/>
      <c r="H560" s="164"/>
      <c r="I560" s="43"/>
      <c r="J560" s="29"/>
      <c r="K560" s="70"/>
      <c r="L560" s="69"/>
      <c r="M560" s="47"/>
      <c r="N560" s="239" t="str">
        <f ca="1">IF(Tabla1[[#This Row],[Fecha de nac]]="","",IF(Tabla1[[#This Row],[Fecha Finalización]] &gt;=TODAY(), DATEDIF(Tabla1[[#This Row],[Fecha de nac]],TODAY(),"y"), ROUNDDOWN((Tabla1[[#This Row],[Fecha Finalización]] -Tabla1[[#This Row],[Fecha de nac]])/365,0)))</f>
        <v/>
      </c>
      <c r="O560" s="170"/>
      <c r="P560" s="35"/>
      <c r="Q560" s="68"/>
      <c r="R560" s="68"/>
      <c r="S560" s="68"/>
      <c r="T560" s="68"/>
      <c r="U560" s="244" t="str">
        <f>IF(F560="","",Tabla1[[#This Row],[Fecha Inicio grupo]]+3*7-7)</f>
        <v/>
      </c>
      <c r="V560" s="245" t="str">
        <f>IF(F560="","",EDATE(Tabla1[[#This Row],[Fecha Inicio grupo]],3))</f>
        <v/>
      </c>
      <c r="W560" s="30"/>
      <c r="X560" s="30"/>
      <c r="Y560" s="77"/>
      <c r="Z560" s="77"/>
      <c r="AA560" s="77"/>
      <c r="AB560" s="77"/>
      <c r="AC560" s="77"/>
      <c r="AD560" s="77"/>
      <c r="AE560" s="77"/>
      <c r="AF560" s="77"/>
      <c r="AG560" s="77"/>
      <c r="AH560" s="77"/>
      <c r="AI560" s="77"/>
      <c r="AJ560" s="77"/>
      <c r="AK560" s="77"/>
      <c r="AL560" s="77"/>
      <c r="AM560" s="77"/>
      <c r="AN560" s="77"/>
      <c r="AO560" s="145"/>
      <c r="AP560" s="247" t="str">
        <f>IF(F560="","",IFERROR(VLOOKUP(SUBSTITUTE(SUBSTITUTE(Tabla1[[#This Row],[Uso Sistemas]],"T","P"),"N","F"),Parámetros!$M$2:$N$17,2,0),"Completar hasta 3ra sem. para evaluar a Probacionista"))</f>
        <v/>
      </c>
      <c r="AQ560" s="40"/>
      <c r="AR560" s="40"/>
      <c r="AS560" s="40"/>
      <c r="AT560" s="29"/>
      <c r="AU560" s="56"/>
      <c r="AV560" s="56"/>
      <c r="AW560" s="56"/>
      <c r="AX560" s="249" t="str">
        <f>IF(V560="","",EOMONTH(EDATE(Tabla1[[#This Row],[Fecha Finalización]],2),0))</f>
        <v/>
      </c>
      <c r="AY560" s="40"/>
      <c r="AZ560" s="250" t="str">
        <f>IF(V560="","",EOMONTH(EDATE(Tabla1[[#This Row],[Fecha Finalización]],3),0))</f>
        <v/>
      </c>
      <c r="BA560" s="40"/>
      <c r="BB560" s="40"/>
      <c r="BC560" s="236"/>
      <c r="BD560" s="234" t="str">
        <f>IF(F560="","",Tabla1[[#This Row],[sem 01]]&amp;Tabla1[[#This Row],[sem 02]]&amp;Tabla1[[#This Row],[sem 03]])</f>
        <v/>
      </c>
      <c r="BE560" s="235" t="str">
        <f>IF(TRIM(F560)="","",$B$1&amp;"-"&amp;SUBSTITUTE(Tabla1[[#This Row],[Mes Inscrito]]," ","")&amp;"-"&amp;SUBSTITUTE(Tabla1[[#This Row],[Dia de clases Inscrito]]," ","")&amp;"-"&amp;SUBSTITUTE(Tabla1[[#This Row],[Horario Inscrito]]," ","")&amp;"-"&amp;Tabla1[[#This Row],[Fecha Inicio grupo]])</f>
        <v/>
      </c>
      <c r="BF560" s="252" t="str">
        <f>IF(F560="","",Tabla1[[#This Row],[Curso]])</f>
        <v/>
      </c>
      <c r="BG560" s="253" t="str">
        <f>+IF(TRIM(F560)="","",$B$1&amp;"-"&amp;TRIM(Tabla1[[#This Row],[Mes Inscrito]])&amp;"-"&amp;TRIM(Tabla1[[#This Row],[Dia de clases Inscrito]])&amp;"-"&amp;TRIM(Tabla1[[#This Row],[Horario Inscrito]])&amp;"-"&amp;TRIM(Tabla1[[#This Row],[Fecha Inicio grupo]])&amp;"-"&amp;TRIM(Tabla1[[#This Row],[Tipo Incrito]]))</f>
        <v/>
      </c>
      <c r="BH560" s="309"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10"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10"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10" t="str">
        <f>IF(Tabla1[[#This Row],[Fecha Inicio grupo]]="","",IFERROR(VLOOKUP(Tabla1[[#This Row],[Mes de Alta como miembro]],Parámetros!$AM$2:$AN$16,2,0),"01/01/1900"))</f>
        <v/>
      </c>
    </row>
    <row r="561" spans="1:63" ht="14.45" hidden="1">
      <c r="A561" s="69">
        <v>558</v>
      </c>
      <c r="B561" s="30"/>
      <c r="C561" s="35"/>
      <c r="D561" s="43"/>
      <c r="E561" s="65"/>
      <c r="F561" s="46"/>
      <c r="G561" s="46"/>
      <c r="H561" s="164"/>
      <c r="I561" s="43"/>
      <c r="J561" s="29"/>
      <c r="K561" s="70"/>
      <c r="L561" s="69"/>
      <c r="M561" s="47"/>
      <c r="N561" s="239" t="str">
        <f ca="1">IF(Tabla1[[#This Row],[Fecha de nac]]="","",IF(Tabla1[[#This Row],[Fecha Finalización]] &gt;=TODAY(), DATEDIF(Tabla1[[#This Row],[Fecha de nac]],TODAY(),"y"), ROUNDDOWN((Tabla1[[#This Row],[Fecha Finalización]] -Tabla1[[#This Row],[Fecha de nac]])/365,0)))</f>
        <v/>
      </c>
      <c r="O561" s="170"/>
      <c r="P561" s="35"/>
      <c r="Q561" s="68"/>
      <c r="R561" s="68"/>
      <c r="S561" s="68"/>
      <c r="T561" s="68"/>
      <c r="U561" s="244" t="str">
        <f>IF(F561="","",Tabla1[[#This Row],[Fecha Inicio grupo]]+3*7-7)</f>
        <v/>
      </c>
      <c r="V561" s="245" t="str">
        <f>IF(F561="","",EDATE(Tabla1[[#This Row],[Fecha Inicio grupo]],3))</f>
        <v/>
      </c>
      <c r="W561" s="30"/>
      <c r="X561" s="30"/>
      <c r="Y561" s="77"/>
      <c r="Z561" s="77"/>
      <c r="AA561" s="77"/>
      <c r="AB561" s="77"/>
      <c r="AC561" s="77"/>
      <c r="AD561" s="77"/>
      <c r="AE561" s="77"/>
      <c r="AF561" s="77"/>
      <c r="AG561" s="77"/>
      <c r="AH561" s="77"/>
      <c r="AI561" s="77"/>
      <c r="AJ561" s="77"/>
      <c r="AK561" s="77"/>
      <c r="AL561" s="77"/>
      <c r="AM561" s="77"/>
      <c r="AN561" s="77"/>
      <c r="AO561" s="145"/>
      <c r="AP561" s="247" t="str">
        <f>IF(F561="","",IFERROR(VLOOKUP(SUBSTITUTE(SUBSTITUTE(Tabla1[[#This Row],[Uso Sistemas]],"T","P"),"N","F"),Parámetros!$M$2:$N$17,2,0),"Completar hasta 3ra sem. para evaluar a Probacionista"))</f>
        <v/>
      </c>
      <c r="AQ561" s="40"/>
      <c r="AR561" s="40"/>
      <c r="AS561" s="40"/>
      <c r="AT561" s="29"/>
      <c r="AU561" s="56"/>
      <c r="AV561" s="56"/>
      <c r="AW561" s="56"/>
      <c r="AX561" s="249" t="str">
        <f>IF(V561="","",EOMONTH(EDATE(Tabla1[[#This Row],[Fecha Finalización]],2),0))</f>
        <v/>
      </c>
      <c r="AY561" s="40"/>
      <c r="AZ561" s="250" t="str">
        <f>IF(V561="","",EOMONTH(EDATE(Tabla1[[#This Row],[Fecha Finalización]],3),0))</f>
        <v/>
      </c>
      <c r="BA561" s="40"/>
      <c r="BB561" s="40"/>
      <c r="BC561" s="236"/>
      <c r="BD561" s="234" t="str">
        <f>IF(F561="","",Tabla1[[#This Row],[sem 01]]&amp;Tabla1[[#This Row],[sem 02]]&amp;Tabla1[[#This Row],[sem 03]])</f>
        <v/>
      </c>
      <c r="BE561" s="235" t="str">
        <f>IF(TRIM(F561)="","",$B$1&amp;"-"&amp;SUBSTITUTE(Tabla1[[#This Row],[Mes Inscrito]]," ","")&amp;"-"&amp;SUBSTITUTE(Tabla1[[#This Row],[Dia de clases Inscrito]]," ","")&amp;"-"&amp;SUBSTITUTE(Tabla1[[#This Row],[Horario Inscrito]]," ","")&amp;"-"&amp;Tabla1[[#This Row],[Fecha Inicio grupo]])</f>
        <v/>
      </c>
      <c r="BF561" s="252" t="str">
        <f>IF(F561="","",Tabla1[[#This Row],[Curso]])</f>
        <v/>
      </c>
      <c r="BG561" s="253" t="str">
        <f>+IF(TRIM(F561)="","",$B$1&amp;"-"&amp;TRIM(Tabla1[[#This Row],[Mes Inscrito]])&amp;"-"&amp;TRIM(Tabla1[[#This Row],[Dia de clases Inscrito]])&amp;"-"&amp;TRIM(Tabla1[[#This Row],[Horario Inscrito]])&amp;"-"&amp;TRIM(Tabla1[[#This Row],[Fecha Inicio grupo]])&amp;"-"&amp;TRIM(Tabla1[[#This Row],[Tipo Incrito]]))</f>
        <v/>
      </c>
      <c r="BH561" s="309"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10"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10"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10" t="str">
        <f>IF(Tabla1[[#This Row],[Fecha Inicio grupo]]="","",IFERROR(VLOOKUP(Tabla1[[#This Row],[Mes de Alta como miembro]],Parámetros!$AM$2:$AN$16,2,0),"01/01/1900"))</f>
        <v/>
      </c>
    </row>
    <row r="562" spans="1:63" ht="14.45" hidden="1">
      <c r="A562" s="69">
        <v>559</v>
      </c>
      <c r="B562" s="30"/>
      <c r="C562" s="35"/>
      <c r="D562" s="43"/>
      <c r="E562" s="65"/>
      <c r="F562" s="46"/>
      <c r="G562" s="46"/>
      <c r="H562" s="164"/>
      <c r="I562" s="43"/>
      <c r="J562" s="29"/>
      <c r="K562" s="70"/>
      <c r="L562" s="69"/>
      <c r="M562" s="47"/>
      <c r="N562" s="239" t="str">
        <f ca="1">IF(Tabla1[[#This Row],[Fecha de nac]]="","",IF(Tabla1[[#This Row],[Fecha Finalización]] &gt;=TODAY(), DATEDIF(Tabla1[[#This Row],[Fecha de nac]],TODAY(),"y"), ROUNDDOWN((Tabla1[[#This Row],[Fecha Finalización]] -Tabla1[[#This Row],[Fecha de nac]])/365,0)))</f>
        <v/>
      </c>
      <c r="O562" s="170"/>
      <c r="P562" s="35"/>
      <c r="Q562" s="68"/>
      <c r="R562" s="68"/>
      <c r="S562" s="68"/>
      <c r="T562" s="68"/>
      <c r="U562" s="244" t="str">
        <f>IF(F562="","",Tabla1[[#This Row],[Fecha Inicio grupo]]+3*7-7)</f>
        <v/>
      </c>
      <c r="V562" s="245" t="str">
        <f>IF(F562="","",EDATE(Tabla1[[#This Row],[Fecha Inicio grupo]],3))</f>
        <v/>
      </c>
      <c r="W562" s="30"/>
      <c r="X562" s="30"/>
      <c r="Y562" s="77"/>
      <c r="Z562" s="77"/>
      <c r="AA562" s="77"/>
      <c r="AB562" s="77"/>
      <c r="AC562" s="77"/>
      <c r="AD562" s="77"/>
      <c r="AE562" s="77"/>
      <c r="AF562" s="77"/>
      <c r="AG562" s="77"/>
      <c r="AH562" s="77"/>
      <c r="AI562" s="77"/>
      <c r="AJ562" s="77"/>
      <c r="AK562" s="77"/>
      <c r="AL562" s="77"/>
      <c r="AM562" s="77"/>
      <c r="AN562" s="77"/>
      <c r="AO562" s="145"/>
      <c r="AP562" s="247" t="str">
        <f>IF(F562="","",IFERROR(VLOOKUP(SUBSTITUTE(SUBSTITUTE(Tabla1[[#This Row],[Uso Sistemas]],"T","P"),"N","F"),Parámetros!$M$2:$N$17,2,0),"Completar hasta 3ra sem. para evaluar a Probacionista"))</f>
        <v/>
      </c>
      <c r="AQ562" s="40"/>
      <c r="AR562" s="40"/>
      <c r="AS562" s="40"/>
      <c r="AT562" s="29"/>
      <c r="AU562" s="56"/>
      <c r="AV562" s="56"/>
      <c r="AW562" s="56"/>
      <c r="AX562" s="249" t="str">
        <f>IF(V562="","",EOMONTH(EDATE(Tabla1[[#This Row],[Fecha Finalización]],2),0))</f>
        <v/>
      </c>
      <c r="AY562" s="40"/>
      <c r="AZ562" s="250" t="str">
        <f>IF(V562="","",EOMONTH(EDATE(Tabla1[[#This Row],[Fecha Finalización]],3),0))</f>
        <v/>
      </c>
      <c r="BA562" s="40"/>
      <c r="BB562" s="40"/>
      <c r="BC562" s="236"/>
      <c r="BD562" s="234" t="str">
        <f>IF(F562="","",Tabla1[[#This Row],[sem 01]]&amp;Tabla1[[#This Row],[sem 02]]&amp;Tabla1[[#This Row],[sem 03]])</f>
        <v/>
      </c>
      <c r="BE562" s="235" t="str">
        <f>IF(TRIM(F562)="","",$B$1&amp;"-"&amp;SUBSTITUTE(Tabla1[[#This Row],[Mes Inscrito]]," ","")&amp;"-"&amp;SUBSTITUTE(Tabla1[[#This Row],[Dia de clases Inscrito]]," ","")&amp;"-"&amp;SUBSTITUTE(Tabla1[[#This Row],[Horario Inscrito]]," ","")&amp;"-"&amp;Tabla1[[#This Row],[Fecha Inicio grupo]])</f>
        <v/>
      </c>
      <c r="BF562" s="252" t="str">
        <f>IF(F562="","",Tabla1[[#This Row],[Curso]])</f>
        <v/>
      </c>
      <c r="BG562" s="253" t="str">
        <f>+IF(TRIM(F562)="","",$B$1&amp;"-"&amp;TRIM(Tabla1[[#This Row],[Mes Inscrito]])&amp;"-"&amp;TRIM(Tabla1[[#This Row],[Dia de clases Inscrito]])&amp;"-"&amp;TRIM(Tabla1[[#This Row],[Horario Inscrito]])&amp;"-"&amp;TRIM(Tabla1[[#This Row],[Fecha Inicio grupo]])&amp;"-"&amp;TRIM(Tabla1[[#This Row],[Tipo Incrito]]))</f>
        <v/>
      </c>
      <c r="BH562" s="309"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10"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10"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10" t="str">
        <f>IF(Tabla1[[#This Row],[Fecha Inicio grupo]]="","",IFERROR(VLOOKUP(Tabla1[[#This Row],[Mes de Alta como miembro]],Parámetros!$AM$2:$AN$16,2,0),"01/01/1900"))</f>
        <v/>
      </c>
    </row>
    <row r="563" spans="1:63" ht="14.45" hidden="1">
      <c r="A563" s="69">
        <v>560</v>
      </c>
      <c r="B563" s="30"/>
      <c r="C563" s="35"/>
      <c r="D563" s="43"/>
      <c r="E563" s="65"/>
      <c r="F563" s="46"/>
      <c r="G563" s="46"/>
      <c r="H563" s="164"/>
      <c r="I563" s="43"/>
      <c r="J563" s="29"/>
      <c r="K563" s="70"/>
      <c r="L563" s="69"/>
      <c r="M563" s="47"/>
      <c r="N563" s="239" t="str">
        <f ca="1">IF(Tabla1[[#This Row],[Fecha de nac]]="","",IF(Tabla1[[#This Row],[Fecha Finalización]] &gt;=TODAY(), DATEDIF(Tabla1[[#This Row],[Fecha de nac]],TODAY(),"y"), ROUNDDOWN((Tabla1[[#This Row],[Fecha Finalización]] -Tabla1[[#This Row],[Fecha de nac]])/365,0)))</f>
        <v/>
      </c>
      <c r="O563" s="170"/>
      <c r="P563" s="35"/>
      <c r="Q563" s="68"/>
      <c r="R563" s="68"/>
      <c r="S563" s="68"/>
      <c r="T563" s="68"/>
      <c r="U563" s="244" t="str">
        <f>IF(F563="","",Tabla1[[#This Row],[Fecha Inicio grupo]]+3*7-7)</f>
        <v/>
      </c>
      <c r="V563" s="245" t="str">
        <f>IF(F563="","",EDATE(Tabla1[[#This Row],[Fecha Inicio grupo]],3))</f>
        <v/>
      </c>
      <c r="W563" s="30"/>
      <c r="X563" s="30"/>
      <c r="Y563" s="77"/>
      <c r="Z563" s="77"/>
      <c r="AA563" s="77"/>
      <c r="AB563" s="77"/>
      <c r="AC563" s="77"/>
      <c r="AD563" s="77"/>
      <c r="AE563" s="77"/>
      <c r="AF563" s="77"/>
      <c r="AG563" s="77"/>
      <c r="AH563" s="77"/>
      <c r="AI563" s="77"/>
      <c r="AJ563" s="77"/>
      <c r="AK563" s="77"/>
      <c r="AL563" s="77"/>
      <c r="AM563" s="77"/>
      <c r="AN563" s="77"/>
      <c r="AO563" s="145"/>
      <c r="AP563" s="247" t="str">
        <f>IF(F563="","",IFERROR(VLOOKUP(SUBSTITUTE(SUBSTITUTE(Tabla1[[#This Row],[Uso Sistemas]],"T","P"),"N","F"),Parámetros!$M$2:$N$17,2,0),"Completar hasta 3ra sem. para evaluar a Probacionista"))</f>
        <v/>
      </c>
      <c r="AQ563" s="40"/>
      <c r="AR563" s="40"/>
      <c r="AS563" s="40"/>
      <c r="AT563" s="29"/>
      <c r="AU563" s="56"/>
      <c r="AV563" s="56"/>
      <c r="AW563" s="56"/>
      <c r="AX563" s="249" t="str">
        <f>IF(V563="","",EOMONTH(EDATE(Tabla1[[#This Row],[Fecha Finalización]],2),0))</f>
        <v/>
      </c>
      <c r="AY563" s="40"/>
      <c r="AZ563" s="250" t="str">
        <f>IF(V563="","",EOMONTH(EDATE(Tabla1[[#This Row],[Fecha Finalización]],3),0))</f>
        <v/>
      </c>
      <c r="BA563" s="40"/>
      <c r="BB563" s="40"/>
      <c r="BC563" s="236"/>
      <c r="BD563" s="234" t="str">
        <f>IF(F563="","",Tabla1[[#This Row],[sem 01]]&amp;Tabla1[[#This Row],[sem 02]]&amp;Tabla1[[#This Row],[sem 03]])</f>
        <v/>
      </c>
      <c r="BE563" s="235" t="str">
        <f>IF(TRIM(F563)="","",$B$1&amp;"-"&amp;SUBSTITUTE(Tabla1[[#This Row],[Mes Inscrito]]," ","")&amp;"-"&amp;SUBSTITUTE(Tabla1[[#This Row],[Dia de clases Inscrito]]," ","")&amp;"-"&amp;SUBSTITUTE(Tabla1[[#This Row],[Horario Inscrito]]," ","")&amp;"-"&amp;Tabla1[[#This Row],[Fecha Inicio grupo]])</f>
        <v/>
      </c>
      <c r="BF563" s="252" t="str">
        <f>IF(F563="","",Tabla1[[#This Row],[Curso]])</f>
        <v/>
      </c>
      <c r="BG563" s="253" t="str">
        <f>+IF(TRIM(F563)="","",$B$1&amp;"-"&amp;TRIM(Tabla1[[#This Row],[Mes Inscrito]])&amp;"-"&amp;TRIM(Tabla1[[#This Row],[Dia de clases Inscrito]])&amp;"-"&amp;TRIM(Tabla1[[#This Row],[Horario Inscrito]])&amp;"-"&amp;TRIM(Tabla1[[#This Row],[Fecha Inicio grupo]])&amp;"-"&amp;TRIM(Tabla1[[#This Row],[Tipo Incrito]]))</f>
        <v/>
      </c>
      <c r="BH563" s="309"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10"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10"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10" t="str">
        <f>IF(Tabla1[[#This Row],[Fecha Inicio grupo]]="","",IFERROR(VLOOKUP(Tabla1[[#This Row],[Mes de Alta como miembro]],Parámetros!$AM$2:$AN$16,2,0),"01/01/1900"))</f>
        <v/>
      </c>
    </row>
    <row r="564" spans="1:63" ht="14.45" hidden="1">
      <c r="A564" s="69">
        <v>561</v>
      </c>
      <c r="B564" s="30"/>
      <c r="C564" s="35"/>
      <c r="D564" s="43"/>
      <c r="E564" s="65"/>
      <c r="F564" s="46"/>
      <c r="G564" s="46"/>
      <c r="H564" s="164"/>
      <c r="I564" s="43"/>
      <c r="J564" s="29"/>
      <c r="K564" s="70"/>
      <c r="L564" s="69"/>
      <c r="M564" s="47"/>
      <c r="N564" s="239" t="str">
        <f ca="1">IF(Tabla1[[#This Row],[Fecha de nac]]="","",IF(Tabla1[[#This Row],[Fecha Finalización]] &gt;=TODAY(), DATEDIF(Tabla1[[#This Row],[Fecha de nac]],TODAY(),"y"), ROUNDDOWN((Tabla1[[#This Row],[Fecha Finalización]] -Tabla1[[#This Row],[Fecha de nac]])/365,0)))</f>
        <v/>
      </c>
      <c r="O564" s="170"/>
      <c r="P564" s="35"/>
      <c r="Q564" s="68"/>
      <c r="R564" s="68"/>
      <c r="S564" s="68"/>
      <c r="T564" s="68"/>
      <c r="U564" s="244" t="str">
        <f>IF(F564="","",Tabla1[[#This Row],[Fecha Inicio grupo]]+3*7-7)</f>
        <v/>
      </c>
      <c r="V564" s="245" t="str">
        <f>IF(F564="","",EDATE(Tabla1[[#This Row],[Fecha Inicio grupo]],3))</f>
        <v/>
      </c>
      <c r="W564" s="30"/>
      <c r="X564" s="30"/>
      <c r="Y564" s="77"/>
      <c r="Z564" s="77"/>
      <c r="AA564" s="77"/>
      <c r="AB564" s="77"/>
      <c r="AC564" s="77"/>
      <c r="AD564" s="77"/>
      <c r="AE564" s="77"/>
      <c r="AF564" s="77"/>
      <c r="AG564" s="77"/>
      <c r="AH564" s="77"/>
      <c r="AI564" s="77"/>
      <c r="AJ564" s="77"/>
      <c r="AK564" s="77"/>
      <c r="AL564" s="77"/>
      <c r="AM564" s="77"/>
      <c r="AN564" s="77"/>
      <c r="AO564" s="145"/>
      <c r="AP564" s="247" t="str">
        <f>IF(F564="","",IFERROR(VLOOKUP(SUBSTITUTE(SUBSTITUTE(Tabla1[[#This Row],[Uso Sistemas]],"T","P"),"N","F"),Parámetros!$M$2:$N$17,2,0),"Completar hasta 3ra sem. para evaluar a Probacionista"))</f>
        <v/>
      </c>
      <c r="AQ564" s="40"/>
      <c r="AR564" s="40"/>
      <c r="AS564" s="40"/>
      <c r="AT564" s="29"/>
      <c r="AU564" s="56"/>
      <c r="AV564" s="56"/>
      <c r="AW564" s="56"/>
      <c r="AX564" s="249" t="str">
        <f>IF(V564="","",EOMONTH(EDATE(Tabla1[[#This Row],[Fecha Finalización]],2),0))</f>
        <v/>
      </c>
      <c r="AY564" s="40"/>
      <c r="AZ564" s="250" t="str">
        <f>IF(V564="","",EOMONTH(EDATE(Tabla1[[#This Row],[Fecha Finalización]],3),0))</f>
        <v/>
      </c>
      <c r="BA564" s="40"/>
      <c r="BB564" s="40"/>
      <c r="BC564" s="236"/>
      <c r="BD564" s="234" t="str">
        <f>IF(F564="","",Tabla1[[#This Row],[sem 01]]&amp;Tabla1[[#This Row],[sem 02]]&amp;Tabla1[[#This Row],[sem 03]])</f>
        <v/>
      </c>
      <c r="BE564" s="235" t="str">
        <f>IF(TRIM(F564)="","",$B$1&amp;"-"&amp;SUBSTITUTE(Tabla1[[#This Row],[Mes Inscrito]]," ","")&amp;"-"&amp;SUBSTITUTE(Tabla1[[#This Row],[Dia de clases Inscrito]]," ","")&amp;"-"&amp;SUBSTITUTE(Tabla1[[#This Row],[Horario Inscrito]]," ","")&amp;"-"&amp;Tabla1[[#This Row],[Fecha Inicio grupo]])</f>
        <v/>
      </c>
      <c r="BF564" s="252" t="str">
        <f>IF(F564="","",Tabla1[[#This Row],[Curso]])</f>
        <v/>
      </c>
      <c r="BG564" s="253" t="str">
        <f>+IF(TRIM(F564)="","",$B$1&amp;"-"&amp;TRIM(Tabla1[[#This Row],[Mes Inscrito]])&amp;"-"&amp;TRIM(Tabla1[[#This Row],[Dia de clases Inscrito]])&amp;"-"&amp;TRIM(Tabla1[[#This Row],[Horario Inscrito]])&amp;"-"&amp;TRIM(Tabla1[[#This Row],[Fecha Inicio grupo]])&amp;"-"&amp;TRIM(Tabla1[[#This Row],[Tipo Incrito]]))</f>
        <v/>
      </c>
      <c r="BH564" s="309"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10"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10"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10" t="str">
        <f>IF(Tabla1[[#This Row],[Fecha Inicio grupo]]="","",IFERROR(VLOOKUP(Tabla1[[#This Row],[Mes de Alta como miembro]],Parámetros!$AM$2:$AN$16,2,0),"01/01/1900"))</f>
        <v/>
      </c>
    </row>
    <row r="565" spans="1:63" ht="14.45" hidden="1">
      <c r="A565" s="69">
        <v>562</v>
      </c>
      <c r="B565" s="30"/>
      <c r="C565" s="35"/>
      <c r="D565" s="43"/>
      <c r="E565" s="65"/>
      <c r="F565" s="46"/>
      <c r="G565" s="46"/>
      <c r="H565" s="164"/>
      <c r="I565" s="43"/>
      <c r="J565" s="29"/>
      <c r="K565" s="70"/>
      <c r="L565" s="69"/>
      <c r="M565" s="47"/>
      <c r="N565" s="239" t="str">
        <f ca="1">IF(Tabla1[[#This Row],[Fecha de nac]]="","",IF(Tabla1[[#This Row],[Fecha Finalización]] &gt;=TODAY(), DATEDIF(Tabla1[[#This Row],[Fecha de nac]],TODAY(),"y"), ROUNDDOWN((Tabla1[[#This Row],[Fecha Finalización]] -Tabla1[[#This Row],[Fecha de nac]])/365,0)))</f>
        <v/>
      </c>
      <c r="O565" s="170"/>
      <c r="P565" s="35"/>
      <c r="Q565" s="68"/>
      <c r="R565" s="68"/>
      <c r="S565" s="68"/>
      <c r="T565" s="68"/>
      <c r="U565" s="244" t="str">
        <f>IF(F565="","",Tabla1[[#This Row],[Fecha Inicio grupo]]+3*7-7)</f>
        <v/>
      </c>
      <c r="V565" s="245" t="str">
        <f>IF(F565="","",EDATE(Tabla1[[#This Row],[Fecha Inicio grupo]],3))</f>
        <v/>
      </c>
      <c r="W565" s="30"/>
      <c r="X565" s="30"/>
      <c r="Y565" s="77"/>
      <c r="Z565" s="77"/>
      <c r="AA565" s="77"/>
      <c r="AB565" s="77"/>
      <c r="AC565" s="77"/>
      <c r="AD565" s="77"/>
      <c r="AE565" s="77"/>
      <c r="AF565" s="77"/>
      <c r="AG565" s="77"/>
      <c r="AH565" s="77"/>
      <c r="AI565" s="77"/>
      <c r="AJ565" s="77"/>
      <c r="AK565" s="77"/>
      <c r="AL565" s="77"/>
      <c r="AM565" s="77"/>
      <c r="AN565" s="77"/>
      <c r="AO565" s="145"/>
      <c r="AP565" s="247" t="str">
        <f>IF(F565="","",IFERROR(VLOOKUP(SUBSTITUTE(SUBSTITUTE(Tabla1[[#This Row],[Uso Sistemas]],"T","P"),"N","F"),Parámetros!$M$2:$N$17,2,0),"Completar hasta 3ra sem. para evaluar a Probacionista"))</f>
        <v/>
      </c>
      <c r="AQ565" s="40"/>
      <c r="AR565" s="40"/>
      <c r="AS565" s="40"/>
      <c r="AT565" s="29"/>
      <c r="AU565" s="56"/>
      <c r="AV565" s="56"/>
      <c r="AW565" s="56"/>
      <c r="AX565" s="249" t="str">
        <f>IF(V565="","",EOMONTH(EDATE(Tabla1[[#This Row],[Fecha Finalización]],2),0))</f>
        <v/>
      </c>
      <c r="AY565" s="40"/>
      <c r="AZ565" s="250" t="str">
        <f>IF(V565="","",EOMONTH(EDATE(Tabla1[[#This Row],[Fecha Finalización]],3),0))</f>
        <v/>
      </c>
      <c r="BA565" s="40"/>
      <c r="BB565" s="40"/>
      <c r="BC565" s="236"/>
      <c r="BD565" s="234" t="str">
        <f>IF(F565="","",Tabla1[[#This Row],[sem 01]]&amp;Tabla1[[#This Row],[sem 02]]&amp;Tabla1[[#This Row],[sem 03]])</f>
        <v/>
      </c>
      <c r="BE565" s="235" t="str">
        <f>IF(TRIM(F565)="","",$B$1&amp;"-"&amp;SUBSTITUTE(Tabla1[[#This Row],[Mes Inscrito]]," ","")&amp;"-"&amp;SUBSTITUTE(Tabla1[[#This Row],[Dia de clases Inscrito]]," ","")&amp;"-"&amp;SUBSTITUTE(Tabla1[[#This Row],[Horario Inscrito]]," ","")&amp;"-"&amp;Tabla1[[#This Row],[Fecha Inicio grupo]])</f>
        <v/>
      </c>
      <c r="BF565" s="252" t="str">
        <f>IF(F565="","",Tabla1[[#This Row],[Curso]])</f>
        <v/>
      </c>
      <c r="BG565" s="253" t="str">
        <f>+IF(TRIM(F565)="","",$B$1&amp;"-"&amp;TRIM(Tabla1[[#This Row],[Mes Inscrito]])&amp;"-"&amp;TRIM(Tabla1[[#This Row],[Dia de clases Inscrito]])&amp;"-"&amp;TRIM(Tabla1[[#This Row],[Horario Inscrito]])&amp;"-"&amp;TRIM(Tabla1[[#This Row],[Fecha Inicio grupo]])&amp;"-"&amp;TRIM(Tabla1[[#This Row],[Tipo Incrito]]))</f>
        <v/>
      </c>
      <c r="BH565" s="309"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10"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10"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10" t="str">
        <f>IF(Tabla1[[#This Row],[Fecha Inicio grupo]]="","",IFERROR(VLOOKUP(Tabla1[[#This Row],[Mes de Alta como miembro]],Parámetros!$AM$2:$AN$16,2,0),"01/01/1900"))</f>
        <v/>
      </c>
    </row>
    <row r="566" spans="1:63" ht="14.45" hidden="1">
      <c r="A566" s="69">
        <v>563</v>
      </c>
      <c r="B566" s="30"/>
      <c r="C566" s="35"/>
      <c r="D566" s="43"/>
      <c r="E566" s="65"/>
      <c r="F566" s="46"/>
      <c r="G566" s="46"/>
      <c r="H566" s="164"/>
      <c r="I566" s="43"/>
      <c r="J566" s="29"/>
      <c r="K566" s="70"/>
      <c r="L566" s="69"/>
      <c r="M566" s="47"/>
      <c r="N566" s="239" t="str">
        <f ca="1">IF(Tabla1[[#This Row],[Fecha de nac]]="","",IF(Tabla1[[#This Row],[Fecha Finalización]] &gt;=TODAY(), DATEDIF(Tabla1[[#This Row],[Fecha de nac]],TODAY(),"y"), ROUNDDOWN((Tabla1[[#This Row],[Fecha Finalización]] -Tabla1[[#This Row],[Fecha de nac]])/365,0)))</f>
        <v/>
      </c>
      <c r="O566" s="170"/>
      <c r="P566" s="35"/>
      <c r="Q566" s="68"/>
      <c r="R566" s="68"/>
      <c r="S566" s="68"/>
      <c r="T566" s="68"/>
      <c r="U566" s="244" t="str">
        <f>IF(F566="","",Tabla1[[#This Row],[Fecha Inicio grupo]]+3*7-7)</f>
        <v/>
      </c>
      <c r="V566" s="245" t="str">
        <f>IF(F566="","",EDATE(Tabla1[[#This Row],[Fecha Inicio grupo]],3))</f>
        <v/>
      </c>
      <c r="W566" s="30"/>
      <c r="X566" s="30"/>
      <c r="Y566" s="77"/>
      <c r="Z566" s="77"/>
      <c r="AA566" s="77"/>
      <c r="AB566" s="77"/>
      <c r="AC566" s="77"/>
      <c r="AD566" s="77"/>
      <c r="AE566" s="77"/>
      <c r="AF566" s="77"/>
      <c r="AG566" s="77"/>
      <c r="AH566" s="77"/>
      <c r="AI566" s="77"/>
      <c r="AJ566" s="77"/>
      <c r="AK566" s="77"/>
      <c r="AL566" s="77"/>
      <c r="AM566" s="77"/>
      <c r="AN566" s="77"/>
      <c r="AO566" s="145"/>
      <c r="AP566" s="247" t="str">
        <f>IF(F566="","",IFERROR(VLOOKUP(SUBSTITUTE(SUBSTITUTE(Tabla1[[#This Row],[Uso Sistemas]],"T","P"),"N","F"),Parámetros!$M$2:$N$17,2,0),"Completar hasta 3ra sem. para evaluar a Probacionista"))</f>
        <v/>
      </c>
      <c r="AQ566" s="40"/>
      <c r="AR566" s="40"/>
      <c r="AS566" s="40"/>
      <c r="AT566" s="29"/>
      <c r="AU566" s="56"/>
      <c r="AV566" s="56"/>
      <c r="AW566" s="56"/>
      <c r="AX566" s="249" t="str">
        <f>IF(V566="","",EOMONTH(EDATE(Tabla1[[#This Row],[Fecha Finalización]],2),0))</f>
        <v/>
      </c>
      <c r="AY566" s="40"/>
      <c r="AZ566" s="250" t="str">
        <f>IF(V566="","",EOMONTH(EDATE(Tabla1[[#This Row],[Fecha Finalización]],3),0))</f>
        <v/>
      </c>
      <c r="BA566" s="40"/>
      <c r="BB566" s="40"/>
      <c r="BC566" s="236"/>
      <c r="BD566" s="234" t="str">
        <f>IF(F566="","",Tabla1[[#This Row],[sem 01]]&amp;Tabla1[[#This Row],[sem 02]]&amp;Tabla1[[#This Row],[sem 03]])</f>
        <v/>
      </c>
      <c r="BE566" s="235" t="str">
        <f>IF(TRIM(F566)="","",$B$1&amp;"-"&amp;SUBSTITUTE(Tabla1[[#This Row],[Mes Inscrito]]," ","")&amp;"-"&amp;SUBSTITUTE(Tabla1[[#This Row],[Dia de clases Inscrito]]," ","")&amp;"-"&amp;SUBSTITUTE(Tabla1[[#This Row],[Horario Inscrito]]," ","")&amp;"-"&amp;Tabla1[[#This Row],[Fecha Inicio grupo]])</f>
        <v/>
      </c>
      <c r="BF566" s="252" t="str">
        <f>IF(F566="","",Tabla1[[#This Row],[Curso]])</f>
        <v/>
      </c>
      <c r="BG566" s="253" t="str">
        <f>+IF(TRIM(F566)="","",$B$1&amp;"-"&amp;TRIM(Tabla1[[#This Row],[Mes Inscrito]])&amp;"-"&amp;TRIM(Tabla1[[#This Row],[Dia de clases Inscrito]])&amp;"-"&amp;TRIM(Tabla1[[#This Row],[Horario Inscrito]])&amp;"-"&amp;TRIM(Tabla1[[#This Row],[Fecha Inicio grupo]])&amp;"-"&amp;TRIM(Tabla1[[#This Row],[Tipo Incrito]]))</f>
        <v/>
      </c>
      <c r="BH566" s="309"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10"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10"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10" t="str">
        <f>IF(Tabla1[[#This Row],[Fecha Inicio grupo]]="","",IFERROR(VLOOKUP(Tabla1[[#This Row],[Mes de Alta como miembro]],Parámetros!$AM$2:$AN$16,2,0),"01/01/1900"))</f>
        <v/>
      </c>
    </row>
    <row r="567" spans="1:63" ht="14.45" hidden="1">
      <c r="A567" s="69">
        <v>564</v>
      </c>
      <c r="B567" s="30"/>
      <c r="C567" s="35"/>
      <c r="D567" s="43"/>
      <c r="E567" s="65"/>
      <c r="F567" s="46"/>
      <c r="G567" s="46"/>
      <c r="H567" s="164"/>
      <c r="I567" s="43"/>
      <c r="J567" s="29"/>
      <c r="K567" s="70"/>
      <c r="L567" s="69"/>
      <c r="M567" s="47"/>
      <c r="N567" s="239" t="str">
        <f ca="1">IF(Tabla1[[#This Row],[Fecha de nac]]="","",IF(Tabla1[[#This Row],[Fecha Finalización]] &gt;=TODAY(), DATEDIF(Tabla1[[#This Row],[Fecha de nac]],TODAY(),"y"), ROUNDDOWN((Tabla1[[#This Row],[Fecha Finalización]] -Tabla1[[#This Row],[Fecha de nac]])/365,0)))</f>
        <v/>
      </c>
      <c r="O567" s="170"/>
      <c r="P567" s="35"/>
      <c r="Q567" s="68"/>
      <c r="R567" s="68"/>
      <c r="S567" s="68"/>
      <c r="T567" s="68"/>
      <c r="U567" s="244" t="str">
        <f>IF(F567="","",Tabla1[[#This Row],[Fecha Inicio grupo]]+3*7-7)</f>
        <v/>
      </c>
      <c r="V567" s="245" t="str">
        <f>IF(F567="","",EDATE(Tabla1[[#This Row],[Fecha Inicio grupo]],3))</f>
        <v/>
      </c>
      <c r="W567" s="30"/>
      <c r="X567" s="30"/>
      <c r="Y567" s="77"/>
      <c r="Z567" s="77"/>
      <c r="AA567" s="77"/>
      <c r="AB567" s="77"/>
      <c r="AC567" s="77"/>
      <c r="AD567" s="77"/>
      <c r="AE567" s="77"/>
      <c r="AF567" s="77"/>
      <c r="AG567" s="77"/>
      <c r="AH567" s="77"/>
      <c r="AI567" s="77"/>
      <c r="AJ567" s="77"/>
      <c r="AK567" s="77"/>
      <c r="AL567" s="77"/>
      <c r="AM567" s="77"/>
      <c r="AN567" s="77"/>
      <c r="AO567" s="145"/>
      <c r="AP567" s="247" t="str">
        <f>IF(F567="","",IFERROR(VLOOKUP(SUBSTITUTE(SUBSTITUTE(Tabla1[[#This Row],[Uso Sistemas]],"T","P"),"N","F"),Parámetros!$M$2:$N$17,2,0),"Completar hasta 3ra sem. para evaluar a Probacionista"))</f>
        <v/>
      </c>
      <c r="AQ567" s="40"/>
      <c r="AR567" s="40"/>
      <c r="AS567" s="40"/>
      <c r="AT567" s="29"/>
      <c r="AU567" s="56"/>
      <c r="AV567" s="56"/>
      <c r="AW567" s="56"/>
      <c r="AX567" s="249" t="str">
        <f>IF(V567="","",EOMONTH(EDATE(Tabla1[[#This Row],[Fecha Finalización]],2),0))</f>
        <v/>
      </c>
      <c r="AY567" s="40"/>
      <c r="AZ567" s="250" t="str">
        <f>IF(V567="","",EOMONTH(EDATE(Tabla1[[#This Row],[Fecha Finalización]],3),0))</f>
        <v/>
      </c>
      <c r="BA567" s="40"/>
      <c r="BB567" s="40"/>
      <c r="BC567" s="236"/>
      <c r="BD567" s="234" t="str">
        <f>IF(F567="","",Tabla1[[#This Row],[sem 01]]&amp;Tabla1[[#This Row],[sem 02]]&amp;Tabla1[[#This Row],[sem 03]])</f>
        <v/>
      </c>
      <c r="BE567" s="235" t="str">
        <f>IF(TRIM(F567)="","",$B$1&amp;"-"&amp;SUBSTITUTE(Tabla1[[#This Row],[Mes Inscrito]]," ","")&amp;"-"&amp;SUBSTITUTE(Tabla1[[#This Row],[Dia de clases Inscrito]]," ","")&amp;"-"&amp;SUBSTITUTE(Tabla1[[#This Row],[Horario Inscrito]]," ","")&amp;"-"&amp;Tabla1[[#This Row],[Fecha Inicio grupo]])</f>
        <v/>
      </c>
      <c r="BF567" s="252" t="str">
        <f>IF(F567="","",Tabla1[[#This Row],[Curso]])</f>
        <v/>
      </c>
      <c r="BG567" s="253" t="str">
        <f>+IF(TRIM(F567)="","",$B$1&amp;"-"&amp;TRIM(Tabla1[[#This Row],[Mes Inscrito]])&amp;"-"&amp;TRIM(Tabla1[[#This Row],[Dia de clases Inscrito]])&amp;"-"&amp;TRIM(Tabla1[[#This Row],[Horario Inscrito]])&amp;"-"&amp;TRIM(Tabla1[[#This Row],[Fecha Inicio grupo]])&amp;"-"&amp;TRIM(Tabla1[[#This Row],[Tipo Incrito]]))</f>
        <v/>
      </c>
      <c r="BH567" s="309"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10"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10"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10" t="str">
        <f>IF(Tabla1[[#This Row],[Fecha Inicio grupo]]="","",IFERROR(VLOOKUP(Tabla1[[#This Row],[Mes de Alta como miembro]],Parámetros!$AM$2:$AN$16,2,0),"01/01/1900"))</f>
        <v/>
      </c>
    </row>
    <row r="568" spans="1:63" ht="14.45" hidden="1">
      <c r="A568" s="69">
        <v>565</v>
      </c>
      <c r="B568" s="30"/>
      <c r="C568" s="35"/>
      <c r="D568" s="43"/>
      <c r="E568" s="65"/>
      <c r="F568" s="46"/>
      <c r="G568" s="46"/>
      <c r="H568" s="164"/>
      <c r="I568" s="43"/>
      <c r="J568" s="29"/>
      <c r="K568" s="70"/>
      <c r="L568" s="69"/>
      <c r="M568" s="47"/>
      <c r="N568" s="239" t="str">
        <f ca="1">IF(Tabla1[[#This Row],[Fecha de nac]]="","",IF(Tabla1[[#This Row],[Fecha Finalización]] &gt;=TODAY(), DATEDIF(Tabla1[[#This Row],[Fecha de nac]],TODAY(),"y"), ROUNDDOWN((Tabla1[[#This Row],[Fecha Finalización]] -Tabla1[[#This Row],[Fecha de nac]])/365,0)))</f>
        <v/>
      </c>
      <c r="O568" s="170"/>
      <c r="P568" s="35"/>
      <c r="Q568" s="68"/>
      <c r="R568" s="68"/>
      <c r="S568" s="68"/>
      <c r="T568" s="68"/>
      <c r="U568" s="244" t="str">
        <f>IF(F568="","",Tabla1[[#This Row],[Fecha Inicio grupo]]+3*7-7)</f>
        <v/>
      </c>
      <c r="V568" s="245" t="str">
        <f>IF(F568="","",EDATE(Tabla1[[#This Row],[Fecha Inicio grupo]],3))</f>
        <v/>
      </c>
      <c r="W568" s="30"/>
      <c r="X568" s="30"/>
      <c r="Y568" s="77"/>
      <c r="Z568" s="77"/>
      <c r="AA568" s="77"/>
      <c r="AB568" s="77"/>
      <c r="AC568" s="77"/>
      <c r="AD568" s="77"/>
      <c r="AE568" s="77"/>
      <c r="AF568" s="77"/>
      <c r="AG568" s="77"/>
      <c r="AH568" s="77"/>
      <c r="AI568" s="77"/>
      <c r="AJ568" s="77"/>
      <c r="AK568" s="77"/>
      <c r="AL568" s="77"/>
      <c r="AM568" s="77"/>
      <c r="AN568" s="77"/>
      <c r="AO568" s="145"/>
      <c r="AP568" s="247" t="str">
        <f>IF(F568="","",IFERROR(VLOOKUP(SUBSTITUTE(SUBSTITUTE(Tabla1[[#This Row],[Uso Sistemas]],"T","P"),"N","F"),Parámetros!$M$2:$N$17,2,0),"Completar hasta 3ra sem. para evaluar a Probacionista"))</f>
        <v/>
      </c>
      <c r="AQ568" s="40"/>
      <c r="AR568" s="40"/>
      <c r="AS568" s="40"/>
      <c r="AT568" s="29"/>
      <c r="AU568" s="56"/>
      <c r="AV568" s="56"/>
      <c r="AW568" s="56"/>
      <c r="AX568" s="249" t="str">
        <f>IF(V568="","",EOMONTH(EDATE(Tabla1[[#This Row],[Fecha Finalización]],2),0))</f>
        <v/>
      </c>
      <c r="AY568" s="40"/>
      <c r="AZ568" s="250" t="str">
        <f>IF(V568="","",EOMONTH(EDATE(Tabla1[[#This Row],[Fecha Finalización]],3),0))</f>
        <v/>
      </c>
      <c r="BA568" s="40"/>
      <c r="BB568" s="40"/>
      <c r="BC568" s="236"/>
      <c r="BD568" s="234" t="str">
        <f>IF(F568="","",Tabla1[[#This Row],[sem 01]]&amp;Tabla1[[#This Row],[sem 02]]&amp;Tabla1[[#This Row],[sem 03]])</f>
        <v/>
      </c>
      <c r="BE568" s="235" t="str">
        <f>IF(TRIM(F568)="","",$B$1&amp;"-"&amp;SUBSTITUTE(Tabla1[[#This Row],[Mes Inscrito]]," ","")&amp;"-"&amp;SUBSTITUTE(Tabla1[[#This Row],[Dia de clases Inscrito]]," ","")&amp;"-"&amp;SUBSTITUTE(Tabla1[[#This Row],[Horario Inscrito]]," ","")&amp;"-"&amp;Tabla1[[#This Row],[Fecha Inicio grupo]])</f>
        <v/>
      </c>
      <c r="BF568" s="252" t="str">
        <f>IF(F568="","",Tabla1[[#This Row],[Curso]])</f>
        <v/>
      </c>
      <c r="BG568" s="253" t="str">
        <f>+IF(TRIM(F568)="","",$B$1&amp;"-"&amp;TRIM(Tabla1[[#This Row],[Mes Inscrito]])&amp;"-"&amp;TRIM(Tabla1[[#This Row],[Dia de clases Inscrito]])&amp;"-"&amp;TRIM(Tabla1[[#This Row],[Horario Inscrito]])&amp;"-"&amp;TRIM(Tabla1[[#This Row],[Fecha Inicio grupo]])&amp;"-"&amp;TRIM(Tabla1[[#This Row],[Tipo Incrito]]))</f>
        <v/>
      </c>
      <c r="BH568" s="309"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10"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10"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10" t="str">
        <f>IF(Tabla1[[#This Row],[Fecha Inicio grupo]]="","",IFERROR(VLOOKUP(Tabla1[[#This Row],[Mes de Alta como miembro]],Parámetros!$AM$2:$AN$16,2,0),"01/01/1900"))</f>
        <v/>
      </c>
    </row>
    <row r="569" spans="1:63" ht="14.45" hidden="1">
      <c r="A569" s="69">
        <v>566</v>
      </c>
      <c r="B569" s="30"/>
      <c r="C569" s="35"/>
      <c r="D569" s="43"/>
      <c r="E569" s="65"/>
      <c r="F569" s="46"/>
      <c r="G569" s="46"/>
      <c r="H569" s="164"/>
      <c r="I569" s="43"/>
      <c r="J569" s="29"/>
      <c r="K569" s="70"/>
      <c r="L569" s="69"/>
      <c r="M569" s="47"/>
      <c r="N569" s="239" t="str">
        <f ca="1">IF(Tabla1[[#This Row],[Fecha de nac]]="","",IF(Tabla1[[#This Row],[Fecha Finalización]] &gt;=TODAY(), DATEDIF(Tabla1[[#This Row],[Fecha de nac]],TODAY(),"y"), ROUNDDOWN((Tabla1[[#This Row],[Fecha Finalización]] -Tabla1[[#This Row],[Fecha de nac]])/365,0)))</f>
        <v/>
      </c>
      <c r="O569" s="170"/>
      <c r="P569" s="35"/>
      <c r="Q569" s="68"/>
      <c r="R569" s="68"/>
      <c r="S569" s="68"/>
      <c r="T569" s="68"/>
      <c r="U569" s="244" t="str">
        <f>IF(F569="","",Tabla1[[#This Row],[Fecha Inicio grupo]]+3*7-7)</f>
        <v/>
      </c>
      <c r="V569" s="245" t="str">
        <f>IF(F569="","",EDATE(Tabla1[[#This Row],[Fecha Inicio grupo]],3))</f>
        <v/>
      </c>
      <c r="W569" s="30"/>
      <c r="X569" s="30"/>
      <c r="Y569" s="77"/>
      <c r="Z569" s="77"/>
      <c r="AA569" s="77"/>
      <c r="AB569" s="77"/>
      <c r="AC569" s="77"/>
      <c r="AD569" s="77"/>
      <c r="AE569" s="77"/>
      <c r="AF569" s="77"/>
      <c r="AG569" s="77"/>
      <c r="AH569" s="77"/>
      <c r="AI569" s="77"/>
      <c r="AJ569" s="77"/>
      <c r="AK569" s="77"/>
      <c r="AL569" s="77"/>
      <c r="AM569" s="77"/>
      <c r="AN569" s="77"/>
      <c r="AO569" s="145"/>
      <c r="AP569" s="247" t="str">
        <f>IF(F569="","",IFERROR(VLOOKUP(SUBSTITUTE(SUBSTITUTE(Tabla1[[#This Row],[Uso Sistemas]],"T","P"),"N","F"),Parámetros!$M$2:$N$17,2,0),"Completar hasta 3ra sem. para evaluar a Probacionista"))</f>
        <v/>
      </c>
      <c r="AQ569" s="40"/>
      <c r="AR569" s="40"/>
      <c r="AS569" s="40"/>
      <c r="AT569" s="29"/>
      <c r="AU569" s="56"/>
      <c r="AV569" s="56"/>
      <c r="AW569" s="56"/>
      <c r="AX569" s="249" t="str">
        <f>IF(V569="","",EOMONTH(EDATE(Tabla1[[#This Row],[Fecha Finalización]],2),0))</f>
        <v/>
      </c>
      <c r="AY569" s="40"/>
      <c r="AZ569" s="250" t="str">
        <f>IF(V569="","",EOMONTH(EDATE(Tabla1[[#This Row],[Fecha Finalización]],3),0))</f>
        <v/>
      </c>
      <c r="BA569" s="40"/>
      <c r="BB569" s="40"/>
      <c r="BC569" s="236"/>
      <c r="BD569" s="234" t="str">
        <f>IF(F569="","",Tabla1[[#This Row],[sem 01]]&amp;Tabla1[[#This Row],[sem 02]]&amp;Tabla1[[#This Row],[sem 03]])</f>
        <v/>
      </c>
      <c r="BE569" s="235" t="str">
        <f>IF(TRIM(F569)="","",$B$1&amp;"-"&amp;SUBSTITUTE(Tabla1[[#This Row],[Mes Inscrito]]," ","")&amp;"-"&amp;SUBSTITUTE(Tabla1[[#This Row],[Dia de clases Inscrito]]," ","")&amp;"-"&amp;SUBSTITUTE(Tabla1[[#This Row],[Horario Inscrito]]," ","")&amp;"-"&amp;Tabla1[[#This Row],[Fecha Inicio grupo]])</f>
        <v/>
      </c>
      <c r="BF569" s="252" t="str">
        <f>IF(F569="","",Tabla1[[#This Row],[Curso]])</f>
        <v/>
      </c>
      <c r="BG569" s="253" t="str">
        <f>+IF(TRIM(F569)="","",$B$1&amp;"-"&amp;TRIM(Tabla1[[#This Row],[Mes Inscrito]])&amp;"-"&amp;TRIM(Tabla1[[#This Row],[Dia de clases Inscrito]])&amp;"-"&amp;TRIM(Tabla1[[#This Row],[Horario Inscrito]])&amp;"-"&amp;TRIM(Tabla1[[#This Row],[Fecha Inicio grupo]])&amp;"-"&amp;TRIM(Tabla1[[#This Row],[Tipo Incrito]]))</f>
        <v/>
      </c>
      <c r="BH569" s="309"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10"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10"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10" t="str">
        <f>IF(Tabla1[[#This Row],[Fecha Inicio grupo]]="","",IFERROR(VLOOKUP(Tabla1[[#This Row],[Mes de Alta como miembro]],Parámetros!$AM$2:$AN$16,2,0),"01/01/1900"))</f>
        <v/>
      </c>
    </row>
    <row r="570" spans="1:63" ht="14.45" hidden="1">
      <c r="A570" s="69">
        <v>567</v>
      </c>
      <c r="B570" s="30"/>
      <c r="C570" s="35"/>
      <c r="D570" s="43"/>
      <c r="E570" s="65"/>
      <c r="F570" s="46"/>
      <c r="G570" s="46"/>
      <c r="H570" s="164"/>
      <c r="I570" s="43"/>
      <c r="J570" s="29"/>
      <c r="K570" s="70"/>
      <c r="L570" s="69"/>
      <c r="M570" s="47"/>
      <c r="N570" s="239" t="str">
        <f ca="1">IF(Tabla1[[#This Row],[Fecha de nac]]="","",IF(Tabla1[[#This Row],[Fecha Finalización]] &gt;=TODAY(), DATEDIF(Tabla1[[#This Row],[Fecha de nac]],TODAY(),"y"), ROUNDDOWN((Tabla1[[#This Row],[Fecha Finalización]] -Tabla1[[#This Row],[Fecha de nac]])/365,0)))</f>
        <v/>
      </c>
      <c r="O570" s="170"/>
      <c r="P570" s="35"/>
      <c r="Q570" s="68"/>
      <c r="R570" s="68"/>
      <c r="S570" s="68"/>
      <c r="T570" s="68"/>
      <c r="U570" s="244" t="str">
        <f>IF(F570="","",Tabla1[[#This Row],[Fecha Inicio grupo]]+3*7-7)</f>
        <v/>
      </c>
      <c r="V570" s="245" t="str">
        <f>IF(F570="","",EDATE(Tabla1[[#This Row],[Fecha Inicio grupo]],3))</f>
        <v/>
      </c>
      <c r="W570" s="30"/>
      <c r="X570" s="30"/>
      <c r="Y570" s="77"/>
      <c r="Z570" s="77"/>
      <c r="AA570" s="77"/>
      <c r="AB570" s="77"/>
      <c r="AC570" s="77"/>
      <c r="AD570" s="77"/>
      <c r="AE570" s="77"/>
      <c r="AF570" s="77"/>
      <c r="AG570" s="77"/>
      <c r="AH570" s="77"/>
      <c r="AI570" s="77"/>
      <c r="AJ570" s="77"/>
      <c r="AK570" s="77"/>
      <c r="AL570" s="77"/>
      <c r="AM570" s="77"/>
      <c r="AN570" s="77"/>
      <c r="AO570" s="145"/>
      <c r="AP570" s="247" t="str">
        <f>IF(F570="","",IFERROR(VLOOKUP(SUBSTITUTE(SUBSTITUTE(Tabla1[[#This Row],[Uso Sistemas]],"T","P"),"N","F"),Parámetros!$M$2:$N$17,2,0),"Completar hasta 3ra sem. para evaluar a Probacionista"))</f>
        <v/>
      </c>
      <c r="AQ570" s="40"/>
      <c r="AR570" s="40"/>
      <c r="AS570" s="40"/>
      <c r="AT570" s="29"/>
      <c r="AU570" s="56"/>
      <c r="AV570" s="56"/>
      <c r="AW570" s="56"/>
      <c r="AX570" s="249" t="str">
        <f>IF(V570="","",EOMONTH(EDATE(Tabla1[[#This Row],[Fecha Finalización]],2),0))</f>
        <v/>
      </c>
      <c r="AY570" s="40"/>
      <c r="AZ570" s="250" t="str">
        <f>IF(V570="","",EOMONTH(EDATE(Tabla1[[#This Row],[Fecha Finalización]],3),0))</f>
        <v/>
      </c>
      <c r="BA570" s="40"/>
      <c r="BB570" s="40"/>
      <c r="BC570" s="236"/>
      <c r="BD570" s="234" t="str">
        <f>IF(F570="","",Tabla1[[#This Row],[sem 01]]&amp;Tabla1[[#This Row],[sem 02]]&amp;Tabla1[[#This Row],[sem 03]])</f>
        <v/>
      </c>
      <c r="BE570" s="235" t="str">
        <f>IF(TRIM(F570)="","",$B$1&amp;"-"&amp;SUBSTITUTE(Tabla1[[#This Row],[Mes Inscrito]]," ","")&amp;"-"&amp;SUBSTITUTE(Tabla1[[#This Row],[Dia de clases Inscrito]]," ","")&amp;"-"&amp;SUBSTITUTE(Tabla1[[#This Row],[Horario Inscrito]]," ","")&amp;"-"&amp;Tabla1[[#This Row],[Fecha Inicio grupo]])</f>
        <v/>
      </c>
      <c r="BF570" s="252" t="str">
        <f>IF(F570="","",Tabla1[[#This Row],[Curso]])</f>
        <v/>
      </c>
      <c r="BG570" s="253" t="str">
        <f>+IF(TRIM(F570)="","",$B$1&amp;"-"&amp;TRIM(Tabla1[[#This Row],[Mes Inscrito]])&amp;"-"&amp;TRIM(Tabla1[[#This Row],[Dia de clases Inscrito]])&amp;"-"&amp;TRIM(Tabla1[[#This Row],[Horario Inscrito]])&amp;"-"&amp;TRIM(Tabla1[[#This Row],[Fecha Inicio grupo]])&amp;"-"&amp;TRIM(Tabla1[[#This Row],[Tipo Incrito]]))</f>
        <v/>
      </c>
      <c r="BH570" s="309"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10"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10"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10" t="str">
        <f>IF(Tabla1[[#This Row],[Fecha Inicio grupo]]="","",IFERROR(VLOOKUP(Tabla1[[#This Row],[Mes de Alta como miembro]],Parámetros!$AM$2:$AN$16,2,0),"01/01/1900"))</f>
        <v/>
      </c>
    </row>
    <row r="571" spans="1:63" ht="14.45" hidden="1">
      <c r="A571" s="69">
        <v>568</v>
      </c>
      <c r="B571" s="30"/>
      <c r="C571" s="35"/>
      <c r="D571" s="43"/>
      <c r="E571" s="65"/>
      <c r="F571" s="46"/>
      <c r="G571" s="46"/>
      <c r="H571" s="164"/>
      <c r="I571" s="43"/>
      <c r="J571" s="29"/>
      <c r="K571" s="70"/>
      <c r="L571" s="69"/>
      <c r="M571" s="47"/>
      <c r="N571" s="239" t="str">
        <f ca="1">IF(Tabla1[[#This Row],[Fecha de nac]]="","",IF(Tabla1[[#This Row],[Fecha Finalización]] &gt;=TODAY(), DATEDIF(Tabla1[[#This Row],[Fecha de nac]],TODAY(),"y"), ROUNDDOWN((Tabla1[[#This Row],[Fecha Finalización]] -Tabla1[[#This Row],[Fecha de nac]])/365,0)))</f>
        <v/>
      </c>
      <c r="O571" s="170"/>
      <c r="P571" s="35"/>
      <c r="Q571" s="68"/>
      <c r="R571" s="68"/>
      <c r="S571" s="68"/>
      <c r="T571" s="68"/>
      <c r="U571" s="244" t="str">
        <f>IF(F571="","",Tabla1[[#This Row],[Fecha Inicio grupo]]+3*7-7)</f>
        <v/>
      </c>
      <c r="V571" s="245" t="str">
        <f>IF(F571="","",EDATE(Tabla1[[#This Row],[Fecha Inicio grupo]],3))</f>
        <v/>
      </c>
      <c r="W571" s="30"/>
      <c r="X571" s="30"/>
      <c r="Y571" s="77"/>
      <c r="Z571" s="77"/>
      <c r="AA571" s="77"/>
      <c r="AB571" s="77"/>
      <c r="AC571" s="77"/>
      <c r="AD571" s="77"/>
      <c r="AE571" s="77"/>
      <c r="AF571" s="77"/>
      <c r="AG571" s="77"/>
      <c r="AH571" s="77"/>
      <c r="AI571" s="77"/>
      <c r="AJ571" s="77"/>
      <c r="AK571" s="77"/>
      <c r="AL571" s="77"/>
      <c r="AM571" s="77"/>
      <c r="AN571" s="77"/>
      <c r="AO571" s="145"/>
      <c r="AP571" s="247" t="str">
        <f>IF(F571="","",IFERROR(VLOOKUP(SUBSTITUTE(SUBSTITUTE(Tabla1[[#This Row],[Uso Sistemas]],"T","P"),"N","F"),Parámetros!$M$2:$N$17,2,0),"Completar hasta 3ra sem. para evaluar a Probacionista"))</f>
        <v/>
      </c>
      <c r="AQ571" s="40"/>
      <c r="AR571" s="40"/>
      <c r="AS571" s="40"/>
      <c r="AT571" s="29"/>
      <c r="AU571" s="56"/>
      <c r="AV571" s="56"/>
      <c r="AW571" s="56"/>
      <c r="AX571" s="249" t="str">
        <f>IF(V571="","",EOMONTH(EDATE(Tabla1[[#This Row],[Fecha Finalización]],2),0))</f>
        <v/>
      </c>
      <c r="AY571" s="40"/>
      <c r="AZ571" s="250" t="str">
        <f>IF(V571="","",EOMONTH(EDATE(Tabla1[[#This Row],[Fecha Finalización]],3),0))</f>
        <v/>
      </c>
      <c r="BA571" s="40"/>
      <c r="BB571" s="40"/>
      <c r="BC571" s="236"/>
      <c r="BD571" s="234" t="str">
        <f>IF(F571="","",Tabla1[[#This Row],[sem 01]]&amp;Tabla1[[#This Row],[sem 02]]&amp;Tabla1[[#This Row],[sem 03]])</f>
        <v/>
      </c>
      <c r="BE571" s="235" t="str">
        <f>IF(TRIM(F571)="","",$B$1&amp;"-"&amp;SUBSTITUTE(Tabla1[[#This Row],[Mes Inscrito]]," ","")&amp;"-"&amp;SUBSTITUTE(Tabla1[[#This Row],[Dia de clases Inscrito]]," ","")&amp;"-"&amp;SUBSTITUTE(Tabla1[[#This Row],[Horario Inscrito]]," ","")&amp;"-"&amp;Tabla1[[#This Row],[Fecha Inicio grupo]])</f>
        <v/>
      </c>
      <c r="BF571" s="252" t="str">
        <f>IF(F571="","",Tabla1[[#This Row],[Curso]])</f>
        <v/>
      </c>
      <c r="BG571" s="253" t="str">
        <f>+IF(TRIM(F571)="","",$B$1&amp;"-"&amp;TRIM(Tabla1[[#This Row],[Mes Inscrito]])&amp;"-"&amp;TRIM(Tabla1[[#This Row],[Dia de clases Inscrito]])&amp;"-"&amp;TRIM(Tabla1[[#This Row],[Horario Inscrito]])&amp;"-"&amp;TRIM(Tabla1[[#This Row],[Fecha Inicio grupo]])&amp;"-"&amp;TRIM(Tabla1[[#This Row],[Tipo Incrito]]))</f>
        <v/>
      </c>
      <c r="BH571" s="309"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10"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10"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10" t="str">
        <f>IF(Tabla1[[#This Row],[Fecha Inicio grupo]]="","",IFERROR(VLOOKUP(Tabla1[[#This Row],[Mes de Alta como miembro]],Parámetros!$AM$2:$AN$16,2,0),"01/01/1900"))</f>
        <v/>
      </c>
    </row>
    <row r="572" spans="1:63" ht="14.45" hidden="1">
      <c r="A572" s="69">
        <v>569</v>
      </c>
      <c r="B572" s="30"/>
      <c r="C572" s="35"/>
      <c r="D572" s="43"/>
      <c r="E572" s="65"/>
      <c r="F572" s="46"/>
      <c r="G572" s="46"/>
      <c r="H572" s="164"/>
      <c r="I572" s="43"/>
      <c r="J572" s="29"/>
      <c r="K572" s="70"/>
      <c r="L572" s="69"/>
      <c r="M572" s="47"/>
      <c r="N572" s="239" t="str">
        <f ca="1">IF(Tabla1[[#This Row],[Fecha de nac]]="","",IF(Tabla1[[#This Row],[Fecha Finalización]] &gt;=TODAY(), DATEDIF(Tabla1[[#This Row],[Fecha de nac]],TODAY(),"y"), ROUNDDOWN((Tabla1[[#This Row],[Fecha Finalización]] -Tabla1[[#This Row],[Fecha de nac]])/365,0)))</f>
        <v/>
      </c>
      <c r="O572" s="170"/>
      <c r="P572" s="35"/>
      <c r="Q572" s="68"/>
      <c r="R572" s="68"/>
      <c r="S572" s="68"/>
      <c r="T572" s="68"/>
      <c r="U572" s="244" t="str">
        <f>IF(F572="","",Tabla1[[#This Row],[Fecha Inicio grupo]]+3*7-7)</f>
        <v/>
      </c>
      <c r="V572" s="245" t="str">
        <f>IF(F572="","",EDATE(Tabla1[[#This Row],[Fecha Inicio grupo]],3))</f>
        <v/>
      </c>
      <c r="W572" s="30"/>
      <c r="X572" s="30"/>
      <c r="Y572" s="77"/>
      <c r="Z572" s="77"/>
      <c r="AA572" s="77"/>
      <c r="AB572" s="77"/>
      <c r="AC572" s="77"/>
      <c r="AD572" s="77"/>
      <c r="AE572" s="77"/>
      <c r="AF572" s="77"/>
      <c r="AG572" s="77"/>
      <c r="AH572" s="77"/>
      <c r="AI572" s="77"/>
      <c r="AJ572" s="77"/>
      <c r="AK572" s="77"/>
      <c r="AL572" s="77"/>
      <c r="AM572" s="77"/>
      <c r="AN572" s="77"/>
      <c r="AO572" s="145"/>
      <c r="AP572" s="247" t="str">
        <f>IF(F572="","",IFERROR(VLOOKUP(SUBSTITUTE(SUBSTITUTE(Tabla1[[#This Row],[Uso Sistemas]],"T","P"),"N","F"),Parámetros!$M$2:$N$17,2,0),"Completar hasta 3ra sem. para evaluar a Probacionista"))</f>
        <v/>
      </c>
      <c r="AQ572" s="40"/>
      <c r="AR572" s="40"/>
      <c r="AS572" s="40"/>
      <c r="AT572" s="29"/>
      <c r="AU572" s="56"/>
      <c r="AV572" s="56"/>
      <c r="AW572" s="56"/>
      <c r="AX572" s="249" t="str">
        <f>IF(V572="","",EOMONTH(EDATE(Tabla1[[#This Row],[Fecha Finalización]],2),0))</f>
        <v/>
      </c>
      <c r="AY572" s="40"/>
      <c r="AZ572" s="250" t="str">
        <f>IF(V572="","",EOMONTH(EDATE(Tabla1[[#This Row],[Fecha Finalización]],3),0))</f>
        <v/>
      </c>
      <c r="BA572" s="40"/>
      <c r="BB572" s="40"/>
      <c r="BC572" s="236"/>
      <c r="BD572" s="234" t="str">
        <f>IF(F572="","",Tabla1[[#This Row],[sem 01]]&amp;Tabla1[[#This Row],[sem 02]]&amp;Tabla1[[#This Row],[sem 03]])</f>
        <v/>
      </c>
      <c r="BE572" s="235" t="str">
        <f>IF(TRIM(F572)="","",$B$1&amp;"-"&amp;SUBSTITUTE(Tabla1[[#This Row],[Mes Inscrito]]," ","")&amp;"-"&amp;SUBSTITUTE(Tabla1[[#This Row],[Dia de clases Inscrito]]," ","")&amp;"-"&amp;SUBSTITUTE(Tabla1[[#This Row],[Horario Inscrito]]," ","")&amp;"-"&amp;Tabla1[[#This Row],[Fecha Inicio grupo]])</f>
        <v/>
      </c>
      <c r="BF572" s="252" t="str">
        <f>IF(F572="","",Tabla1[[#This Row],[Curso]])</f>
        <v/>
      </c>
      <c r="BG572" s="253" t="str">
        <f>+IF(TRIM(F572)="","",$B$1&amp;"-"&amp;TRIM(Tabla1[[#This Row],[Mes Inscrito]])&amp;"-"&amp;TRIM(Tabla1[[#This Row],[Dia de clases Inscrito]])&amp;"-"&amp;TRIM(Tabla1[[#This Row],[Horario Inscrito]])&amp;"-"&amp;TRIM(Tabla1[[#This Row],[Fecha Inicio grupo]])&amp;"-"&amp;TRIM(Tabla1[[#This Row],[Tipo Incrito]]))</f>
        <v/>
      </c>
      <c r="BH572" s="309"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10"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10"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10" t="str">
        <f>IF(Tabla1[[#This Row],[Fecha Inicio grupo]]="","",IFERROR(VLOOKUP(Tabla1[[#This Row],[Mes de Alta como miembro]],Parámetros!$AM$2:$AN$16,2,0),"01/01/1900"))</f>
        <v/>
      </c>
    </row>
    <row r="573" spans="1:63" ht="14.45" hidden="1">
      <c r="A573" s="69">
        <v>570</v>
      </c>
      <c r="B573" s="30"/>
      <c r="C573" s="35"/>
      <c r="D573" s="43"/>
      <c r="E573" s="65"/>
      <c r="F573" s="46"/>
      <c r="G573" s="46"/>
      <c r="H573" s="164"/>
      <c r="I573" s="43"/>
      <c r="J573" s="29"/>
      <c r="K573" s="70"/>
      <c r="L573" s="69"/>
      <c r="M573" s="47"/>
      <c r="N573" s="239" t="str">
        <f ca="1">IF(Tabla1[[#This Row],[Fecha de nac]]="","",IF(Tabla1[[#This Row],[Fecha Finalización]] &gt;=TODAY(), DATEDIF(Tabla1[[#This Row],[Fecha de nac]],TODAY(),"y"), ROUNDDOWN((Tabla1[[#This Row],[Fecha Finalización]] -Tabla1[[#This Row],[Fecha de nac]])/365,0)))</f>
        <v/>
      </c>
      <c r="O573" s="170"/>
      <c r="P573" s="35"/>
      <c r="Q573" s="68"/>
      <c r="R573" s="68"/>
      <c r="S573" s="68"/>
      <c r="T573" s="68"/>
      <c r="U573" s="244" t="str">
        <f>IF(F573="","",Tabla1[[#This Row],[Fecha Inicio grupo]]+3*7-7)</f>
        <v/>
      </c>
      <c r="V573" s="245" t="str">
        <f>IF(F573="","",EDATE(Tabla1[[#This Row],[Fecha Inicio grupo]],3))</f>
        <v/>
      </c>
      <c r="W573" s="30"/>
      <c r="X573" s="30"/>
      <c r="Y573" s="77"/>
      <c r="Z573" s="77"/>
      <c r="AA573" s="77"/>
      <c r="AB573" s="77"/>
      <c r="AC573" s="77"/>
      <c r="AD573" s="77"/>
      <c r="AE573" s="77"/>
      <c r="AF573" s="77"/>
      <c r="AG573" s="77"/>
      <c r="AH573" s="77"/>
      <c r="AI573" s="77"/>
      <c r="AJ573" s="77"/>
      <c r="AK573" s="77"/>
      <c r="AL573" s="77"/>
      <c r="AM573" s="77"/>
      <c r="AN573" s="77"/>
      <c r="AO573" s="145"/>
      <c r="AP573" s="247" t="str">
        <f>IF(F573="","",IFERROR(VLOOKUP(SUBSTITUTE(SUBSTITUTE(Tabla1[[#This Row],[Uso Sistemas]],"T","P"),"N","F"),Parámetros!$M$2:$N$17,2,0),"Completar hasta 3ra sem. para evaluar a Probacionista"))</f>
        <v/>
      </c>
      <c r="AQ573" s="40"/>
      <c r="AR573" s="40"/>
      <c r="AS573" s="40"/>
      <c r="AT573" s="29"/>
      <c r="AU573" s="56"/>
      <c r="AV573" s="56"/>
      <c r="AW573" s="56"/>
      <c r="AX573" s="249" t="str">
        <f>IF(V573="","",EOMONTH(EDATE(Tabla1[[#This Row],[Fecha Finalización]],2),0))</f>
        <v/>
      </c>
      <c r="AY573" s="40"/>
      <c r="AZ573" s="250" t="str">
        <f>IF(V573="","",EOMONTH(EDATE(Tabla1[[#This Row],[Fecha Finalización]],3),0))</f>
        <v/>
      </c>
      <c r="BA573" s="40"/>
      <c r="BB573" s="40"/>
      <c r="BC573" s="236"/>
      <c r="BD573" s="234" t="str">
        <f>IF(F573="","",Tabla1[[#This Row],[sem 01]]&amp;Tabla1[[#This Row],[sem 02]]&amp;Tabla1[[#This Row],[sem 03]])</f>
        <v/>
      </c>
      <c r="BE573" s="235" t="str">
        <f>IF(TRIM(F573)="","",$B$1&amp;"-"&amp;SUBSTITUTE(Tabla1[[#This Row],[Mes Inscrito]]," ","")&amp;"-"&amp;SUBSTITUTE(Tabla1[[#This Row],[Dia de clases Inscrito]]," ","")&amp;"-"&amp;SUBSTITUTE(Tabla1[[#This Row],[Horario Inscrito]]," ","")&amp;"-"&amp;Tabla1[[#This Row],[Fecha Inicio grupo]])</f>
        <v/>
      </c>
      <c r="BF573" s="252" t="str">
        <f>IF(F573="","",Tabla1[[#This Row],[Curso]])</f>
        <v/>
      </c>
      <c r="BG573" s="253" t="str">
        <f>+IF(TRIM(F573)="","",$B$1&amp;"-"&amp;TRIM(Tabla1[[#This Row],[Mes Inscrito]])&amp;"-"&amp;TRIM(Tabla1[[#This Row],[Dia de clases Inscrito]])&amp;"-"&amp;TRIM(Tabla1[[#This Row],[Horario Inscrito]])&amp;"-"&amp;TRIM(Tabla1[[#This Row],[Fecha Inicio grupo]])&amp;"-"&amp;TRIM(Tabla1[[#This Row],[Tipo Incrito]]))</f>
        <v/>
      </c>
      <c r="BH573" s="309"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10"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10"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10" t="str">
        <f>IF(Tabla1[[#This Row],[Fecha Inicio grupo]]="","",IFERROR(VLOOKUP(Tabla1[[#This Row],[Mes de Alta como miembro]],Parámetros!$AM$2:$AN$16,2,0),"01/01/1900"))</f>
        <v/>
      </c>
    </row>
    <row r="574" spans="1:63" ht="14.45" hidden="1">
      <c r="A574" s="69">
        <v>571</v>
      </c>
      <c r="B574" s="30"/>
      <c r="C574" s="35"/>
      <c r="D574" s="43"/>
      <c r="E574" s="65"/>
      <c r="F574" s="46"/>
      <c r="G574" s="46"/>
      <c r="H574" s="164"/>
      <c r="I574" s="43"/>
      <c r="J574" s="29"/>
      <c r="K574" s="70"/>
      <c r="L574" s="69"/>
      <c r="M574" s="47"/>
      <c r="N574" s="239" t="str">
        <f ca="1">IF(Tabla1[[#This Row],[Fecha de nac]]="","",IF(Tabla1[[#This Row],[Fecha Finalización]] &gt;=TODAY(), DATEDIF(Tabla1[[#This Row],[Fecha de nac]],TODAY(),"y"), ROUNDDOWN((Tabla1[[#This Row],[Fecha Finalización]] -Tabla1[[#This Row],[Fecha de nac]])/365,0)))</f>
        <v/>
      </c>
      <c r="O574" s="170"/>
      <c r="P574" s="35"/>
      <c r="Q574" s="68"/>
      <c r="R574" s="68"/>
      <c r="S574" s="68"/>
      <c r="T574" s="68"/>
      <c r="U574" s="244" t="str">
        <f>IF(F574="","",Tabla1[[#This Row],[Fecha Inicio grupo]]+3*7-7)</f>
        <v/>
      </c>
      <c r="V574" s="245" t="str">
        <f>IF(F574="","",EDATE(Tabla1[[#This Row],[Fecha Inicio grupo]],3))</f>
        <v/>
      </c>
      <c r="W574" s="30"/>
      <c r="X574" s="30"/>
      <c r="Y574" s="77"/>
      <c r="Z574" s="77"/>
      <c r="AA574" s="77"/>
      <c r="AB574" s="77"/>
      <c r="AC574" s="77"/>
      <c r="AD574" s="77"/>
      <c r="AE574" s="77"/>
      <c r="AF574" s="77"/>
      <c r="AG574" s="77"/>
      <c r="AH574" s="77"/>
      <c r="AI574" s="77"/>
      <c r="AJ574" s="77"/>
      <c r="AK574" s="77"/>
      <c r="AL574" s="77"/>
      <c r="AM574" s="77"/>
      <c r="AN574" s="77"/>
      <c r="AO574" s="145"/>
      <c r="AP574" s="247" t="str">
        <f>IF(F574="","",IFERROR(VLOOKUP(SUBSTITUTE(SUBSTITUTE(Tabla1[[#This Row],[Uso Sistemas]],"T","P"),"N","F"),Parámetros!$M$2:$N$17,2,0),"Completar hasta 3ra sem. para evaluar a Probacionista"))</f>
        <v/>
      </c>
      <c r="AQ574" s="40"/>
      <c r="AR574" s="40"/>
      <c r="AS574" s="40"/>
      <c r="AT574" s="29"/>
      <c r="AU574" s="56"/>
      <c r="AV574" s="56"/>
      <c r="AW574" s="56"/>
      <c r="AX574" s="249" t="str">
        <f>IF(V574="","",EOMONTH(EDATE(Tabla1[[#This Row],[Fecha Finalización]],2),0))</f>
        <v/>
      </c>
      <c r="AY574" s="40"/>
      <c r="AZ574" s="250" t="str">
        <f>IF(V574="","",EOMONTH(EDATE(Tabla1[[#This Row],[Fecha Finalización]],3),0))</f>
        <v/>
      </c>
      <c r="BA574" s="40"/>
      <c r="BB574" s="40"/>
      <c r="BC574" s="236"/>
      <c r="BD574" s="234" t="str">
        <f>IF(F574="","",Tabla1[[#This Row],[sem 01]]&amp;Tabla1[[#This Row],[sem 02]]&amp;Tabla1[[#This Row],[sem 03]])</f>
        <v/>
      </c>
      <c r="BE574" s="235" t="str">
        <f>IF(TRIM(F574)="","",$B$1&amp;"-"&amp;SUBSTITUTE(Tabla1[[#This Row],[Mes Inscrito]]," ","")&amp;"-"&amp;SUBSTITUTE(Tabla1[[#This Row],[Dia de clases Inscrito]]," ","")&amp;"-"&amp;SUBSTITUTE(Tabla1[[#This Row],[Horario Inscrito]]," ","")&amp;"-"&amp;Tabla1[[#This Row],[Fecha Inicio grupo]])</f>
        <v/>
      </c>
      <c r="BF574" s="252" t="str">
        <f>IF(F574="","",Tabla1[[#This Row],[Curso]])</f>
        <v/>
      </c>
      <c r="BG574" s="253" t="str">
        <f>+IF(TRIM(F574)="","",$B$1&amp;"-"&amp;TRIM(Tabla1[[#This Row],[Mes Inscrito]])&amp;"-"&amp;TRIM(Tabla1[[#This Row],[Dia de clases Inscrito]])&amp;"-"&amp;TRIM(Tabla1[[#This Row],[Horario Inscrito]])&amp;"-"&amp;TRIM(Tabla1[[#This Row],[Fecha Inicio grupo]])&amp;"-"&amp;TRIM(Tabla1[[#This Row],[Tipo Incrito]]))</f>
        <v/>
      </c>
      <c r="BH574" s="309"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10"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10"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10" t="str">
        <f>IF(Tabla1[[#This Row],[Fecha Inicio grupo]]="","",IFERROR(VLOOKUP(Tabla1[[#This Row],[Mes de Alta como miembro]],Parámetros!$AM$2:$AN$16,2,0),"01/01/1900"))</f>
        <v/>
      </c>
    </row>
    <row r="575" spans="1:63" ht="14.45" hidden="1">
      <c r="A575" s="69">
        <v>572</v>
      </c>
      <c r="B575" s="30"/>
      <c r="C575" s="35"/>
      <c r="D575" s="43"/>
      <c r="E575" s="65"/>
      <c r="F575" s="46"/>
      <c r="G575" s="46"/>
      <c r="H575" s="164"/>
      <c r="I575" s="43"/>
      <c r="J575" s="29"/>
      <c r="K575" s="70"/>
      <c r="L575" s="69"/>
      <c r="M575" s="47"/>
      <c r="N575" s="239" t="str">
        <f ca="1">IF(Tabla1[[#This Row],[Fecha de nac]]="","",IF(Tabla1[[#This Row],[Fecha Finalización]] &gt;=TODAY(), DATEDIF(Tabla1[[#This Row],[Fecha de nac]],TODAY(),"y"), ROUNDDOWN((Tabla1[[#This Row],[Fecha Finalización]] -Tabla1[[#This Row],[Fecha de nac]])/365,0)))</f>
        <v/>
      </c>
      <c r="O575" s="170"/>
      <c r="P575" s="35"/>
      <c r="Q575" s="68"/>
      <c r="R575" s="68"/>
      <c r="S575" s="68"/>
      <c r="T575" s="68"/>
      <c r="U575" s="244" t="str">
        <f>IF(F575="","",Tabla1[[#This Row],[Fecha Inicio grupo]]+3*7-7)</f>
        <v/>
      </c>
      <c r="V575" s="245" t="str">
        <f>IF(F575="","",EDATE(Tabla1[[#This Row],[Fecha Inicio grupo]],3))</f>
        <v/>
      </c>
      <c r="W575" s="30"/>
      <c r="X575" s="30"/>
      <c r="Y575" s="77"/>
      <c r="Z575" s="77"/>
      <c r="AA575" s="77"/>
      <c r="AB575" s="77"/>
      <c r="AC575" s="77"/>
      <c r="AD575" s="77"/>
      <c r="AE575" s="77"/>
      <c r="AF575" s="77"/>
      <c r="AG575" s="77"/>
      <c r="AH575" s="77"/>
      <c r="AI575" s="77"/>
      <c r="AJ575" s="77"/>
      <c r="AK575" s="77"/>
      <c r="AL575" s="77"/>
      <c r="AM575" s="77"/>
      <c r="AN575" s="77"/>
      <c r="AO575" s="145"/>
      <c r="AP575" s="247" t="str">
        <f>IF(F575="","",IFERROR(VLOOKUP(SUBSTITUTE(SUBSTITUTE(Tabla1[[#This Row],[Uso Sistemas]],"T","P"),"N","F"),Parámetros!$M$2:$N$17,2,0),"Completar hasta 3ra sem. para evaluar a Probacionista"))</f>
        <v/>
      </c>
      <c r="AQ575" s="40"/>
      <c r="AR575" s="40"/>
      <c r="AS575" s="40"/>
      <c r="AT575" s="29"/>
      <c r="AU575" s="56"/>
      <c r="AV575" s="56"/>
      <c r="AW575" s="56"/>
      <c r="AX575" s="249" t="str">
        <f>IF(V575="","",EOMONTH(EDATE(Tabla1[[#This Row],[Fecha Finalización]],2),0))</f>
        <v/>
      </c>
      <c r="AY575" s="40"/>
      <c r="AZ575" s="250" t="str">
        <f>IF(V575="","",EOMONTH(EDATE(Tabla1[[#This Row],[Fecha Finalización]],3),0))</f>
        <v/>
      </c>
      <c r="BA575" s="40"/>
      <c r="BB575" s="40"/>
      <c r="BC575" s="236"/>
      <c r="BD575" s="234" t="str">
        <f>IF(F575="","",Tabla1[[#This Row],[sem 01]]&amp;Tabla1[[#This Row],[sem 02]]&amp;Tabla1[[#This Row],[sem 03]])</f>
        <v/>
      </c>
      <c r="BE575" s="235" t="str">
        <f>IF(TRIM(F575)="","",$B$1&amp;"-"&amp;SUBSTITUTE(Tabla1[[#This Row],[Mes Inscrito]]," ","")&amp;"-"&amp;SUBSTITUTE(Tabla1[[#This Row],[Dia de clases Inscrito]]," ","")&amp;"-"&amp;SUBSTITUTE(Tabla1[[#This Row],[Horario Inscrito]]," ","")&amp;"-"&amp;Tabla1[[#This Row],[Fecha Inicio grupo]])</f>
        <v/>
      </c>
      <c r="BF575" s="252" t="str">
        <f>IF(F575="","",Tabla1[[#This Row],[Curso]])</f>
        <v/>
      </c>
      <c r="BG575" s="253" t="str">
        <f>+IF(TRIM(F575)="","",$B$1&amp;"-"&amp;TRIM(Tabla1[[#This Row],[Mes Inscrito]])&amp;"-"&amp;TRIM(Tabla1[[#This Row],[Dia de clases Inscrito]])&amp;"-"&amp;TRIM(Tabla1[[#This Row],[Horario Inscrito]])&amp;"-"&amp;TRIM(Tabla1[[#This Row],[Fecha Inicio grupo]])&amp;"-"&amp;TRIM(Tabla1[[#This Row],[Tipo Incrito]]))</f>
        <v/>
      </c>
      <c r="BH575" s="309"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10"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10"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10" t="str">
        <f>IF(Tabla1[[#This Row],[Fecha Inicio grupo]]="","",IFERROR(VLOOKUP(Tabla1[[#This Row],[Mes de Alta como miembro]],Parámetros!$AM$2:$AN$16,2,0),"01/01/1900"))</f>
        <v/>
      </c>
    </row>
    <row r="576" spans="1:63" ht="14.45" hidden="1">
      <c r="A576" s="69">
        <v>573</v>
      </c>
      <c r="B576" s="30"/>
      <c r="C576" s="35"/>
      <c r="D576" s="43"/>
      <c r="E576" s="65"/>
      <c r="F576" s="46"/>
      <c r="G576" s="46"/>
      <c r="H576" s="164"/>
      <c r="I576" s="43"/>
      <c r="J576" s="29"/>
      <c r="K576" s="70"/>
      <c r="L576" s="69"/>
      <c r="M576" s="47"/>
      <c r="N576" s="239" t="str">
        <f ca="1">IF(Tabla1[[#This Row],[Fecha de nac]]="","",IF(Tabla1[[#This Row],[Fecha Finalización]] &gt;=TODAY(), DATEDIF(Tabla1[[#This Row],[Fecha de nac]],TODAY(),"y"), ROUNDDOWN((Tabla1[[#This Row],[Fecha Finalización]] -Tabla1[[#This Row],[Fecha de nac]])/365,0)))</f>
        <v/>
      </c>
      <c r="O576" s="170"/>
      <c r="P576" s="35"/>
      <c r="Q576" s="68"/>
      <c r="R576" s="68"/>
      <c r="S576" s="68"/>
      <c r="T576" s="68"/>
      <c r="U576" s="244" t="str">
        <f>IF(F576="","",Tabla1[[#This Row],[Fecha Inicio grupo]]+3*7-7)</f>
        <v/>
      </c>
      <c r="V576" s="245" t="str">
        <f>IF(F576="","",EDATE(Tabla1[[#This Row],[Fecha Inicio grupo]],3))</f>
        <v/>
      </c>
      <c r="W576" s="30"/>
      <c r="X576" s="30"/>
      <c r="Y576" s="77"/>
      <c r="Z576" s="77"/>
      <c r="AA576" s="77"/>
      <c r="AB576" s="77"/>
      <c r="AC576" s="77"/>
      <c r="AD576" s="77"/>
      <c r="AE576" s="77"/>
      <c r="AF576" s="77"/>
      <c r="AG576" s="77"/>
      <c r="AH576" s="77"/>
      <c r="AI576" s="77"/>
      <c r="AJ576" s="77"/>
      <c r="AK576" s="77"/>
      <c r="AL576" s="77"/>
      <c r="AM576" s="77"/>
      <c r="AN576" s="77"/>
      <c r="AO576" s="145"/>
      <c r="AP576" s="247" t="str">
        <f>IF(F576="","",IFERROR(VLOOKUP(SUBSTITUTE(SUBSTITUTE(Tabla1[[#This Row],[Uso Sistemas]],"T","P"),"N","F"),Parámetros!$M$2:$N$17,2,0),"Completar hasta 3ra sem. para evaluar a Probacionista"))</f>
        <v/>
      </c>
      <c r="AQ576" s="40"/>
      <c r="AR576" s="40"/>
      <c r="AS576" s="40"/>
      <c r="AT576" s="29"/>
      <c r="AU576" s="56"/>
      <c r="AV576" s="56"/>
      <c r="AW576" s="56"/>
      <c r="AX576" s="249" t="str">
        <f>IF(V576="","",EOMONTH(EDATE(Tabla1[[#This Row],[Fecha Finalización]],2),0))</f>
        <v/>
      </c>
      <c r="AY576" s="40"/>
      <c r="AZ576" s="250" t="str">
        <f>IF(V576="","",EOMONTH(EDATE(Tabla1[[#This Row],[Fecha Finalización]],3),0))</f>
        <v/>
      </c>
      <c r="BA576" s="40"/>
      <c r="BB576" s="40"/>
      <c r="BC576" s="236"/>
      <c r="BD576" s="234" t="str">
        <f>IF(F576="","",Tabla1[[#This Row],[sem 01]]&amp;Tabla1[[#This Row],[sem 02]]&amp;Tabla1[[#This Row],[sem 03]])</f>
        <v/>
      </c>
      <c r="BE576" s="235" t="str">
        <f>IF(TRIM(F576)="","",$B$1&amp;"-"&amp;SUBSTITUTE(Tabla1[[#This Row],[Mes Inscrito]]," ","")&amp;"-"&amp;SUBSTITUTE(Tabla1[[#This Row],[Dia de clases Inscrito]]," ","")&amp;"-"&amp;SUBSTITUTE(Tabla1[[#This Row],[Horario Inscrito]]," ","")&amp;"-"&amp;Tabla1[[#This Row],[Fecha Inicio grupo]])</f>
        <v/>
      </c>
      <c r="BF576" s="252" t="str">
        <f>IF(F576="","",Tabla1[[#This Row],[Curso]])</f>
        <v/>
      </c>
      <c r="BG576" s="253" t="str">
        <f>+IF(TRIM(F576)="","",$B$1&amp;"-"&amp;TRIM(Tabla1[[#This Row],[Mes Inscrito]])&amp;"-"&amp;TRIM(Tabla1[[#This Row],[Dia de clases Inscrito]])&amp;"-"&amp;TRIM(Tabla1[[#This Row],[Horario Inscrito]])&amp;"-"&amp;TRIM(Tabla1[[#This Row],[Fecha Inicio grupo]])&amp;"-"&amp;TRIM(Tabla1[[#This Row],[Tipo Incrito]]))</f>
        <v/>
      </c>
      <c r="BH576" s="309"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10"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10"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10" t="str">
        <f>IF(Tabla1[[#This Row],[Fecha Inicio grupo]]="","",IFERROR(VLOOKUP(Tabla1[[#This Row],[Mes de Alta como miembro]],Parámetros!$AM$2:$AN$16,2,0),"01/01/1900"))</f>
        <v/>
      </c>
    </row>
    <row r="577" spans="1:63" ht="14.45" hidden="1">
      <c r="A577" s="69">
        <v>574</v>
      </c>
      <c r="B577" s="30"/>
      <c r="C577" s="35"/>
      <c r="D577" s="43"/>
      <c r="E577" s="65"/>
      <c r="F577" s="46"/>
      <c r="G577" s="46"/>
      <c r="H577" s="164"/>
      <c r="I577" s="43"/>
      <c r="J577" s="29"/>
      <c r="K577" s="70"/>
      <c r="L577" s="69"/>
      <c r="M577" s="47"/>
      <c r="N577" s="239" t="str">
        <f ca="1">IF(Tabla1[[#This Row],[Fecha de nac]]="","",IF(Tabla1[[#This Row],[Fecha Finalización]] &gt;=TODAY(), DATEDIF(Tabla1[[#This Row],[Fecha de nac]],TODAY(),"y"), ROUNDDOWN((Tabla1[[#This Row],[Fecha Finalización]] -Tabla1[[#This Row],[Fecha de nac]])/365,0)))</f>
        <v/>
      </c>
      <c r="O577" s="170"/>
      <c r="P577" s="35"/>
      <c r="Q577" s="68"/>
      <c r="R577" s="68"/>
      <c r="S577" s="68"/>
      <c r="T577" s="68"/>
      <c r="U577" s="244" t="str">
        <f>IF(F577="","",Tabla1[[#This Row],[Fecha Inicio grupo]]+3*7-7)</f>
        <v/>
      </c>
      <c r="V577" s="245" t="str">
        <f>IF(F577="","",EDATE(Tabla1[[#This Row],[Fecha Inicio grupo]],3))</f>
        <v/>
      </c>
      <c r="W577" s="30"/>
      <c r="X577" s="30"/>
      <c r="Y577" s="77"/>
      <c r="Z577" s="77"/>
      <c r="AA577" s="77"/>
      <c r="AB577" s="77"/>
      <c r="AC577" s="77"/>
      <c r="AD577" s="77"/>
      <c r="AE577" s="77"/>
      <c r="AF577" s="77"/>
      <c r="AG577" s="77"/>
      <c r="AH577" s="77"/>
      <c r="AI577" s="77"/>
      <c r="AJ577" s="77"/>
      <c r="AK577" s="77"/>
      <c r="AL577" s="77"/>
      <c r="AM577" s="77"/>
      <c r="AN577" s="77"/>
      <c r="AO577" s="145"/>
      <c r="AP577" s="247" t="str">
        <f>IF(F577="","",IFERROR(VLOOKUP(SUBSTITUTE(SUBSTITUTE(Tabla1[[#This Row],[Uso Sistemas]],"T","P"),"N","F"),Parámetros!$M$2:$N$17,2,0),"Completar hasta 3ra sem. para evaluar a Probacionista"))</f>
        <v/>
      </c>
      <c r="AQ577" s="40"/>
      <c r="AR577" s="40"/>
      <c r="AS577" s="40"/>
      <c r="AT577" s="29"/>
      <c r="AU577" s="56"/>
      <c r="AV577" s="56"/>
      <c r="AW577" s="56"/>
      <c r="AX577" s="249" t="str">
        <f>IF(V577="","",EOMONTH(EDATE(Tabla1[[#This Row],[Fecha Finalización]],2),0))</f>
        <v/>
      </c>
      <c r="AY577" s="40"/>
      <c r="AZ577" s="250" t="str">
        <f>IF(V577="","",EOMONTH(EDATE(Tabla1[[#This Row],[Fecha Finalización]],3),0))</f>
        <v/>
      </c>
      <c r="BA577" s="40"/>
      <c r="BB577" s="40"/>
      <c r="BC577" s="236"/>
      <c r="BD577" s="234" t="str">
        <f>IF(F577="","",Tabla1[[#This Row],[sem 01]]&amp;Tabla1[[#This Row],[sem 02]]&amp;Tabla1[[#This Row],[sem 03]])</f>
        <v/>
      </c>
      <c r="BE577" s="235" t="str">
        <f>IF(TRIM(F577)="","",$B$1&amp;"-"&amp;SUBSTITUTE(Tabla1[[#This Row],[Mes Inscrito]]," ","")&amp;"-"&amp;SUBSTITUTE(Tabla1[[#This Row],[Dia de clases Inscrito]]," ","")&amp;"-"&amp;SUBSTITUTE(Tabla1[[#This Row],[Horario Inscrito]]," ","")&amp;"-"&amp;Tabla1[[#This Row],[Fecha Inicio grupo]])</f>
        <v/>
      </c>
      <c r="BF577" s="252" t="str">
        <f>IF(F577="","",Tabla1[[#This Row],[Curso]])</f>
        <v/>
      </c>
      <c r="BG577" s="253" t="str">
        <f>+IF(TRIM(F577)="","",$B$1&amp;"-"&amp;TRIM(Tabla1[[#This Row],[Mes Inscrito]])&amp;"-"&amp;TRIM(Tabla1[[#This Row],[Dia de clases Inscrito]])&amp;"-"&amp;TRIM(Tabla1[[#This Row],[Horario Inscrito]])&amp;"-"&amp;TRIM(Tabla1[[#This Row],[Fecha Inicio grupo]])&amp;"-"&amp;TRIM(Tabla1[[#This Row],[Tipo Incrito]]))</f>
        <v/>
      </c>
      <c r="BH577" s="309"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10"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10"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10" t="str">
        <f>IF(Tabla1[[#This Row],[Fecha Inicio grupo]]="","",IFERROR(VLOOKUP(Tabla1[[#This Row],[Mes de Alta como miembro]],Parámetros!$AM$2:$AN$16,2,0),"01/01/1900"))</f>
        <v/>
      </c>
    </row>
    <row r="578" spans="1:63" ht="14.45" hidden="1">
      <c r="A578" s="69">
        <v>575</v>
      </c>
      <c r="B578" s="30"/>
      <c r="C578" s="35"/>
      <c r="D578" s="43"/>
      <c r="E578" s="65"/>
      <c r="F578" s="46"/>
      <c r="G578" s="46"/>
      <c r="H578" s="164"/>
      <c r="I578" s="43"/>
      <c r="J578" s="29"/>
      <c r="K578" s="70"/>
      <c r="L578" s="69"/>
      <c r="M578" s="47"/>
      <c r="N578" s="239" t="str">
        <f ca="1">IF(Tabla1[[#This Row],[Fecha de nac]]="","",IF(Tabla1[[#This Row],[Fecha Finalización]] &gt;=TODAY(), DATEDIF(Tabla1[[#This Row],[Fecha de nac]],TODAY(),"y"), ROUNDDOWN((Tabla1[[#This Row],[Fecha Finalización]] -Tabla1[[#This Row],[Fecha de nac]])/365,0)))</f>
        <v/>
      </c>
      <c r="O578" s="170"/>
      <c r="P578" s="35"/>
      <c r="Q578" s="68"/>
      <c r="R578" s="68"/>
      <c r="S578" s="68"/>
      <c r="T578" s="68"/>
      <c r="U578" s="244" t="str">
        <f>IF(F578="","",Tabla1[[#This Row],[Fecha Inicio grupo]]+3*7-7)</f>
        <v/>
      </c>
      <c r="V578" s="245" t="str">
        <f>IF(F578="","",EDATE(Tabla1[[#This Row],[Fecha Inicio grupo]],3))</f>
        <v/>
      </c>
      <c r="W578" s="30"/>
      <c r="X578" s="30"/>
      <c r="Y578" s="77"/>
      <c r="Z578" s="77"/>
      <c r="AA578" s="77"/>
      <c r="AB578" s="77"/>
      <c r="AC578" s="77"/>
      <c r="AD578" s="77"/>
      <c r="AE578" s="77"/>
      <c r="AF578" s="77"/>
      <c r="AG578" s="77"/>
      <c r="AH578" s="77"/>
      <c r="AI578" s="77"/>
      <c r="AJ578" s="77"/>
      <c r="AK578" s="77"/>
      <c r="AL578" s="77"/>
      <c r="AM578" s="77"/>
      <c r="AN578" s="77"/>
      <c r="AO578" s="145"/>
      <c r="AP578" s="247" t="str">
        <f>IF(F578="","",IFERROR(VLOOKUP(SUBSTITUTE(SUBSTITUTE(Tabla1[[#This Row],[Uso Sistemas]],"T","P"),"N","F"),Parámetros!$M$2:$N$17,2,0),"Completar hasta 3ra sem. para evaluar a Probacionista"))</f>
        <v/>
      </c>
      <c r="AQ578" s="40"/>
      <c r="AR578" s="40"/>
      <c r="AS578" s="40"/>
      <c r="AT578" s="29"/>
      <c r="AU578" s="56"/>
      <c r="AV578" s="56"/>
      <c r="AW578" s="56"/>
      <c r="AX578" s="249" t="str">
        <f>IF(V578="","",EOMONTH(EDATE(Tabla1[[#This Row],[Fecha Finalización]],2),0))</f>
        <v/>
      </c>
      <c r="AY578" s="40"/>
      <c r="AZ578" s="250" t="str">
        <f>IF(V578="","",EOMONTH(EDATE(Tabla1[[#This Row],[Fecha Finalización]],3),0))</f>
        <v/>
      </c>
      <c r="BA578" s="40"/>
      <c r="BB578" s="40"/>
      <c r="BC578" s="236"/>
      <c r="BD578" s="234" t="str">
        <f>IF(F578="","",Tabla1[[#This Row],[sem 01]]&amp;Tabla1[[#This Row],[sem 02]]&amp;Tabla1[[#This Row],[sem 03]])</f>
        <v/>
      </c>
      <c r="BE578" s="235" t="str">
        <f>IF(TRIM(F578)="","",$B$1&amp;"-"&amp;SUBSTITUTE(Tabla1[[#This Row],[Mes Inscrito]]," ","")&amp;"-"&amp;SUBSTITUTE(Tabla1[[#This Row],[Dia de clases Inscrito]]," ","")&amp;"-"&amp;SUBSTITUTE(Tabla1[[#This Row],[Horario Inscrito]]," ","")&amp;"-"&amp;Tabla1[[#This Row],[Fecha Inicio grupo]])</f>
        <v/>
      </c>
      <c r="BF578" s="252" t="str">
        <f>IF(F578="","",Tabla1[[#This Row],[Curso]])</f>
        <v/>
      </c>
      <c r="BG578" s="253" t="str">
        <f>+IF(TRIM(F578)="","",$B$1&amp;"-"&amp;TRIM(Tabla1[[#This Row],[Mes Inscrito]])&amp;"-"&amp;TRIM(Tabla1[[#This Row],[Dia de clases Inscrito]])&amp;"-"&amp;TRIM(Tabla1[[#This Row],[Horario Inscrito]])&amp;"-"&amp;TRIM(Tabla1[[#This Row],[Fecha Inicio grupo]])&amp;"-"&amp;TRIM(Tabla1[[#This Row],[Tipo Incrito]]))</f>
        <v/>
      </c>
      <c r="BH578" s="309"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10"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10"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10" t="str">
        <f>IF(Tabla1[[#This Row],[Fecha Inicio grupo]]="","",IFERROR(VLOOKUP(Tabla1[[#This Row],[Mes de Alta como miembro]],Parámetros!$AM$2:$AN$16,2,0),"01/01/1900"))</f>
        <v/>
      </c>
    </row>
    <row r="579" spans="1:63" ht="14.45" hidden="1">
      <c r="A579" s="69">
        <v>576</v>
      </c>
      <c r="B579" s="30"/>
      <c r="C579" s="35"/>
      <c r="D579" s="43"/>
      <c r="E579" s="65"/>
      <c r="F579" s="46"/>
      <c r="G579" s="46"/>
      <c r="H579" s="164"/>
      <c r="I579" s="43"/>
      <c r="J579" s="29"/>
      <c r="K579" s="70"/>
      <c r="L579" s="69"/>
      <c r="M579" s="47"/>
      <c r="N579" s="239" t="str">
        <f ca="1">IF(Tabla1[[#This Row],[Fecha de nac]]="","",IF(Tabla1[[#This Row],[Fecha Finalización]] &gt;=TODAY(), DATEDIF(Tabla1[[#This Row],[Fecha de nac]],TODAY(),"y"), ROUNDDOWN((Tabla1[[#This Row],[Fecha Finalización]] -Tabla1[[#This Row],[Fecha de nac]])/365,0)))</f>
        <v/>
      </c>
      <c r="O579" s="170"/>
      <c r="P579" s="35"/>
      <c r="Q579" s="68"/>
      <c r="R579" s="68"/>
      <c r="S579" s="68"/>
      <c r="T579" s="68"/>
      <c r="U579" s="244" t="str">
        <f>IF(F579="","",Tabla1[[#This Row],[Fecha Inicio grupo]]+3*7-7)</f>
        <v/>
      </c>
      <c r="V579" s="245" t="str">
        <f>IF(F579="","",EDATE(Tabla1[[#This Row],[Fecha Inicio grupo]],3))</f>
        <v/>
      </c>
      <c r="W579" s="30"/>
      <c r="X579" s="30"/>
      <c r="Y579" s="77"/>
      <c r="Z579" s="77"/>
      <c r="AA579" s="77"/>
      <c r="AB579" s="77"/>
      <c r="AC579" s="77"/>
      <c r="AD579" s="77"/>
      <c r="AE579" s="77"/>
      <c r="AF579" s="77"/>
      <c r="AG579" s="77"/>
      <c r="AH579" s="77"/>
      <c r="AI579" s="77"/>
      <c r="AJ579" s="77"/>
      <c r="AK579" s="77"/>
      <c r="AL579" s="77"/>
      <c r="AM579" s="77"/>
      <c r="AN579" s="77"/>
      <c r="AO579" s="145"/>
      <c r="AP579" s="247" t="str">
        <f>IF(F579="","",IFERROR(VLOOKUP(SUBSTITUTE(SUBSTITUTE(Tabla1[[#This Row],[Uso Sistemas]],"T","P"),"N","F"),Parámetros!$M$2:$N$17,2,0),"Completar hasta 3ra sem. para evaluar a Probacionista"))</f>
        <v/>
      </c>
      <c r="AQ579" s="40"/>
      <c r="AR579" s="40"/>
      <c r="AS579" s="40"/>
      <c r="AT579" s="29"/>
      <c r="AU579" s="56"/>
      <c r="AV579" s="56"/>
      <c r="AW579" s="56"/>
      <c r="AX579" s="249" t="str">
        <f>IF(V579="","",EOMONTH(EDATE(Tabla1[[#This Row],[Fecha Finalización]],2),0))</f>
        <v/>
      </c>
      <c r="AY579" s="40"/>
      <c r="AZ579" s="250" t="str">
        <f>IF(V579="","",EOMONTH(EDATE(Tabla1[[#This Row],[Fecha Finalización]],3),0))</f>
        <v/>
      </c>
      <c r="BA579" s="40"/>
      <c r="BB579" s="40"/>
      <c r="BC579" s="236"/>
      <c r="BD579" s="234" t="str">
        <f>IF(F579="","",Tabla1[[#This Row],[sem 01]]&amp;Tabla1[[#This Row],[sem 02]]&amp;Tabla1[[#This Row],[sem 03]])</f>
        <v/>
      </c>
      <c r="BE579" s="235" t="str">
        <f>IF(TRIM(F579)="","",$B$1&amp;"-"&amp;SUBSTITUTE(Tabla1[[#This Row],[Mes Inscrito]]," ","")&amp;"-"&amp;SUBSTITUTE(Tabla1[[#This Row],[Dia de clases Inscrito]]," ","")&amp;"-"&amp;SUBSTITUTE(Tabla1[[#This Row],[Horario Inscrito]]," ","")&amp;"-"&amp;Tabla1[[#This Row],[Fecha Inicio grupo]])</f>
        <v/>
      </c>
      <c r="BF579" s="252" t="str">
        <f>IF(F579="","",Tabla1[[#This Row],[Curso]])</f>
        <v/>
      </c>
      <c r="BG579" s="253" t="str">
        <f>+IF(TRIM(F579)="","",$B$1&amp;"-"&amp;TRIM(Tabla1[[#This Row],[Mes Inscrito]])&amp;"-"&amp;TRIM(Tabla1[[#This Row],[Dia de clases Inscrito]])&amp;"-"&amp;TRIM(Tabla1[[#This Row],[Horario Inscrito]])&amp;"-"&amp;TRIM(Tabla1[[#This Row],[Fecha Inicio grupo]])&amp;"-"&amp;TRIM(Tabla1[[#This Row],[Tipo Incrito]]))</f>
        <v/>
      </c>
      <c r="BH579" s="309"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10"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10"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10" t="str">
        <f>IF(Tabla1[[#This Row],[Fecha Inicio grupo]]="","",IFERROR(VLOOKUP(Tabla1[[#This Row],[Mes de Alta como miembro]],Parámetros!$AM$2:$AN$16,2,0),"01/01/1900"))</f>
        <v/>
      </c>
    </row>
    <row r="580" spans="1:63" ht="14.45" hidden="1">
      <c r="A580" s="69">
        <v>577</v>
      </c>
      <c r="B580" s="30"/>
      <c r="C580" s="35"/>
      <c r="D580" s="43"/>
      <c r="E580" s="65"/>
      <c r="F580" s="46"/>
      <c r="G580" s="46"/>
      <c r="H580" s="164"/>
      <c r="I580" s="43"/>
      <c r="J580" s="29"/>
      <c r="K580" s="70"/>
      <c r="L580" s="69"/>
      <c r="M580" s="47"/>
      <c r="N580" s="239" t="str">
        <f ca="1">IF(Tabla1[[#This Row],[Fecha de nac]]="","",IF(Tabla1[[#This Row],[Fecha Finalización]] &gt;=TODAY(), DATEDIF(Tabla1[[#This Row],[Fecha de nac]],TODAY(),"y"), ROUNDDOWN((Tabla1[[#This Row],[Fecha Finalización]] -Tabla1[[#This Row],[Fecha de nac]])/365,0)))</f>
        <v/>
      </c>
      <c r="O580" s="170"/>
      <c r="P580" s="35"/>
      <c r="Q580" s="68"/>
      <c r="R580" s="68"/>
      <c r="S580" s="68"/>
      <c r="T580" s="68"/>
      <c r="U580" s="244" t="str">
        <f>IF(F580="","",Tabla1[[#This Row],[Fecha Inicio grupo]]+3*7-7)</f>
        <v/>
      </c>
      <c r="V580" s="245" t="str">
        <f>IF(F580="","",EDATE(Tabla1[[#This Row],[Fecha Inicio grupo]],3))</f>
        <v/>
      </c>
      <c r="W580" s="30"/>
      <c r="X580" s="30"/>
      <c r="Y580" s="77"/>
      <c r="Z580" s="77"/>
      <c r="AA580" s="77"/>
      <c r="AB580" s="77"/>
      <c r="AC580" s="77"/>
      <c r="AD580" s="77"/>
      <c r="AE580" s="77"/>
      <c r="AF580" s="77"/>
      <c r="AG580" s="77"/>
      <c r="AH580" s="77"/>
      <c r="AI580" s="77"/>
      <c r="AJ580" s="77"/>
      <c r="AK580" s="77"/>
      <c r="AL580" s="77"/>
      <c r="AM580" s="77"/>
      <c r="AN580" s="77"/>
      <c r="AO580" s="145"/>
      <c r="AP580" s="247" t="str">
        <f>IF(F580="","",IFERROR(VLOOKUP(SUBSTITUTE(SUBSTITUTE(Tabla1[[#This Row],[Uso Sistemas]],"T","P"),"N","F"),Parámetros!$M$2:$N$17,2,0),"Completar hasta 3ra sem. para evaluar a Probacionista"))</f>
        <v/>
      </c>
      <c r="AQ580" s="40"/>
      <c r="AR580" s="40"/>
      <c r="AS580" s="40"/>
      <c r="AT580" s="29"/>
      <c r="AU580" s="56"/>
      <c r="AV580" s="56"/>
      <c r="AW580" s="56"/>
      <c r="AX580" s="249" t="str">
        <f>IF(V580="","",EOMONTH(EDATE(Tabla1[[#This Row],[Fecha Finalización]],2),0))</f>
        <v/>
      </c>
      <c r="AY580" s="40"/>
      <c r="AZ580" s="250" t="str">
        <f>IF(V580="","",EOMONTH(EDATE(Tabla1[[#This Row],[Fecha Finalización]],3),0))</f>
        <v/>
      </c>
      <c r="BA580" s="40"/>
      <c r="BB580" s="40"/>
      <c r="BC580" s="236"/>
      <c r="BD580" s="234" t="str">
        <f>IF(F580="","",Tabla1[[#This Row],[sem 01]]&amp;Tabla1[[#This Row],[sem 02]]&amp;Tabla1[[#This Row],[sem 03]])</f>
        <v/>
      </c>
      <c r="BE580" s="235" t="str">
        <f>IF(TRIM(F580)="","",$B$1&amp;"-"&amp;SUBSTITUTE(Tabla1[[#This Row],[Mes Inscrito]]," ","")&amp;"-"&amp;SUBSTITUTE(Tabla1[[#This Row],[Dia de clases Inscrito]]," ","")&amp;"-"&amp;SUBSTITUTE(Tabla1[[#This Row],[Horario Inscrito]]," ","")&amp;"-"&amp;Tabla1[[#This Row],[Fecha Inicio grupo]])</f>
        <v/>
      </c>
      <c r="BF580" s="252" t="str">
        <f>IF(F580="","",Tabla1[[#This Row],[Curso]])</f>
        <v/>
      </c>
      <c r="BG580" s="253" t="str">
        <f>+IF(TRIM(F580)="","",$B$1&amp;"-"&amp;TRIM(Tabla1[[#This Row],[Mes Inscrito]])&amp;"-"&amp;TRIM(Tabla1[[#This Row],[Dia de clases Inscrito]])&amp;"-"&amp;TRIM(Tabla1[[#This Row],[Horario Inscrito]])&amp;"-"&amp;TRIM(Tabla1[[#This Row],[Fecha Inicio grupo]])&amp;"-"&amp;TRIM(Tabla1[[#This Row],[Tipo Incrito]]))</f>
        <v/>
      </c>
      <c r="BH580" s="309"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10"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10"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10" t="str">
        <f>IF(Tabla1[[#This Row],[Fecha Inicio grupo]]="","",IFERROR(VLOOKUP(Tabla1[[#This Row],[Mes de Alta como miembro]],Parámetros!$AM$2:$AN$16,2,0),"01/01/1900"))</f>
        <v/>
      </c>
    </row>
    <row r="581" spans="1:63" ht="14.45" hidden="1">
      <c r="A581" s="69">
        <v>578</v>
      </c>
      <c r="B581" s="30"/>
      <c r="C581" s="35"/>
      <c r="D581" s="43"/>
      <c r="E581" s="65"/>
      <c r="F581" s="46"/>
      <c r="G581" s="46"/>
      <c r="H581" s="164"/>
      <c r="I581" s="43"/>
      <c r="J581" s="29"/>
      <c r="K581" s="70"/>
      <c r="L581" s="69"/>
      <c r="M581" s="47"/>
      <c r="N581" s="239" t="str">
        <f ca="1">IF(Tabla1[[#This Row],[Fecha de nac]]="","",IF(Tabla1[[#This Row],[Fecha Finalización]] &gt;=TODAY(), DATEDIF(Tabla1[[#This Row],[Fecha de nac]],TODAY(),"y"), ROUNDDOWN((Tabla1[[#This Row],[Fecha Finalización]] -Tabla1[[#This Row],[Fecha de nac]])/365,0)))</f>
        <v/>
      </c>
      <c r="O581" s="170"/>
      <c r="P581" s="35"/>
      <c r="Q581" s="68"/>
      <c r="R581" s="68"/>
      <c r="S581" s="68"/>
      <c r="T581" s="68"/>
      <c r="U581" s="244" t="str">
        <f>IF(F581="","",Tabla1[[#This Row],[Fecha Inicio grupo]]+3*7-7)</f>
        <v/>
      </c>
      <c r="V581" s="245" t="str">
        <f>IF(F581="","",EDATE(Tabla1[[#This Row],[Fecha Inicio grupo]],3))</f>
        <v/>
      </c>
      <c r="W581" s="30"/>
      <c r="X581" s="30"/>
      <c r="Y581" s="77"/>
      <c r="Z581" s="77"/>
      <c r="AA581" s="77"/>
      <c r="AB581" s="77"/>
      <c r="AC581" s="77"/>
      <c r="AD581" s="77"/>
      <c r="AE581" s="77"/>
      <c r="AF581" s="77"/>
      <c r="AG581" s="77"/>
      <c r="AH581" s="77"/>
      <c r="AI581" s="77"/>
      <c r="AJ581" s="77"/>
      <c r="AK581" s="77"/>
      <c r="AL581" s="77"/>
      <c r="AM581" s="77"/>
      <c r="AN581" s="77"/>
      <c r="AO581" s="145"/>
      <c r="AP581" s="247" t="str">
        <f>IF(F581="","",IFERROR(VLOOKUP(SUBSTITUTE(SUBSTITUTE(Tabla1[[#This Row],[Uso Sistemas]],"T","P"),"N","F"),Parámetros!$M$2:$N$17,2,0),"Completar hasta 3ra sem. para evaluar a Probacionista"))</f>
        <v/>
      </c>
      <c r="AQ581" s="40"/>
      <c r="AR581" s="40"/>
      <c r="AS581" s="40"/>
      <c r="AT581" s="29"/>
      <c r="AU581" s="56"/>
      <c r="AV581" s="56"/>
      <c r="AW581" s="56"/>
      <c r="AX581" s="249" t="str">
        <f>IF(V581="","",EOMONTH(EDATE(Tabla1[[#This Row],[Fecha Finalización]],2),0))</f>
        <v/>
      </c>
      <c r="AY581" s="40"/>
      <c r="AZ581" s="250" t="str">
        <f>IF(V581="","",EOMONTH(EDATE(Tabla1[[#This Row],[Fecha Finalización]],3),0))</f>
        <v/>
      </c>
      <c r="BA581" s="40"/>
      <c r="BB581" s="40"/>
      <c r="BC581" s="236"/>
      <c r="BD581" s="234" t="str">
        <f>IF(F581="","",Tabla1[[#This Row],[sem 01]]&amp;Tabla1[[#This Row],[sem 02]]&amp;Tabla1[[#This Row],[sem 03]])</f>
        <v/>
      </c>
      <c r="BE581" s="235" t="str">
        <f>IF(TRIM(F581)="","",$B$1&amp;"-"&amp;SUBSTITUTE(Tabla1[[#This Row],[Mes Inscrito]]," ","")&amp;"-"&amp;SUBSTITUTE(Tabla1[[#This Row],[Dia de clases Inscrito]]," ","")&amp;"-"&amp;SUBSTITUTE(Tabla1[[#This Row],[Horario Inscrito]]," ","")&amp;"-"&amp;Tabla1[[#This Row],[Fecha Inicio grupo]])</f>
        <v/>
      </c>
      <c r="BF581" s="252" t="str">
        <f>IF(F581="","",Tabla1[[#This Row],[Curso]])</f>
        <v/>
      </c>
      <c r="BG581" s="253" t="str">
        <f>+IF(TRIM(F581)="","",$B$1&amp;"-"&amp;TRIM(Tabla1[[#This Row],[Mes Inscrito]])&amp;"-"&amp;TRIM(Tabla1[[#This Row],[Dia de clases Inscrito]])&amp;"-"&amp;TRIM(Tabla1[[#This Row],[Horario Inscrito]])&amp;"-"&amp;TRIM(Tabla1[[#This Row],[Fecha Inicio grupo]])&amp;"-"&amp;TRIM(Tabla1[[#This Row],[Tipo Incrito]]))</f>
        <v/>
      </c>
      <c r="BH581" s="309"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10"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10"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10" t="str">
        <f>IF(Tabla1[[#This Row],[Fecha Inicio grupo]]="","",IFERROR(VLOOKUP(Tabla1[[#This Row],[Mes de Alta como miembro]],Parámetros!$AM$2:$AN$16,2,0),"01/01/1900"))</f>
        <v/>
      </c>
    </row>
    <row r="582" spans="1:63" ht="14.45" hidden="1">
      <c r="A582" s="69">
        <v>579</v>
      </c>
      <c r="B582" s="30"/>
      <c r="C582" s="35"/>
      <c r="D582" s="43"/>
      <c r="E582" s="65"/>
      <c r="F582" s="46"/>
      <c r="G582" s="46"/>
      <c r="H582" s="164"/>
      <c r="I582" s="43"/>
      <c r="J582" s="29"/>
      <c r="K582" s="70"/>
      <c r="L582" s="69"/>
      <c r="M582" s="47"/>
      <c r="N582" s="239" t="str">
        <f ca="1">IF(Tabla1[[#This Row],[Fecha de nac]]="","",IF(Tabla1[[#This Row],[Fecha Finalización]] &gt;=TODAY(), DATEDIF(Tabla1[[#This Row],[Fecha de nac]],TODAY(),"y"), ROUNDDOWN((Tabla1[[#This Row],[Fecha Finalización]] -Tabla1[[#This Row],[Fecha de nac]])/365,0)))</f>
        <v/>
      </c>
      <c r="O582" s="170"/>
      <c r="P582" s="35"/>
      <c r="Q582" s="68"/>
      <c r="R582" s="68"/>
      <c r="S582" s="68"/>
      <c r="T582" s="68"/>
      <c r="U582" s="244" t="str">
        <f>IF(F582="","",Tabla1[[#This Row],[Fecha Inicio grupo]]+3*7-7)</f>
        <v/>
      </c>
      <c r="V582" s="245" t="str">
        <f>IF(F582="","",EDATE(Tabla1[[#This Row],[Fecha Inicio grupo]],3))</f>
        <v/>
      </c>
      <c r="W582" s="30"/>
      <c r="X582" s="30"/>
      <c r="Y582" s="77"/>
      <c r="Z582" s="77"/>
      <c r="AA582" s="77"/>
      <c r="AB582" s="77"/>
      <c r="AC582" s="77"/>
      <c r="AD582" s="77"/>
      <c r="AE582" s="77"/>
      <c r="AF582" s="77"/>
      <c r="AG582" s="77"/>
      <c r="AH582" s="77"/>
      <c r="AI582" s="77"/>
      <c r="AJ582" s="77"/>
      <c r="AK582" s="77"/>
      <c r="AL582" s="77"/>
      <c r="AM582" s="77"/>
      <c r="AN582" s="77"/>
      <c r="AO582" s="145"/>
      <c r="AP582" s="247" t="str">
        <f>IF(F582="","",IFERROR(VLOOKUP(SUBSTITUTE(SUBSTITUTE(Tabla1[[#This Row],[Uso Sistemas]],"T","P"),"N","F"),Parámetros!$M$2:$N$17,2,0),"Completar hasta 3ra sem. para evaluar a Probacionista"))</f>
        <v/>
      </c>
      <c r="AQ582" s="40"/>
      <c r="AR582" s="40"/>
      <c r="AS582" s="40"/>
      <c r="AT582" s="29"/>
      <c r="AU582" s="56"/>
      <c r="AV582" s="56"/>
      <c r="AW582" s="56"/>
      <c r="AX582" s="249" t="str">
        <f>IF(V582="","",EOMONTH(EDATE(Tabla1[[#This Row],[Fecha Finalización]],2),0))</f>
        <v/>
      </c>
      <c r="AY582" s="40"/>
      <c r="AZ582" s="250" t="str">
        <f>IF(V582="","",EOMONTH(EDATE(Tabla1[[#This Row],[Fecha Finalización]],3),0))</f>
        <v/>
      </c>
      <c r="BA582" s="40"/>
      <c r="BB582" s="40"/>
      <c r="BC582" s="236"/>
      <c r="BD582" s="234" t="str">
        <f>IF(F582="","",Tabla1[[#This Row],[sem 01]]&amp;Tabla1[[#This Row],[sem 02]]&amp;Tabla1[[#This Row],[sem 03]])</f>
        <v/>
      </c>
      <c r="BE582" s="235" t="str">
        <f>IF(TRIM(F582)="","",$B$1&amp;"-"&amp;SUBSTITUTE(Tabla1[[#This Row],[Mes Inscrito]]," ","")&amp;"-"&amp;SUBSTITUTE(Tabla1[[#This Row],[Dia de clases Inscrito]]," ","")&amp;"-"&amp;SUBSTITUTE(Tabla1[[#This Row],[Horario Inscrito]]," ","")&amp;"-"&amp;Tabla1[[#This Row],[Fecha Inicio grupo]])</f>
        <v/>
      </c>
      <c r="BF582" s="252" t="str">
        <f>IF(F582="","",Tabla1[[#This Row],[Curso]])</f>
        <v/>
      </c>
      <c r="BG582" s="253" t="str">
        <f>+IF(TRIM(F582)="","",$B$1&amp;"-"&amp;TRIM(Tabla1[[#This Row],[Mes Inscrito]])&amp;"-"&amp;TRIM(Tabla1[[#This Row],[Dia de clases Inscrito]])&amp;"-"&amp;TRIM(Tabla1[[#This Row],[Horario Inscrito]])&amp;"-"&amp;TRIM(Tabla1[[#This Row],[Fecha Inicio grupo]])&amp;"-"&amp;TRIM(Tabla1[[#This Row],[Tipo Incrito]]))</f>
        <v/>
      </c>
      <c r="BH582" s="309"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10"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10"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10" t="str">
        <f>IF(Tabla1[[#This Row],[Fecha Inicio grupo]]="","",IFERROR(VLOOKUP(Tabla1[[#This Row],[Mes de Alta como miembro]],Parámetros!$AM$2:$AN$16,2,0),"01/01/1900"))</f>
        <v/>
      </c>
    </row>
    <row r="583" spans="1:63" ht="14.45" hidden="1">
      <c r="A583" s="69">
        <v>580</v>
      </c>
      <c r="B583" s="30"/>
      <c r="C583" s="35"/>
      <c r="D583" s="43"/>
      <c r="E583" s="65"/>
      <c r="F583" s="46"/>
      <c r="G583" s="46"/>
      <c r="H583" s="164"/>
      <c r="I583" s="43"/>
      <c r="J583" s="29"/>
      <c r="K583" s="70"/>
      <c r="L583" s="69"/>
      <c r="M583" s="47"/>
      <c r="N583" s="239" t="str">
        <f ca="1">IF(Tabla1[[#This Row],[Fecha de nac]]="","",IF(Tabla1[[#This Row],[Fecha Finalización]] &gt;=TODAY(), DATEDIF(Tabla1[[#This Row],[Fecha de nac]],TODAY(),"y"), ROUNDDOWN((Tabla1[[#This Row],[Fecha Finalización]] -Tabla1[[#This Row],[Fecha de nac]])/365,0)))</f>
        <v/>
      </c>
      <c r="O583" s="170"/>
      <c r="P583" s="35"/>
      <c r="Q583" s="68"/>
      <c r="R583" s="68"/>
      <c r="S583" s="68"/>
      <c r="T583" s="68"/>
      <c r="U583" s="244" t="str">
        <f>IF(F583="","",Tabla1[[#This Row],[Fecha Inicio grupo]]+3*7-7)</f>
        <v/>
      </c>
      <c r="V583" s="245" t="str">
        <f>IF(F583="","",EDATE(Tabla1[[#This Row],[Fecha Inicio grupo]],3))</f>
        <v/>
      </c>
      <c r="W583" s="30"/>
      <c r="X583" s="30"/>
      <c r="Y583" s="77"/>
      <c r="Z583" s="77"/>
      <c r="AA583" s="77"/>
      <c r="AB583" s="77"/>
      <c r="AC583" s="77"/>
      <c r="AD583" s="77"/>
      <c r="AE583" s="77"/>
      <c r="AF583" s="77"/>
      <c r="AG583" s="77"/>
      <c r="AH583" s="77"/>
      <c r="AI583" s="77"/>
      <c r="AJ583" s="77"/>
      <c r="AK583" s="77"/>
      <c r="AL583" s="77"/>
      <c r="AM583" s="77"/>
      <c r="AN583" s="77"/>
      <c r="AO583" s="145"/>
      <c r="AP583" s="247" t="str">
        <f>IF(F583="","",IFERROR(VLOOKUP(SUBSTITUTE(SUBSTITUTE(Tabla1[[#This Row],[Uso Sistemas]],"T","P"),"N","F"),Parámetros!$M$2:$N$17,2,0),"Completar hasta 3ra sem. para evaluar a Probacionista"))</f>
        <v/>
      </c>
      <c r="AQ583" s="40"/>
      <c r="AR583" s="40"/>
      <c r="AS583" s="40"/>
      <c r="AT583" s="29"/>
      <c r="AU583" s="56"/>
      <c r="AV583" s="56"/>
      <c r="AW583" s="56"/>
      <c r="AX583" s="249" t="str">
        <f>IF(V583="","",EOMONTH(EDATE(Tabla1[[#This Row],[Fecha Finalización]],2),0))</f>
        <v/>
      </c>
      <c r="AY583" s="40"/>
      <c r="AZ583" s="250" t="str">
        <f>IF(V583="","",EOMONTH(EDATE(Tabla1[[#This Row],[Fecha Finalización]],3),0))</f>
        <v/>
      </c>
      <c r="BA583" s="40"/>
      <c r="BB583" s="40"/>
      <c r="BC583" s="236"/>
      <c r="BD583" s="234" t="str">
        <f>IF(F583="","",Tabla1[[#This Row],[sem 01]]&amp;Tabla1[[#This Row],[sem 02]]&amp;Tabla1[[#This Row],[sem 03]])</f>
        <v/>
      </c>
      <c r="BE583" s="235" t="str">
        <f>IF(TRIM(F583)="","",$B$1&amp;"-"&amp;SUBSTITUTE(Tabla1[[#This Row],[Mes Inscrito]]," ","")&amp;"-"&amp;SUBSTITUTE(Tabla1[[#This Row],[Dia de clases Inscrito]]," ","")&amp;"-"&amp;SUBSTITUTE(Tabla1[[#This Row],[Horario Inscrito]]," ","")&amp;"-"&amp;Tabla1[[#This Row],[Fecha Inicio grupo]])</f>
        <v/>
      </c>
      <c r="BF583" s="252" t="str">
        <f>IF(F583="","",Tabla1[[#This Row],[Curso]])</f>
        <v/>
      </c>
      <c r="BG583" s="253" t="str">
        <f>+IF(TRIM(F583)="","",$B$1&amp;"-"&amp;TRIM(Tabla1[[#This Row],[Mes Inscrito]])&amp;"-"&amp;TRIM(Tabla1[[#This Row],[Dia de clases Inscrito]])&amp;"-"&amp;TRIM(Tabla1[[#This Row],[Horario Inscrito]])&amp;"-"&amp;TRIM(Tabla1[[#This Row],[Fecha Inicio grupo]])&amp;"-"&amp;TRIM(Tabla1[[#This Row],[Tipo Incrito]]))</f>
        <v/>
      </c>
      <c r="BH583" s="309"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10"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10"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10" t="str">
        <f>IF(Tabla1[[#This Row],[Fecha Inicio grupo]]="","",IFERROR(VLOOKUP(Tabla1[[#This Row],[Mes de Alta como miembro]],Parámetros!$AM$2:$AN$16,2,0),"01/01/1900"))</f>
        <v/>
      </c>
    </row>
    <row r="584" spans="1:63" ht="14.45" hidden="1">
      <c r="A584" s="69">
        <v>581</v>
      </c>
      <c r="B584" s="30"/>
      <c r="C584" s="35"/>
      <c r="D584" s="43"/>
      <c r="E584" s="65"/>
      <c r="F584" s="46"/>
      <c r="G584" s="46"/>
      <c r="H584" s="164"/>
      <c r="I584" s="43"/>
      <c r="J584" s="29"/>
      <c r="K584" s="70"/>
      <c r="L584" s="69"/>
      <c r="M584" s="47"/>
      <c r="N584" s="239" t="str">
        <f ca="1">IF(Tabla1[[#This Row],[Fecha de nac]]="","",IF(Tabla1[[#This Row],[Fecha Finalización]] &gt;=TODAY(), DATEDIF(Tabla1[[#This Row],[Fecha de nac]],TODAY(),"y"), ROUNDDOWN((Tabla1[[#This Row],[Fecha Finalización]] -Tabla1[[#This Row],[Fecha de nac]])/365,0)))</f>
        <v/>
      </c>
      <c r="O584" s="170"/>
      <c r="P584" s="35"/>
      <c r="Q584" s="68"/>
      <c r="R584" s="68"/>
      <c r="S584" s="68"/>
      <c r="T584" s="68"/>
      <c r="U584" s="244" t="str">
        <f>IF(F584="","",Tabla1[[#This Row],[Fecha Inicio grupo]]+3*7-7)</f>
        <v/>
      </c>
      <c r="V584" s="245" t="str">
        <f>IF(F584="","",EDATE(Tabla1[[#This Row],[Fecha Inicio grupo]],3))</f>
        <v/>
      </c>
      <c r="W584" s="30"/>
      <c r="X584" s="30"/>
      <c r="Y584" s="77"/>
      <c r="Z584" s="77"/>
      <c r="AA584" s="77"/>
      <c r="AB584" s="77"/>
      <c r="AC584" s="77"/>
      <c r="AD584" s="77"/>
      <c r="AE584" s="77"/>
      <c r="AF584" s="77"/>
      <c r="AG584" s="77"/>
      <c r="AH584" s="77"/>
      <c r="AI584" s="77"/>
      <c r="AJ584" s="77"/>
      <c r="AK584" s="77"/>
      <c r="AL584" s="77"/>
      <c r="AM584" s="77"/>
      <c r="AN584" s="77"/>
      <c r="AO584" s="145"/>
      <c r="AP584" s="247" t="str">
        <f>IF(F584="","",IFERROR(VLOOKUP(SUBSTITUTE(SUBSTITUTE(Tabla1[[#This Row],[Uso Sistemas]],"T","P"),"N","F"),Parámetros!$M$2:$N$17,2,0),"Completar hasta 3ra sem. para evaluar a Probacionista"))</f>
        <v/>
      </c>
      <c r="AQ584" s="40"/>
      <c r="AR584" s="40"/>
      <c r="AS584" s="40"/>
      <c r="AT584" s="29"/>
      <c r="AU584" s="56"/>
      <c r="AV584" s="56"/>
      <c r="AW584" s="56"/>
      <c r="AX584" s="249" t="str">
        <f>IF(V584="","",EOMONTH(EDATE(Tabla1[[#This Row],[Fecha Finalización]],2),0))</f>
        <v/>
      </c>
      <c r="AY584" s="40"/>
      <c r="AZ584" s="250" t="str">
        <f>IF(V584="","",EOMONTH(EDATE(Tabla1[[#This Row],[Fecha Finalización]],3),0))</f>
        <v/>
      </c>
      <c r="BA584" s="40"/>
      <c r="BB584" s="40"/>
      <c r="BC584" s="236"/>
      <c r="BD584" s="234" t="str">
        <f>IF(F584="","",Tabla1[[#This Row],[sem 01]]&amp;Tabla1[[#This Row],[sem 02]]&amp;Tabla1[[#This Row],[sem 03]])</f>
        <v/>
      </c>
      <c r="BE584" s="235" t="str">
        <f>IF(TRIM(F584)="","",$B$1&amp;"-"&amp;SUBSTITUTE(Tabla1[[#This Row],[Mes Inscrito]]," ","")&amp;"-"&amp;SUBSTITUTE(Tabla1[[#This Row],[Dia de clases Inscrito]]," ","")&amp;"-"&amp;SUBSTITUTE(Tabla1[[#This Row],[Horario Inscrito]]," ","")&amp;"-"&amp;Tabla1[[#This Row],[Fecha Inicio grupo]])</f>
        <v/>
      </c>
      <c r="BF584" s="252" t="str">
        <f>IF(F584="","",Tabla1[[#This Row],[Curso]])</f>
        <v/>
      </c>
      <c r="BG584" s="253" t="str">
        <f>+IF(TRIM(F584)="","",$B$1&amp;"-"&amp;TRIM(Tabla1[[#This Row],[Mes Inscrito]])&amp;"-"&amp;TRIM(Tabla1[[#This Row],[Dia de clases Inscrito]])&amp;"-"&amp;TRIM(Tabla1[[#This Row],[Horario Inscrito]])&amp;"-"&amp;TRIM(Tabla1[[#This Row],[Fecha Inicio grupo]])&amp;"-"&amp;TRIM(Tabla1[[#This Row],[Tipo Incrito]]))</f>
        <v/>
      </c>
      <c r="BH584" s="309"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10"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10"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10" t="str">
        <f>IF(Tabla1[[#This Row],[Fecha Inicio grupo]]="","",IFERROR(VLOOKUP(Tabla1[[#This Row],[Mes de Alta como miembro]],Parámetros!$AM$2:$AN$16,2,0),"01/01/1900"))</f>
        <v/>
      </c>
    </row>
    <row r="585" spans="1:63" ht="14.45" hidden="1">
      <c r="A585" s="69">
        <v>582</v>
      </c>
      <c r="B585" s="30"/>
      <c r="C585" s="35"/>
      <c r="D585" s="43"/>
      <c r="E585" s="65"/>
      <c r="F585" s="46"/>
      <c r="G585" s="46"/>
      <c r="H585" s="164"/>
      <c r="I585" s="43"/>
      <c r="J585" s="29"/>
      <c r="K585" s="70"/>
      <c r="L585" s="69"/>
      <c r="M585" s="47"/>
      <c r="N585" s="239" t="str">
        <f ca="1">IF(Tabla1[[#This Row],[Fecha de nac]]="","",IF(Tabla1[[#This Row],[Fecha Finalización]] &gt;=TODAY(), DATEDIF(Tabla1[[#This Row],[Fecha de nac]],TODAY(),"y"), ROUNDDOWN((Tabla1[[#This Row],[Fecha Finalización]] -Tabla1[[#This Row],[Fecha de nac]])/365,0)))</f>
        <v/>
      </c>
      <c r="O585" s="170"/>
      <c r="P585" s="35"/>
      <c r="Q585" s="68"/>
      <c r="R585" s="68"/>
      <c r="S585" s="68"/>
      <c r="T585" s="68"/>
      <c r="U585" s="244" t="str">
        <f>IF(F585="","",Tabla1[[#This Row],[Fecha Inicio grupo]]+3*7-7)</f>
        <v/>
      </c>
      <c r="V585" s="245" t="str">
        <f>IF(F585="","",EDATE(Tabla1[[#This Row],[Fecha Inicio grupo]],3))</f>
        <v/>
      </c>
      <c r="W585" s="30"/>
      <c r="X585" s="30"/>
      <c r="Y585" s="77"/>
      <c r="Z585" s="77"/>
      <c r="AA585" s="77"/>
      <c r="AB585" s="77"/>
      <c r="AC585" s="77"/>
      <c r="AD585" s="77"/>
      <c r="AE585" s="77"/>
      <c r="AF585" s="77"/>
      <c r="AG585" s="77"/>
      <c r="AH585" s="77"/>
      <c r="AI585" s="77"/>
      <c r="AJ585" s="77"/>
      <c r="AK585" s="77"/>
      <c r="AL585" s="77"/>
      <c r="AM585" s="77"/>
      <c r="AN585" s="77"/>
      <c r="AO585" s="145"/>
      <c r="AP585" s="247" t="str">
        <f>IF(F585="","",IFERROR(VLOOKUP(SUBSTITUTE(SUBSTITUTE(Tabla1[[#This Row],[Uso Sistemas]],"T","P"),"N","F"),Parámetros!$M$2:$N$17,2,0),"Completar hasta 3ra sem. para evaluar a Probacionista"))</f>
        <v/>
      </c>
      <c r="AQ585" s="40"/>
      <c r="AR585" s="40"/>
      <c r="AS585" s="40"/>
      <c r="AT585" s="29"/>
      <c r="AU585" s="56"/>
      <c r="AV585" s="56"/>
      <c r="AW585" s="56"/>
      <c r="AX585" s="249" t="str">
        <f>IF(V585="","",EOMONTH(EDATE(Tabla1[[#This Row],[Fecha Finalización]],2),0))</f>
        <v/>
      </c>
      <c r="AY585" s="40"/>
      <c r="AZ585" s="250" t="str">
        <f>IF(V585="","",EOMONTH(EDATE(Tabla1[[#This Row],[Fecha Finalización]],3),0))</f>
        <v/>
      </c>
      <c r="BA585" s="40"/>
      <c r="BB585" s="40"/>
      <c r="BC585" s="236"/>
      <c r="BD585" s="234" t="str">
        <f>IF(F585="","",Tabla1[[#This Row],[sem 01]]&amp;Tabla1[[#This Row],[sem 02]]&amp;Tabla1[[#This Row],[sem 03]])</f>
        <v/>
      </c>
      <c r="BE585" s="235" t="str">
        <f>IF(TRIM(F585)="","",$B$1&amp;"-"&amp;SUBSTITUTE(Tabla1[[#This Row],[Mes Inscrito]]," ","")&amp;"-"&amp;SUBSTITUTE(Tabla1[[#This Row],[Dia de clases Inscrito]]," ","")&amp;"-"&amp;SUBSTITUTE(Tabla1[[#This Row],[Horario Inscrito]]," ","")&amp;"-"&amp;Tabla1[[#This Row],[Fecha Inicio grupo]])</f>
        <v/>
      </c>
      <c r="BF585" s="252" t="str">
        <f>IF(F585="","",Tabla1[[#This Row],[Curso]])</f>
        <v/>
      </c>
      <c r="BG585" s="253" t="str">
        <f>+IF(TRIM(F585)="","",$B$1&amp;"-"&amp;TRIM(Tabla1[[#This Row],[Mes Inscrito]])&amp;"-"&amp;TRIM(Tabla1[[#This Row],[Dia de clases Inscrito]])&amp;"-"&amp;TRIM(Tabla1[[#This Row],[Horario Inscrito]])&amp;"-"&amp;TRIM(Tabla1[[#This Row],[Fecha Inicio grupo]])&amp;"-"&amp;TRIM(Tabla1[[#This Row],[Tipo Incrito]]))</f>
        <v/>
      </c>
      <c r="BH585" s="309"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10"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10"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10" t="str">
        <f>IF(Tabla1[[#This Row],[Fecha Inicio grupo]]="","",IFERROR(VLOOKUP(Tabla1[[#This Row],[Mes de Alta como miembro]],Parámetros!$AM$2:$AN$16,2,0),"01/01/1900"))</f>
        <v/>
      </c>
    </row>
    <row r="586" spans="1:63" ht="14.45" hidden="1">
      <c r="A586" s="69">
        <v>583</v>
      </c>
      <c r="B586" s="30"/>
      <c r="C586" s="35"/>
      <c r="D586" s="43"/>
      <c r="E586" s="65"/>
      <c r="F586" s="46"/>
      <c r="G586" s="46"/>
      <c r="H586" s="164"/>
      <c r="I586" s="43"/>
      <c r="J586" s="29"/>
      <c r="K586" s="70"/>
      <c r="L586" s="69"/>
      <c r="M586" s="47"/>
      <c r="N586" s="239" t="str">
        <f ca="1">IF(Tabla1[[#This Row],[Fecha de nac]]="","",IF(Tabla1[[#This Row],[Fecha Finalización]] &gt;=TODAY(), DATEDIF(Tabla1[[#This Row],[Fecha de nac]],TODAY(),"y"), ROUNDDOWN((Tabla1[[#This Row],[Fecha Finalización]] -Tabla1[[#This Row],[Fecha de nac]])/365,0)))</f>
        <v/>
      </c>
      <c r="O586" s="170"/>
      <c r="P586" s="35"/>
      <c r="Q586" s="68"/>
      <c r="R586" s="68"/>
      <c r="S586" s="68"/>
      <c r="T586" s="68"/>
      <c r="U586" s="244" t="str">
        <f>IF(F586="","",Tabla1[[#This Row],[Fecha Inicio grupo]]+3*7-7)</f>
        <v/>
      </c>
      <c r="V586" s="245" t="str">
        <f>IF(F586="","",EDATE(Tabla1[[#This Row],[Fecha Inicio grupo]],3))</f>
        <v/>
      </c>
      <c r="W586" s="30"/>
      <c r="X586" s="30"/>
      <c r="Y586" s="77"/>
      <c r="Z586" s="77"/>
      <c r="AA586" s="77"/>
      <c r="AB586" s="77"/>
      <c r="AC586" s="77"/>
      <c r="AD586" s="77"/>
      <c r="AE586" s="77"/>
      <c r="AF586" s="77"/>
      <c r="AG586" s="77"/>
      <c r="AH586" s="77"/>
      <c r="AI586" s="77"/>
      <c r="AJ586" s="77"/>
      <c r="AK586" s="77"/>
      <c r="AL586" s="77"/>
      <c r="AM586" s="77"/>
      <c r="AN586" s="77"/>
      <c r="AO586" s="145"/>
      <c r="AP586" s="247" t="str">
        <f>IF(F586="","",IFERROR(VLOOKUP(SUBSTITUTE(SUBSTITUTE(Tabla1[[#This Row],[Uso Sistemas]],"T","P"),"N","F"),Parámetros!$M$2:$N$17,2,0),"Completar hasta 3ra sem. para evaluar a Probacionista"))</f>
        <v/>
      </c>
      <c r="AQ586" s="40"/>
      <c r="AR586" s="40"/>
      <c r="AS586" s="40"/>
      <c r="AT586" s="29"/>
      <c r="AU586" s="56"/>
      <c r="AV586" s="56"/>
      <c r="AW586" s="56"/>
      <c r="AX586" s="249" t="str">
        <f>IF(V586="","",EOMONTH(EDATE(Tabla1[[#This Row],[Fecha Finalización]],2),0))</f>
        <v/>
      </c>
      <c r="AY586" s="40"/>
      <c r="AZ586" s="250" t="str">
        <f>IF(V586="","",EOMONTH(EDATE(Tabla1[[#This Row],[Fecha Finalización]],3),0))</f>
        <v/>
      </c>
      <c r="BA586" s="40"/>
      <c r="BB586" s="40"/>
      <c r="BC586" s="236"/>
      <c r="BD586" s="234" t="str">
        <f>IF(F586="","",Tabla1[[#This Row],[sem 01]]&amp;Tabla1[[#This Row],[sem 02]]&amp;Tabla1[[#This Row],[sem 03]])</f>
        <v/>
      </c>
      <c r="BE586" s="235" t="str">
        <f>IF(TRIM(F586)="","",$B$1&amp;"-"&amp;SUBSTITUTE(Tabla1[[#This Row],[Mes Inscrito]]," ","")&amp;"-"&amp;SUBSTITUTE(Tabla1[[#This Row],[Dia de clases Inscrito]]," ","")&amp;"-"&amp;SUBSTITUTE(Tabla1[[#This Row],[Horario Inscrito]]," ","")&amp;"-"&amp;Tabla1[[#This Row],[Fecha Inicio grupo]])</f>
        <v/>
      </c>
      <c r="BF586" s="252" t="str">
        <f>IF(F586="","",Tabla1[[#This Row],[Curso]])</f>
        <v/>
      </c>
      <c r="BG586" s="253" t="str">
        <f>+IF(TRIM(F586)="","",$B$1&amp;"-"&amp;TRIM(Tabla1[[#This Row],[Mes Inscrito]])&amp;"-"&amp;TRIM(Tabla1[[#This Row],[Dia de clases Inscrito]])&amp;"-"&amp;TRIM(Tabla1[[#This Row],[Horario Inscrito]])&amp;"-"&amp;TRIM(Tabla1[[#This Row],[Fecha Inicio grupo]])&amp;"-"&amp;TRIM(Tabla1[[#This Row],[Tipo Incrito]]))</f>
        <v/>
      </c>
      <c r="BH586" s="309"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10"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10"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10" t="str">
        <f>IF(Tabla1[[#This Row],[Fecha Inicio grupo]]="","",IFERROR(VLOOKUP(Tabla1[[#This Row],[Mes de Alta como miembro]],Parámetros!$AM$2:$AN$16,2,0),"01/01/1900"))</f>
        <v/>
      </c>
    </row>
    <row r="587" spans="1:63" ht="14.45" hidden="1">
      <c r="A587" s="69">
        <v>584</v>
      </c>
      <c r="B587" s="30"/>
      <c r="C587" s="35"/>
      <c r="D587" s="43"/>
      <c r="E587" s="65"/>
      <c r="F587" s="46"/>
      <c r="G587" s="46"/>
      <c r="H587" s="164"/>
      <c r="I587" s="43"/>
      <c r="J587" s="29"/>
      <c r="K587" s="70"/>
      <c r="L587" s="69"/>
      <c r="M587" s="47"/>
      <c r="N587" s="239" t="str">
        <f ca="1">IF(Tabla1[[#This Row],[Fecha de nac]]="","",IF(Tabla1[[#This Row],[Fecha Finalización]] &gt;=TODAY(), DATEDIF(Tabla1[[#This Row],[Fecha de nac]],TODAY(),"y"), ROUNDDOWN((Tabla1[[#This Row],[Fecha Finalización]] -Tabla1[[#This Row],[Fecha de nac]])/365,0)))</f>
        <v/>
      </c>
      <c r="O587" s="170"/>
      <c r="P587" s="35"/>
      <c r="Q587" s="68"/>
      <c r="R587" s="68"/>
      <c r="S587" s="68"/>
      <c r="T587" s="68"/>
      <c r="U587" s="244" t="str">
        <f>IF(F587="","",Tabla1[[#This Row],[Fecha Inicio grupo]]+3*7-7)</f>
        <v/>
      </c>
      <c r="V587" s="245" t="str">
        <f>IF(F587="","",EDATE(Tabla1[[#This Row],[Fecha Inicio grupo]],3))</f>
        <v/>
      </c>
      <c r="W587" s="30"/>
      <c r="X587" s="30"/>
      <c r="Y587" s="77"/>
      <c r="Z587" s="77"/>
      <c r="AA587" s="77"/>
      <c r="AB587" s="77"/>
      <c r="AC587" s="77"/>
      <c r="AD587" s="77"/>
      <c r="AE587" s="77"/>
      <c r="AF587" s="77"/>
      <c r="AG587" s="77"/>
      <c r="AH587" s="77"/>
      <c r="AI587" s="77"/>
      <c r="AJ587" s="77"/>
      <c r="AK587" s="77"/>
      <c r="AL587" s="77"/>
      <c r="AM587" s="77"/>
      <c r="AN587" s="77"/>
      <c r="AO587" s="145"/>
      <c r="AP587" s="247" t="str">
        <f>IF(F587="","",IFERROR(VLOOKUP(SUBSTITUTE(SUBSTITUTE(Tabla1[[#This Row],[Uso Sistemas]],"T","P"),"N","F"),Parámetros!$M$2:$N$17,2,0),"Completar hasta 3ra sem. para evaluar a Probacionista"))</f>
        <v/>
      </c>
      <c r="AQ587" s="40"/>
      <c r="AR587" s="40"/>
      <c r="AS587" s="40"/>
      <c r="AT587" s="29"/>
      <c r="AU587" s="56"/>
      <c r="AV587" s="56"/>
      <c r="AW587" s="56"/>
      <c r="AX587" s="249" t="str">
        <f>IF(V587="","",EOMONTH(EDATE(Tabla1[[#This Row],[Fecha Finalización]],2),0))</f>
        <v/>
      </c>
      <c r="AY587" s="40"/>
      <c r="AZ587" s="250" t="str">
        <f>IF(V587="","",EOMONTH(EDATE(Tabla1[[#This Row],[Fecha Finalización]],3),0))</f>
        <v/>
      </c>
      <c r="BA587" s="40"/>
      <c r="BB587" s="40"/>
      <c r="BC587" s="236"/>
      <c r="BD587" s="234" t="str">
        <f>IF(F587="","",Tabla1[[#This Row],[sem 01]]&amp;Tabla1[[#This Row],[sem 02]]&amp;Tabla1[[#This Row],[sem 03]])</f>
        <v/>
      </c>
      <c r="BE587" s="235" t="str">
        <f>IF(TRIM(F587)="","",$B$1&amp;"-"&amp;SUBSTITUTE(Tabla1[[#This Row],[Mes Inscrito]]," ","")&amp;"-"&amp;SUBSTITUTE(Tabla1[[#This Row],[Dia de clases Inscrito]]," ","")&amp;"-"&amp;SUBSTITUTE(Tabla1[[#This Row],[Horario Inscrito]]," ","")&amp;"-"&amp;Tabla1[[#This Row],[Fecha Inicio grupo]])</f>
        <v/>
      </c>
      <c r="BF587" s="252" t="str">
        <f>IF(F587="","",Tabla1[[#This Row],[Curso]])</f>
        <v/>
      </c>
      <c r="BG587" s="253" t="str">
        <f>+IF(TRIM(F587)="","",$B$1&amp;"-"&amp;TRIM(Tabla1[[#This Row],[Mes Inscrito]])&amp;"-"&amp;TRIM(Tabla1[[#This Row],[Dia de clases Inscrito]])&amp;"-"&amp;TRIM(Tabla1[[#This Row],[Horario Inscrito]])&amp;"-"&amp;TRIM(Tabla1[[#This Row],[Fecha Inicio grupo]])&amp;"-"&amp;TRIM(Tabla1[[#This Row],[Tipo Incrito]]))</f>
        <v/>
      </c>
      <c r="BH587" s="309"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10"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10"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10" t="str">
        <f>IF(Tabla1[[#This Row],[Fecha Inicio grupo]]="","",IFERROR(VLOOKUP(Tabla1[[#This Row],[Mes de Alta como miembro]],Parámetros!$AM$2:$AN$16,2,0),"01/01/1900"))</f>
        <v/>
      </c>
    </row>
    <row r="588" spans="1:63" ht="14.45" hidden="1">
      <c r="A588" s="69">
        <v>585</v>
      </c>
      <c r="B588" s="30"/>
      <c r="C588" s="35"/>
      <c r="D588" s="43"/>
      <c r="E588" s="65"/>
      <c r="F588" s="46"/>
      <c r="G588" s="46"/>
      <c r="H588" s="164"/>
      <c r="I588" s="43"/>
      <c r="J588" s="29"/>
      <c r="K588" s="70"/>
      <c r="L588" s="69"/>
      <c r="M588" s="47"/>
      <c r="N588" s="239" t="str">
        <f ca="1">IF(Tabla1[[#This Row],[Fecha de nac]]="","",IF(Tabla1[[#This Row],[Fecha Finalización]] &gt;=TODAY(), DATEDIF(Tabla1[[#This Row],[Fecha de nac]],TODAY(),"y"), ROUNDDOWN((Tabla1[[#This Row],[Fecha Finalización]] -Tabla1[[#This Row],[Fecha de nac]])/365,0)))</f>
        <v/>
      </c>
      <c r="O588" s="170"/>
      <c r="P588" s="35"/>
      <c r="Q588" s="68"/>
      <c r="R588" s="68"/>
      <c r="S588" s="68"/>
      <c r="T588" s="68"/>
      <c r="U588" s="244" t="str">
        <f>IF(F588="","",Tabla1[[#This Row],[Fecha Inicio grupo]]+3*7-7)</f>
        <v/>
      </c>
      <c r="V588" s="245" t="str">
        <f>IF(F588="","",EDATE(Tabla1[[#This Row],[Fecha Inicio grupo]],3))</f>
        <v/>
      </c>
      <c r="W588" s="30"/>
      <c r="X588" s="30"/>
      <c r="Y588" s="77"/>
      <c r="Z588" s="77"/>
      <c r="AA588" s="77"/>
      <c r="AB588" s="77"/>
      <c r="AC588" s="77"/>
      <c r="AD588" s="77"/>
      <c r="AE588" s="77"/>
      <c r="AF588" s="77"/>
      <c r="AG588" s="77"/>
      <c r="AH588" s="77"/>
      <c r="AI588" s="77"/>
      <c r="AJ588" s="77"/>
      <c r="AK588" s="77"/>
      <c r="AL588" s="77"/>
      <c r="AM588" s="77"/>
      <c r="AN588" s="77"/>
      <c r="AO588" s="145"/>
      <c r="AP588" s="247" t="str">
        <f>IF(F588="","",IFERROR(VLOOKUP(SUBSTITUTE(SUBSTITUTE(Tabla1[[#This Row],[Uso Sistemas]],"T","P"),"N","F"),Parámetros!$M$2:$N$17,2,0),"Completar hasta 3ra sem. para evaluar a Probacionista"))</f>
        <v/>
      </c>
      <c r="AQ588" s="40"/>
      <c r="AR588" s="40"/>
      <c r="AS588" s="40"/>
      <c r="AT588" s="29"/>
      <c r="AU588" s="56"/>
      <c r="AV588" s="56"/>
      <c r="AW588" s="56"/>
      <c r="AX588" s="249" t="str">
        <f>IF(V588="","",EOMONTH(EDATE(Tabla1[[#This Row],[Fecha Finalización]],2),0))</f>
        <v/>
      </c>
      <c r="AY588" s="40"/>
      <c r="AZ588" s="250" t="str">
        <f>IF(V588="","",EOMONTH(EDATE(Tabla1[[#This Row],[Fecha Finalización]],3),0))</f>
        <v/>
      </c>
      <c r="BA588" s="40"/>
      <c r="BB588" s="40"/>
      <c r="BC588" s="236"/>
      <c r="BD588" s="234" t="str">
        <f>IF(F588="","",Tabla1[[#This Row],[sem 01]]&amp;Tabla1[[#This Row],[sem 02]]&amp;Tabla1[[#This Row],[sem 03]])</f>
        <v/>
      </c>
      <c r="BE588" s="235" t="str">
        <f>IF(TRIM(F588)="","",$B$1&amp;"-"&amp;SUBSTITUTE(Tabla1[[#This Row],[Mes Inscrito]]," ","")&amp;"-"&amp;SUBSTITUTE(Tabla1[[#This Row],[Dia de clases Inscrito]]," ","")&amp;"-"&amp;SUBSTITUTE(Tabla1[[#This Row],[Horario Inscrito]]," ","")&amp;"-"&amp;Tabla1[[#This Row],[Fecha Inicio grupo]])</f>
        <v/>
      </c>
      <c r="BF588" s="252" t="str">
        <f>IF(F588="","",Tabla1[[#This Row],[Curso]])</f>
        <v/>
      </c>
      <c r="BG588" s="253" t="str">
        <f>+IF(TRIM(F588)="","",$B$1&amp;"-"&amp;TRIM(Tabla1[[#This Row],[Mes Inscrito]])&amp;"-"&amp;TRIM(Tabla1[[#This Row],[Dia de clases Inscrito]])&amp;"-"&amp;TRIM(Tabla1[[#This Row],[Horario Inscrito]])&amp;"-"&amp;TRIM(Tabla1[[#This Row],[Fecha Inicio grupo]])&amp;"-"&amp;TRIM(Tabla1[[#This Row],[Tipo Incrito]]))</f>
        <v/>
      </c>
      <c r="BH588" s="309"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10"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10"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10" t="str">
        <f>IF(Tabla1[[#This Row],[Fecha Inicio grupo]]="","",IFERROR(VLOOKUP(Tabla1[[#This Row],[Mes de Alta como miembro]],Parámetros!$AM$2:$AN$16,2,0),"01/01/1900"))</f>
        <v/>
      </c>
    </row>
    <row r="589" spans="1:63" ht="14.45" hidden="1">
      <c r="A589" s="69">
        <v>586</v>
      </c>
      <c r="B589" s="30"/>
      <c r="C589" s="35"/>
      <c r="D589" s="43"/>
      <c r="E589" s="65"/>
      <c r="F589" s="46"/>
      <c r="G589" s="46"/>
      <c r="H589" s="164"/>
      <c r="I589" s="43"/>
      <c r="J589" s="29"/>
      <c r="K589" s="70"/>
      <c r="L589" s="69"/>
      <c r="M589" s="47"/>
      <c r="N589" s="239" t="str">
        <f ca="1">IF(Tabla1[[#This Row],[Fecha de nac]]="","",IF(Tabla1[[#This Row],[Fecha Finalización]] &gt;=TODAY(), DATEDIF(Tabla1[[#This Row],[Fecha de nac]],TODAY(),"y"), ROUNDDOWN((Tabla1[[#This Row],[Fecha Finalización]] -Tabla1[[#This Row],[Fecha de nac]])/365,0)))</f>
        <v/>
      </c>
      <c r="O589" s="170"/>
      <c r="P589" s="35"/>
      <c r="Q589" s="68"/>
      <c r="R589" s="68"/>
      <c r="S589" s="68"/>
      <c r="T589" s="68"/>
      <c r="U589" s="244" t="str">
        <f>IF(F589="","",Tabla1[[#This Row],[Fecha Inicio grupo]]+3*7-7)</f>
        <v/>
      </c>
      <c r="V589" s="245" t="str">
        <f>IF(F589="","",EDATE(Tabla1[[#This Row],[Fecha Inicio grupo]],3))</f>
        <v/>
      </c>
      <c r="W589" s="30"/>
      <c r="X589" s="30"/>
      <c r="Y589" s="77"/>
      <c r="Z589" s="77"/>
      <c r="AA589" s="77"/>
      <c r="AB589" s="77"/>
      <c r="AC589" s="77"/>
      <c r="AD589" s="77"/>
      <c r="AE589" s="77"/>
      <c r="AF589" s="77"/>
      <c r="AG589" s="77"/>
      <c r="AH589" s="77"/>
      <c r="AI589" s="77"/>
      <c r="AJ589" s="77"/>
      <c r="AK589" s="77"/>
      <c r="AL589" s="77"/>
      <c r="AM589" s="77"/>
      <c r="AN589" s="77"/>
      <c r="AO589" s="145"/>
      <c r="AP589" s="247" t="str">
        <f>IF(F589="","",IFERROR(VLOOKUP(SUBSTITUTE(SUBSTITUTE(Tabla1[[#This Row],[Uso Sistemas]],"T","P"),"N","F"),Parámetros!$M$2:$N$17,2,0),"Completar hasta 3ra sem. para evaluar a Probacionista"))</f>
        <v/>
      </c>
      <c r="AQ589" s="40"/>
      <c r="AR589" s="40"/>
      <c r="AS589" s="40"/>
      <c r="AT589" s="29"/>
      <c r="AU589" s="56"/>
      <c r="AV589" s="56"/>
      <c r="AW589" s="56"/>
      <c r="AX589" s="249" t="str">
        <f>IF(V589="","",EOMONTH(EDATE(Tabla1[[#This Row],[Fecha Finalización]],2),0))</f>
        <v/>
      </c>
      <c r="AY589" s="40"/>
      <c r="AZ589" s="250" t="str">
        <f>IF(V589="","",EOMONTH(EDATE(Tabla1[[#This Row],[Fecha Finalización]],3),0))</f>
        <v/>
      </c>
      <c r="BA589" s="40"/>
      <c r="BB589" s="40"/>
      <c r="BC589" s="236"/>
      <c r="BD589" s="234" t="str">
        <f>IF(F589="","",Tabla1[[#This Row],[sem 01]]&amp;Tabla1[[#This Row],[sem 02]]&amp;Tabla1[[#This Row],[sem 03]])</f>
        <v/>
      </c>
      <c r="BE589" s="235" t="str">
        <f>IF(TRIM(F589)="","",$B$1&amp;"-"&amp;SUBSTITUTE(Tabla1[[#This Row],[Mes Inscrito]]," ","")&amp;"-"&amp;SUBSTITUTE(Tabla1[[#This Row],[Dia de clases Inscrito]]," ","")&amp;"-"&amp;SUBSTITUTE(Tabla1[[#This Row],[Horario Inscrito]]," ","")&amp;"-"&amp;Tabla1[[#This Row],[Fecha Inicio grupo]])</f>
        <v/>
      </c>
      <c r="BF589" s="252" t="str">
        <f>IF(F589="","",Tabla1[[#This Row],[Curso]])</f>
        <v/>
      </c>
      <c r="BG589" s="253" t="str">
        <f>+IF(TRIM(F589)="","",$B$1&amp;"-"&amp;TRIM(Tabla1[[#This Row],[Mes Inscrito]])&amp;"-"&amp;TRIM(Tabla1[[#This Row],[Dia de clases Inscrito]])&amp;"-"&amp;TRIM(Tabla1[[#This Row],[Horario Inscrito]])&amp;"-"&amp;TRIM(Tabla1[[#This Row],[Fecha Inicio grupo]])&amp;"-"&amp;TRIM(Tabla1[[#This Row],[Tipo Incrito]]))</f>
        <v/>
      </c>
      <c r="BH589" s="309"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10"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10"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10" t="str">
        <f>IF(Tabla1[[#This Row],[Fecha Inicio grupo]]="","",IFERROR(VLOOKUP(Tabla1[[#This Row],[Mes de Alta como miembro]],Parámetros!$AM$2:$AN$16,2,0),"01/01/1900"))</f>
        <v/>
      </c>
    </row>
    <row r="590" spans="1:63" ht="14.45" hidden="1">
      <c r="A590" s="69">
        <v>587</v>
      </c>
      <c r="B590" s="30"/>
      <c r="C590" s="35"/>
      <c r="D590" s="43"/>
      <c r="E590" s="65"/>
      <c r="F590" s="46"/>
      <c r="G590" s="46"/>
      <c r="H590" s="164"/>
      <c r="I590" s="43"/>
      <c r="J590" s="29"/>
      <c r="K590" s="70"/>
      <c r="L590" s="69"/>
      <c r="M590" s="47"/>
      <c r="N590" s="239" t="str">
        <f ca="1">IF(Tabla1[[#This Row],[Fecha de nac]]="","",IF(Tabla1[[#This Row],[Fecha Finalización]] &gt;=TODAY(), DATEDIF(Tabla1[[#This Row],[Fecha de nac]],TODAY(),"y"), ROUNDDOWN((Tabla1[[#This Row],[Fecha Finalización]] -Tabla1[[#This Row],[Fecha de nac]])/365,0)))</f>
        <v/>
      </c>
      <c r="O590" s="170"/>
      <c r="P590" s="35"/>
      <c r="Q590" s="68"/>
      <c r="R590" s="68"/>
      <c r="S590" s="68"/>
      <c r="T590" s="68"/>
      <c r="U590" s="244" t="str">
        <f>IF(F590="","",Tabla1[[#This Row],[Fecha Inicio grupo]]+3*7-7)</f>
        <v/>
      </c>
      <c r="V590" s="245" t="str">
        <f>IF(F590="","",EDATE(Tabla1[[#This Row],[Fecha Inicio grupo]],3))</f>
        <v/>
      </c>
      <c r="W590" s="30"/>
      <c r="X590" s="30"/>
      <c r="Y590" s="77"/>
      <c r="Z590" s="77"/>
      <c r="AA590" s="77"/>
      <c r="AB590" s="77"/>
      <c r="AC590" s="77"/>
      <c r="AD590" s="77"/>
      <c r="AE590" s="77"/>
      <c r="AF590" s="77"/>
      <c r="AG590" s="77"/>
      <c r="AH590" s="77"/>
      <c r="AI590" s="77"/>
      <c r="AJ590" s="77"/>
      <c r="AK590" s="77"/>
      <c r="AL590" s="77"/>
      <c r="AM590" s="77"/>
      <c r="AN590" s="77"/>
      <c r="AO590" s="145"/>
      <c r="AP590" s="247" t="str">
        <f>IF(F590="","",IFERROR(VLOOKUP(SUBSTITUTE(SUBSTITUTE(Tabla1[[#This Row],[Uso Sistemas]],"T","P"),"N","F"),Parámetros!$M$2:$N$17,2,0),"Completar hasta 3ra sem. para evaluar a Probacionista"))</f>
        <v/>
      </c>
      <c r="AQ590" s="40"/>
      <c r="AR590" s="40"/>
      <c r="AS590" s="40"/>
      <c r="AT590" s="29"/>
      <c r="AU590" s="56"/>
      <c r="AV590" s="56"/>
      <c r="AW590" s="56"/>
      <c r="AX590" s="249" t="str">
        <f>IF(V590="","",EOMONTH(EDATE(Tabla1[[#This Row],[Fecha Finalización]],2),0))</f>
        <v/>
      </c>
      <c r="AY590" s="40"/>
      <c r="AZ590" s="250" t="str">
        <f>IF(V590="","",EOMONTH(EDATE(Tabla1[[#This Row],[Fecha Finalización]],3),0))</f>
        <v/>
      </c>
      <c r="BA590" s="40"/>
      <c r="BB590" s="40"/>
      <c r="BC590" s="236"/>
      <c r="BD590" s="234" t="str">
        <f>IF(F590="","",Tabla1[[#This Row],[sem 01]]&amp;Tabla1[[#This Row],[sem 02]]&amp;Tabla1[[#This Row],[sem 03]])</f>
        <v/>
      </c>
      <c r="BE590" s="235" t="str">
        <f>IF(TRIM(F590)="","",$B$1&amp;"-"&amp;SUBSTITUTE(Tabla1[[#This Row],[Mes Inscrito]]," ","")&amp;"-"&amp;SUBSTITUTE(Tabla1[[#This Row],[Dia de clases Inscrito]]," ","")&amp;"-"&amp;SUBSTITUTE(Tabla1[[#This Row],[Horario Inscrito]]," ","")&amp;"-"&amp;Tabla1[[#This Row],[Fecha Inicio grupo]])</f>
        <v/>
      </c>
      <c r="BF590" s="252" t="str">
        <f>IF(F590="","",Tabla1[[#This Row],[Curso]])</f>
        <v/>
      </c>
      <c r="BG590" s="253" t="str">
        <f>+IF(TRIM(F590)="","",$B$1&amp;"-"&amp;TRIM(Tabla1[[#This Row],[Mes Inscrito]])&amp;"-"&amp;TRIM(Tabla1[[#This Row],[Dia de clases Inscrito]])&amp;"-"&amp;TRIM(Tabla1[[#This Row],[Horario Inscrito]])&amp;"-"&amp;TRIM(Tabla1[[#This Row],[Fecha Inicio grupo]])&amp;"-"&amp;TRIM(Tabla1[[#This Row],[Tipo Incrito]]))</f>
        <v/>
      </c>
      <c r="BH590" s="309"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10"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10"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10" t="str">
        <f>IF(Tabla1[[#This Row],[Fecha Inicio grupo]]="","",IFERROR(VLOOKUP(Tabla1[[#This Row],[Mes de Alta como miembro]],Parámetros!$AM$2:$AN$16,2,0),"01/01/1900"))</f>
        <v/>
      </c>
    </row>
    <row r="591" spans="1:63" ht="14.45" hidden="1">
      <c r="A591" s="69">
        <v>588</v>
      </c>
      <c r="B591" s="30"/>
      <c r="C591" s="35"/>
      <c r="D591" s="43"/>
      <c r="E591" s="65"/>
      <c r="F591" s="46"/>
      <c r="G591" s="46"/>
      <c r="H591" s="164"/>
      <c r="I591" s="43"/>
      <c r="J591" s="29"/>
      <c r="K591" s="70"/>
      <c r="L591" s="69"/>
      <c r="M591" s="47"/>
      <c r="N591" s="239" t="str">
        <f ca="1">IF(Tabla1[[#This Row],[Fecha de nac]]="","",IF(Tabla1[[#This Row],[Fecha Finalización]] &gt;=TODAY(), DATEDIF(Tabla1[[#This Row],[Fecha de nac]],TODAY(),"y"), ROUNDDOWN((Tabla1[[#This Row],[Fecha Finalización]] -Tabla1[[#This Row],[Fecha de nac]])/365,0)))</f>
        <v/>
      </c>
      <c r="O591" s="170"/>
      <c r="P591" s="35"/>
      <c r="Q591" s="68"/>
      <c r="R591" s="68"/>
      <c r="S591" s="68"/>
      <c r="T591" s="68"/>
      <c r="U591" s="244" t="str">
        <f>IF(F591="","",Tabla1[[#This Row],[Fecha Inicio grupo]]+3*7-7)</f>
        <v/>
      </c>
      <c r="V591" s="245" t="str">
        <f>IF(F591="","",EDATE(Tabla1[[#This Row],[Fecha Inicio grupo]],3))</f>
        <v/>
      </c>
      <c r="W591" s="30"/>
      <c r="X591" s="30"/>
      <c r="Y591" s="77"/>
      <c r="Z591" s="77"/>
      <c r="AA591" s="77"/>
      <c r="AB591" s="77"/>
      <c r="AC591" s="77"/>
      <c r="AD591" s="77"/>
      <c r="AE591" s="77"/>
      <c r="AF591" s="77"/>
      <c r="AG591" s="77"/>
      <c r="AH591" s="77"/>
      <c r="AI591" s="77"/>
      <c r="AJ591" s="77"/>
      <c r="AK591" s="77"/>
      <c r="AL591" s="77"/>
      <c r="AM591" s="77"/>
      <c r="AN591" s="77"/>
      <c r="AO591" s="145"/>
      <c r="AP591" s="247" t="str">
        <f>IF(F591="","",IFERROR(VLOOKUP(SUBSTITUTE(SUBSTITUTE(Tabla1[[#This Row],[Uso Sistemas]],"T","P"),"N","F"),Parámetros!$M$2:$N$17,2,0),"Completar hasta 3ra sem. para evaluar a Probacionista"))</f>
        <v/>
      </c>
      <c r="AQ591" s="40"/>
      <c r="AR591" s="40"/>
      <c r="AS591" s="40"/>
      <c r="AT591" s="29"/>
      <c r="AU591" s="56"/>
      <c r="AV591" s="56"/>
      <c r="AW591" s="56"/>
      <c r="AX591" s="249" t="str">
        <f>IF(V591="","",EOMONTH(EDATE(Tabla1[[#This Row],[Fecha Finalización]],2),0))</f>
        <v/>
      </c>
      <c r="AY591" s="40"/>
      <c r="AZ591" s="250" t="str">
        <f>IF(V591="","",EOMONTH(EDATE(Tabla1[[#This Row],[Fecha Finalización]],3),0))</f>
        <v/>
      </c>
      <c r="BA591" s="40"/>
      <c r="BB591" s="40"/>
      <c r="BC591" s="236"/>
      <c r="BD591" s="234" t="str">
        <f>IF(F591="","",Tabla1[[#This Row],[sem 01]]&amp;Tabla1[[#This Row],[sem 02]]&amp;Tabla1[[#This Row],[sem 03]])</f>
        <v/>
      </c>
      <c r="BE591" s="235" t="str">
        <f>IF(TRIM(F591)="","",$B$1&amp;"-"&amp;SUBSTITUTE(Tabla1[[#This Row],[Mes Inscrito]]," ","")&amp;"-"&amp;SUBSTITUTE(Tabla1[[#This Row],[Dia de clases Inscrito]]," ","")&amp;"-"&amp;SUBSTITUTE(Tabla1[[#This Row],[Horario Inscrito]]," ","")&amp;"-"&amp;Tabla1[[#This Row],[Fecha Inicio grupo]])</f>
        <v/>
      </c>
      <c r="BF591" s="252" t="str">
        <f>IF(F591="","",Tabla1[[#This Row],[Curso]])</f>
        <v/>
      </c>
      <c r="BG591" s="253" t="str">
        <f>+IF(TRIM(F591)="","",$B$1&amp;"-"&amp;TRIM(Tabla1[[#This Row],[Mes Inscrito]])&amp;"-"&amp;TRIM(Tabla1[[#This Row],[Dia de clases Inscrito]])&amp;"-"&amp;TRIM(Tabla1[[#This Row],[Horario Inscrito]])&amp;"-"&amp;TRIM(Tabla1[[#This Row],[Fecha Inicio grupo]])&amp;"-"&amp;TRIM(Tabla1[[#This Row],[Tipo Incrito]]))</f>
        <v/>
      </c>
      <c r="BH591" s="309"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10"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10"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10" t="str">
        <f>IF(Tabla1[[#This Row],[Fecha Inicio grupo]]="","",IFERROR(VLOOKUP(Tabla1[[#This Row],[Mes de Alta como miembro]],Parámetros!$AM$2:$AN$16,2,0),"01/01/1900"))</f>
        <v/>
      </c>
    </row>
    <row r="592" spans="1:63" ht="14.45" hidden="1">
      <c r="A592" s="69">
        <v>589</v>
      </c>
      <c r="B592" s="30"/>
      <c r="C592" s="35"/>
      <c r="D592" s="43"/>
      <c r="E592" s="65"/>
      <c r="F592" s="46"/>
      <c r="G592" s="46"/>
      <c r="H592" s="164"/>
      <c r="I592" s="43"/>
      <c r="J592" s="29"/>
      <c r="K592" s="70"/>
      <c r="L592" s="69"/>
      <c r="M592" s="47"/>
      <c r="N592" s="239" t="str">
        <f ca="1">IF(Tabla1[[#This Row],[Fecha de nac]]="","",IF(Tabla1[[#This Row],[Fecha Finalización]] &gt;=TODAY(), DATEDIF(Tabla1[[#This Row],[Fecha de nac]],TODAY(),"y"), ROUNDDOWN((Tabla1[[#This Row],[Fecha Finalización]] -Tabla1[[#This Row],[Fecha de nac]])/365,0)))</f>
        <v/>
      </c>
      <c r="O592" s="170"/>
      <c r="P592" s="35"/>
      <c r="Q592" s="68"/>
      <c r="R592" s="68"/>
      <c r="S592" s="68"/>
      <c r="T592" s="68"/>
      <c r="U592" s="244" t="str">
        <f>IF(F592="","",Tabla1[[#This Row],[Fecha Inicio grupo]]+3*7-7)</f>
        <v/>
      </c>
      <c r="V592" s="245" t="str">
        <f>IF(F592="","",EDATE(Tabla1[[#This Row],[Fecha Inicio grupo]],3))</f>
        <v/>
      </c>
      <c r="W592" s="30"/>
      <c r="X592" s="30"/>
      <c r="Y592" s="77"/>
      <c r="Z592" s="77"/>
      <c r="AA592" s="77"/>
      <c r="AB592" s="77"/>
      <c r="AC592" s="77"/>
      <c r="AD592" s="77"/>
      <c r="AE592" s="77"/>
      <c r="AF592" s="77"/>
      <c r="AG592" s="77"/>
      <c r="AH592" s="77"/>
      <c r="AI592" s="77"/>
      <c r="AJ592" s="77"/>
      <c r="AK592" s="77"/>
      <c r="AL592" s="77"/>
      <c r="AM592" s="77"/>
      <c r="AN592" s="77"/>
      <c r="AO592" s="145"/>
      <c r="AP592" s="247" t="str">
        <f>IF(F592="","",IFERROR(VLOOKUP(SUBSTITUTE(SUBSTITUTE(Tabla1[[#This Row],[Uso Sistemas]],"T","P"),"N","F"),Parámetros!$M$2:$N$17,2,0),"Completar hasta 3ra sem. para evaluar a Probacionista"))</f>
        <v/>
      </c>
      <c r="AQ592" s="40"/>
      <c r="AR592" s="40"/>
      <c r="AS592" s="40"/>
      <c r="AT592" s="29"/>
      <c r="AU592" s="56"/>
      <c r="AV592" s="56"/>
      <c r="AW592" s="56"/>
      <c r="AX592" s="249" t="str">
        <f>IF(V592="","",EOMONTH(EDATE(Tabla1[[#This Row],[Fecha Finalización]],2),0))</f>
        <v/>
      </c>
      <c r="AY592" s="40"/>
      <c r="AZ592" s="250" t="str">
        <f>IF(V592="","",EOMONTH(EDATE(Tabla1[[#This Row],[Fecha Finalización]],3),0))</f>
        <v/>
      </c>
      <c r="BA592" s="40"/>
      <c r="BB592" s="40"/>
      <c r="BC592" s="236"/>
      <c r="BD592" s="234" t="str">
        <f>IF(F592="","",Tabla1[[#This Row],[sem 01]]&amp;Tabla1[[#This Row],[sem 02]]&amp;Tabla1[[#This Row],[sem 03]])</f>
        <v/>
      </c>
      <c r="BE592" s="235" t="str">
        <f>IF(TRIM(F592)="","",$B$1&amp;"-"&amp;SUBSTITUTE(Tabla1[[#This Row],[Mes Inscrito]]," ","")&amp;"-"&amp;SUBSTITUTE(Tabla1[[#This Row],[Dia de clases Inscrito]]," ","")&amp;"-"&amp;SUBSTITUTE(Tabla1[[#This Row],[Horario Inscrito]]," ","")&amp;"-"&amp;Tabla1[[#This Row],[Fecha Inicio grupo]])</f>
        <v/>
      </c>
      <c r="BF592" s="252" t="str">
        <f>IF(F592="","",Tabla1[[#This Row],[Curso]])</f>
        <v/>
      </c>
      <c r="BG592" s="253" t="str">
        <f>+IF(TRIM(F592)="","",$B$1&amp;"-"&amp;TRIM(Tabla1[[#This Row],[Mes Inscrito]])&amp;"-"&amp;TRIM(Tabla1[[#This Row],[Dia de clases Inscrito]])&amp;"-"&amp;TRIM(Tabla1[[#This Row],[Horario Inscrito]])&amp;"-"&amp;TRIM(Tabla1[[#This Row],[Fecha Inicio grupo]])&amp;"-"&amp;TRIM(Tabla1[[#This Row],[Tipo Incrito]]))</f>
        <v/>
      </c>
      <c r="BH592" s="309"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10"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10"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10" t="str">
        <f>IF(Tabla1[[#This Row],[Fecha Inicio grupo]]="","",IFERROR(VLOOKUP(Tabla1[[#This Row],[Mes de Alta como miembro]],Parámetros!$AM$2:$AN$16,2,0),"01/01/1900"))</f>
        <v/>
      </c>
    </row>
    <row r="593" spans="1:63" ht="14.45" hidden="1">
      <c r="A593" s="69">
        <v>590</v>
      </c>
      <c r="B593" s="30"/>
      <c r="C593" s="35"/>
      <c r="D593" s="43"/>
      <c r="E593" s="65"/>
      <c r="F593" s="46"/>
      <c r="G593" s="46"/>
      <c r="H593" s="164"/>
      <c r="I593" s="43"/>
      <c r="J593" s="29"/>
      <c r="K593" s="70"/>
      <c r="L593" s="69"/>
      <c r="M593" s="47"/>
      <c r="N593" s="239" t="str">
        <f ca="1">IF(Tabla1[[#This Row],[Fecha de nac]]="","",IF(Tabla1[[#This Row],[Fecha Finalización]] &gt;=TODAY(), DATEDIF(Tabla1[[#This Row],[Fecha de nac]],TODAY(),"y"), ROUNDDOWN((Tabla1[[#This Row],[Fecha Finalización]] -Tabla1[[#This Row],[Fecha de nac]])/365,0)))</f>
        <v/>
      </c>
      <c r="O593" s="170"/>
      <c r="P593" s="35"/>
      <c r="Q593" s="68"/>
      <c r="R593" s="68"/>
      <c r="S593" s="68"/>
      <c r="T593" s="68"/>
      <c r="U593" s="244" t="str">
        <f>IF(F593="","",Tabla1[[#This Row],[Fecha Inicio grupo]]+3*7-7)</f>
        <v/>
      </c>
      <c r="V593" s="245" t="str">
        <f>IF(F593="","",EDATE(Tabla1[[#This Row],[Fecha Inicio grupo]],3))</f>
        <v/>
      </c>
      <c r="W593" s="30"/>
      <c r="X593" s="30"/>
      <c r="Y593" s="77"/>
      <c r="Z593" s="77"/>
      <c r="AA593" s="77"/>
      <c r="AB593" s="77"/>
      <c r="AC593" s="77"/>
      <c r="AD593" s="77"/>
      <c r="AE593" s="77"/>
      <c r="AF593" s="77"/>
      <c r="AG593" s="77"/>
      <c r="AH593" s="77"/>
      <c r="AI593" s="77"/>
      <c r="AJ593" s="77"/>
      <c r="AK593" s="77"/>
      <c r="AL593" s="77"/>
      <c r="AM593" s="77"/>
      <c r="AN593" s="77"/>
      <c r="AO593" s="145"/>
      <c r="AP593" s="247" t="str">
        <f>IF(F593="","",IFERROR(VLOOKUP(SUBSTITUTE(SUBSTITUTE(Tabla1[[#This Row],[Uso Sistemas]],"T","P"),"N","F"),Parámetros!$M$2:$N$17,2,0),"Completar hasta 3ra sem. para evaluar a Probacionista"))</f>
        <v/>
      </c>
      <c r="AQ593" s="40"/>
      <c r="AR593" s="40"/>
      <c r="AS593" s="40"/>
      <c r="AT593" s="29"/>
      <c r="AU593" s="56"/>
      <c r="AV593" s="56"/>
      <c r="AW593" s="56"/>
      <c r="AX593" s="249" t="str">
        <f>IF(V593="","",EOMONTH(EDATE(Tabla1[[#This Row],[Fecha Finalización]],2),0))</f>
        <v/>
      </c>
      <c r="AY593" s="40"/>
      <c r="AZ593" s="250" t="str">
        <f>IF(V593="","",EOMONTH(EDATE(Tabla1[[#This Row],[Fecha Finalización]],3),0))</f>
        <v/>
      </c>
      <c r="BA593" s="40"/>
      <c r="BB593" s="40"/>
      <c r="BC593" s="236"/>
      <c r="BD593" s="234" t="str">
        <f>IF(F593="","",Tabla1[[#This Row],[sem 01]]&amp;Tabla1[[#This Row],[sem 02]]&amp;Tabla1[[#This Row],[sem 03]])</f>
        <v/>
      </c>
      <c r="BE593" s="235" t="str">
        <f>IF(TRIM(F593)="","",$B$1&amp;"-"&amp;SUBSTITUTE(Tabla1[[#This Row],[Mes Inscrito]]," ","")&amp;"-"&amp;SUBSTITUTE(Tabla1[[#This Row],[Dia de clases Inscrito]]," ","")&amp;"-"&amp;SUBSTITUTE(Tabla1[[#This Row],[Horario Inscrito]]," ","")&amp;"-"&amp;Tabla1[[#This Row],[Fecha Inicio grupo]])</f>
        <v/>
      </c>
      <c r="BF593" s="252" t="str">
        <f>IF(F593="","",Tabla1[[#This Row],[Curso]])</f>
        <v/>
      </c>
      <c r="BG593" s="253" t="str">
        <f>+IF(TRIM(F593)="","",$B$1&amp;"-"&amp;TRIM(Tabla1[[#This Row],[Mes Inscrito]])&amp;"-"&amp;TRIM(Tabla1[[#This Row],[Dia de clases Inscrito]])&amp;"-"&amp;TRIM(Tabla1[[#This Row],[Horario Inscrito]])&amp;"-"&amp;TRIM(Tabla1[[#This Row],[Fecha Inicio grupo]])&amp;"-"&amp;TRIM(Tabla1[[#This Row],[Tipo Incrito]]))</f>
        <v/>
      </c>
      <c r="BH593" s="309"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10"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10"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10" t="str">
        <f>IF(Tabla1[[#This Row],[Fecha Inicio grupo]]="","",IFERROR(VLOOKUP(Tabla1[[#This Row],[Mes de Alta como miembro]],Parámetros!$AM$2:$AN$16,2,0),"01/01/1900"))</f>
        <v/>
      </c>
    </row>
    <row r="594" spans="1:63" ht="14.45" hidden="1">
      <c r="A594" s="69">
        <v>591</v>
      </c>
      <c r="B594" s="30"/>
      <c r="C594" s="35"/>
      <c r="D594" s="43"/>
      <c r="E594" s="65"/>
      <c r="F594" s="46"/>
      <c r="G594" s="46"/>
      <c r="H594" s="164"/>
      <c r="I594" s="43"/>
      <c r="J594" s="29"/>
      <c r="K594" s="70"/>
      <c r="L594" s="69"/>
      <c r="M594" s="47"/>
      <c r="N594" s="239" t="str">
        <f ca="1">IF(Tabla1[[#This Row],[Fecha de nac]]="","",IF(Tabla1[[#This Row],[Fecha Finalización]] &gt;=TODAY(), DATEDIF(Tabla1[[#This Row],[Fecha de nac]],TODAY(),"y"), ROUNDDOWN((Tabla1[[#This Row],[Fecha Finalización]] -Tabla1[[#This Row],[Fecha de nac]])/365,0)))</f>
        <v/>
      </c>
      <c r="O594" s="170"/>
      <c r="P594" s="35"/>
      <c r="Q594" s="68"/>
      <c r="R594" s="68"/>
      <c r="S594" s="68"/>
      <c r="T594" s="68"/>
      <c r="U594" s="244" t="str">
        <f>IF(F594="","",Tabla1[[#This Row],[Fecha Inicio grupo]]+3*7-7)</f>
        <v/>
      </c>
      <c r="V594" s="245" t="str">
        <f>IF(F594="","",EDATE(Tabla1[[#This Row],[Fecha Inicio grupo]],3))</f>
        <v/>
      </c>
      <c r="W594" s="30"/>
      <c r="X594" s="30"/>
      <c r="Y594" s="77"/>
      <c r="Z594" s="77"/>
      <c r="AA594" s="77"/>
      <c r="AB594" s="77"/>
      <c r="AC594" s="77"/>
      <c r="AD594" s="77"/>
      <c r="AE594" s="77"/>
      <c r="AF594" s="77"/>
      <c r="AG594" s="77"/>
      <c r="AH594" s="77"/>
      <c r="AI594" s="77"/>
      <c r="AJ594" s="77"/>
      <c r="AK594" s="77"/>
      <c r="AL594" s="77"/>
      <c r="AM594" s="77"/>
      <c r="AN594" s="77"/>
      <c r="AO594" s="145"/>
      <c r="AP594" s="247" t="str">
        <f>IF(F594="","",IFERROR(VLOOKUP(SUBSTITUTE(SUBSTITUTE(Tabla1[[#This Row],[Uso Sistemas]],"T","P"),"N","F"),Parámetros!$M$2:$N$17,2,0),"Completar hasta 3ra sem. para evaluar a Probacionista"))</f>
        <v/>
      </c>
      <c r="AQ594" s="40"/>
      <c r="AR594" s="40"/>
      <c r="AS594" s="40"/>
      <c r="AT594" s="29"/>
      <c r="AU594" s="56"/>
      <c r="AV594" s="56"/>
      <c r="AW594" s="56"/>
      <c r="AX594" s="249" t="str">
        <f>IF(V594="","",EOMONTH(EDATE(Tabla1[[#This Row],[Fecha Finalización]],2),0))</f>
        <v/>
      </c>
      <c r="AY594" s="40"/>
      <c r="AZ594" s="250" t="str">
        <f>IF(V594="","",EOMONTH(EDATE(Tabla1[[#This Row],[Fecha Finalización]],3),0))</f>
        <v/>
      </c>
      <c r="BA594" s="40"/>
      <c r="BB594" s="40"/>
      <c r="BC594" s="236"/>
      <c r="BD594" s="234" t="str">
        <f>IF(F594="","",Tabla1[[#This Row],[sem 01]]&amp;Tabla1[[#This Row],[sem 02]]&amp;Tabla1[[#This Row],[sem 03]])</f>
        <v/>
      </c>
      <c r="BE594" s="235" t="str">
        <f>IF(TRIM(F594)="","",$B$1&amp;"-"&amp;SUBSTITUTE(Tabla1[[#This Row],[Mes Inscrito]]," ","")&amp;"-"&amp;SUBSTITUTE(Tabla1[[#This Row],[Dia de clases Inscrito]]," ","")&amp;"-"&amp;SUBSTITUTE(Tabla1[[#This Row],[Horario Inscrito]]," ","")&amp;"-"&amp;Tabla1[[#This Row],[Fecha Inicio grupo]])</f>
        <v/>
      </c>
      <c r="BF594" s="252" t="str">
        <f>IF(F594="","",Tabla1[[#This Row],[Curso]])</f>
        <v/>
      </c>
      <c r="BG594" s="253" t="str">
        <f>+IF(TRIM(F594)="","",$B$1&amp;"-"&amp;TRIM(Tabla1[[#This Row],[Mes Inscrito]])&amp;"-"&amp;TRIM(Tabla1[[#This Row],[Dia de clases Inscrito]])&amp;"-"&amp;TRIM(Tabla1[[#This Row],[Horario Inscrito]])&amp;"-"&amp;TRIM(Tabla1[[#This Row],[Fecha Inicio grupo]])&amp;"-"&amp;TRIM(Tabla1[[#This Row],[Tipo Incrito]]))</f>
        <v/>
      </c>
      <c r="BH594" s="309"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10"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10"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10" t="str">
        <f>IF(Tabla1[[#This Row],[Fecha Inicio grupo]]="","",IFERROR(VLOOKUP(Tabla1[[#This Row],[Mes de Alta como miembro]],Parámetros!$AM$2:$AN$16,2,0),"01/01/1900"))</f>
        <v/>
      </c>
    </row>
    <row r="595" spans="1:63" ht="14.45" hidden="1">
      <c r="A595" s="69">
        <v>592</v>
      </c>
      <c r="B595" s="30"/>
      <c r="C595" s="35"/>
      <c r="D595" s="43"/>
      <c r="E595" s="65"/>
      <c r="F595" s="46"/>
      <c r="G595" s="46"/>
      <c r="H595" s="164"/>
      <c r="I595" s="43"/>
      <c r="J595" s="29"/>
      <c r="K595" s="70"/>
      <c r="L595" s="69"/>
      <c r="M595" s="47"/>
      <c r="N595" s="239" t="str">
        <f ca="1">IF(Tabla1[[#This Row],[Fecha de nac]]="","",IF(Tabla1[[#This Row],[Fecha Finalización]] &gt;=TODAY(), DATEDIF(Tabla1[[#This Row],[Fecha de nac]],TODAY(),"y"), ROUNDDOWN((Tabla1[[#This Row],[Fecha Finalización]] -Tabla1[[#This Row],[Fecha de nac]])/365,0)))</f>
        <v/>
      </c>
      <c r="O595" s="170"/>
      <c r="P595" s="35"/>
      <c r="Q595" s="68"/>
      <c r="R595" s="68"/>
      <c r="S595" s="68"/>
      <c r="T595" s="68"/>
      <c r="U595" s="244" t="str">
        <f>IF(F595="","",Tabla1[[#This Row],[Fecha Inicio grupo]]+3*7-7)</f>
        <v/>
      </c>
      <c r="V595" s="245" t="str">
        <f>IF(F595="","",EDATE(Tabla1[[#This Row],[Fecha Inicio grupo]],3))</f>
        <v/>
      </c>
      <c r="W595" s="30"/>
      <c r="X595" s="30"/>
      <c r="Y595" s="77"/>
      <c r="Z595" s="77"/>
      <c r="AA595" s="77"/>
      <c r="AB595" s="77"/>
      <c r="AC595" s="77"/>
      <c r="AD595" s="77"/>
      <c r="AE595" s="77"/>
      <c r="AF595" s="77"/>
      <c r="AG595" s="77"/>
      <c r="AH595" s="77"/>
      <c r="AI595" s="77"/>
      <c r="AJ595" s="77"/>
      <c r="AK595" s="77"/>
      <c r="AL595" s="77"/>
      <c r="AM595" s="77"/>
      <c r="AN595" s="77"/>
      <c r="AO595" s="145"/>
      <c r="AP595" s="247" t="str">
        <f>IF(F595="","",IFERROR(VLOOKUP(SUBSTITUTE(SUBSTITUTE(Tabla1[[#This Row],[Uso Sistemas]],"T","P"),"N","F"),Parámetros!$M$2:$N$17,2,0),"Completar hasta 3ra sem. para evaluar a Probacionista"))</f>
        <v/>
      </c>
      <c r="AQ595" s="40"/>
      <c r="AR595" s="40"/>
      <c r="AS595" s="40"/>
      <c r="AT595" s="29"/>
      <c r="AU595" s="56"/>
      <c r="AV595" s="56"/>
      <c r="AW595" s="56"/>
      <c r="AX595" s="249" t="str">
        <f>IF(V595="","",EOMONTH(EDATE(Tabla1[[#This Row],[Fecha Finalización]],2),0))</f>
        <v/>
      </c>
      <c r="AY595" s="40"/>
      <c r="AZ595" s="250" t="str">
        <f>IF(V595="","",EOMONTH(EDATE(Tabla1[[#This Row],[Fecha Finalización]],3),0))</f>
        <v/>
      </c>
      <c r="BA595" s="40"/>
      <c r="BB595" s="40"/>
      <c r="BC595" s="236"/>
      <c r="BD595" s="234" t="str">
        <f>IF(F595="","",Tabla1[[#This Row],[sem 01]]&amp;Tabla1[[#This Row],[sem 02]]&amp;Tabla1[[#This Row],[sem 03]])</f>
        <v/>
      </c>
      <c r="BE595" s="235" t="str">
        <f>IF(TRIM(F595)="","",$B$1&amp;"-"&amp;SUBSTITUTE(Tabla1[[#This Row],[Mes Inscrito]]," ","")&amp;"-"&amp;SUBSTITUTE(Tabla1[[#This Row],[Dia de clases Inscrito]]," ","")&amp;"-"&amp;SUBSTITUTE(Tabla1[[#This Row],[Horario Inscrito]]," ","")&amp;"-"&amp;Tabla1[[#This Row],[Fecha Inicio grupo]])</f>
        <v/>
      </c>
      <c r="BF595" s="252" t="str">
        <f>IF(F595="","",Tabla1[[#This Row],[Curso]])</f>
        <v/>
      </c>
      <c r="BG595" s="253" t="str">
        <f>+IF(TRIM(F595)="","",$B$1&amp;"-"&amp;TRIM(Tabla1[[#This Row],[Mes Inscrito]])&amp;"-"&amp;TRIM(Tabla1[[#This Row],[Dia de clases Inscrito]])&amp;"-"&amp;TRIM(Tabla1[[#This Row],[Horario Inscrito]])&amp;"-"&amp;TRIM(Tabla1[[#This Row],[Fecha Inicio grupo]])&amp;"-"&amp;TRIM(Tabla1[[#This Row],[Tipo Incrito]]))</f>
        <v/>
      </c>
      <c r="BH595" s="309"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10"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10"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10" t="str">
        <f>IF(Tabla1[[#This Row],[Fecha Inicio grupo]]="","",IFERROR(VLOOKUP(Tabla1[[#This Row],[Mes de Alta como miembro]],Parámetros!$AM$2:$AN$16,2,0),"01/01/1900"))</f>
        <v/>
      </c>
    </row>
    <row r="596" spans="1:63" ht="14.45" hidden="1">
      <c r="A596" s="69">
        <v>593</v>
      </c>
      <c r="B596" s="30"/>
      <c r="C596" s="35"/>
      <c r="D596" s="43"/>
      <c r="E596" s="65"/>
      <c r="F596" s="46"/>
      <c r="G596" s="46"/>
      <c r="H596" s="164"/>
      <c r="I596" s="43"/>
      <c r="J596" s="29"/>
      <c r="K596" s="70"/>
      <c r="L596" s="69"/>
      <c r="M596" s="47"/>
      <c r="N596" s="239" t="str">
        <f ca="1">IF(Tabla1[[#This Row],[Fecha de nac]]="","",IF(Tabla1[[#This Row],[Fecha Finalización]] &gt;=TODAY(), DATEDIF(Tabla1[[#This Row],[Fecha de nac]],TODAY(),"y"), ROUNDDOWN((Tabla1[[#This Row],[Fecha Finalización]] -Tabla1[[#This Row],[Fecha de nac]])/365,0)))</f>
        <v/>
      </c>
      <c r="O596" s="170"/>
      <c r="P596" s="35"/>
      <c r="Q596" s="68"/>
      <c r="R596" s="68"/>
      <c r="S596" s="68"/>
      <c r="T596" s="68"/>
      <c r="U596" s="244" t="str">
        <f>IF(F596="","",Tabla1[[#This Row],[Fecha Inicio grupo]]+3*7-7)</f>
        <v/>
      </c>
      <c r="V596" s="245" t="str">
        <f>IF(F596="","",EDATE(Tabla1[[#This Row],[Fecha Inicio grupo]],3))</f>
        <v/>
      </c>
      <c r="W596" s="30"/>
      <c r="X596" s="30"/>
      <c r="Y596" s="77"/>
      <c r="Z596" s="77"/>
      <c r="AA596" s="77"/>
      <c r="AB596" s="77"/>
      <c r="AC596" s="77"/>
      <c r="AD596" s="77"/>
      <c r="AE596" s="77"/>
      <c r="AF596" s="77"/>
      <c r="AG596" s="77"/>
      <c r="AH596" s="77"/>
      <c r="AI596" s="77"/>
      <c r="AJ596" s="77"/>
      <c r="AK596" s="77"/>
      <c r="AL596" s="77"/>
      <c r="AM596" s="77"/>
      <c r="AN596" s="77"/>
      <c r="AO596" s="145"/>
      <c r="AP596" s="247" t="str">
        <f>IF(F596="","",IFERROR(VLOOKUP(SUBSTITUTE(SUBSTITUTE(Tabla1[[#This Row],[Uso Sistemas]],"T","P"),"N","F"),Parámetros!$M$2:$N$17,2,0),"Completar hasta 3ra sem. para evaluar a Probacionista"))</f>
        <v/>
      </c>
      <c r="AQ596" s="40"/>
      <c r="AR596" s="40"/>
      <c r="AS596" s="40"/>
      <c r="AT596" s="29"/>
      <c r="AU596" s="56"/>
      <c r="AV596" s="56"/>
      <c r="AW596" s="56"/>
      <c r="AX596" s="249" t="str">
        <f>IF(V596="","",EOMONTH(EDATE(Tabla1[[#This Row],[Fecha Finalización]],2),0))</f>
        <v/>
      </c>
      <c r="AY596" s="40"/>
      <c r="AZ596" s="250" t="str">
        <f>IF(V596="","",EOMONTH(EDATE(Tabla1[[#This Row],[Fecha Finalización]],3),0))</f>
        <v/>
      </c>
      <c r="BA596" s="40"/>
      <c r="BB596" s="40"/>
      <c r="BC596" s="236"/>
      <c r="BD596" s="234" t="str">
        <f>IF(F596="","",Tabla1[[#This Row],[sem 01]]&amp;Tabla1[[#This Row],[sem 02]]&amp;Tabla1[[#This Row],[sem 03]])</f>
        <v/>
      </c>
      <c r="BE596" s="235" t="str">
        <f>IF(TRIM(F596)="","",$B$1&amp;"-"&amp;SUBSTITUTE(Tabla1[[#This Row],[Mes Inscrito]]," ","")&amp;"-"&amp;SUBSTITUTE(Tabla1[[#This Row],[Dia de clases Inscrito]]," ","")&amp;"-"&amp;SUBSTITUTE(Tabla1[[#This Row],[Horario Inscrito]]," ","")&amp;"-"&amp;Tabla1[[#This Row],[Fecha Inicio grupo]])</f>
        <v/>
      </c>
      <c r="BF596" s="252" t="str">
        <f>IF(F596="","",Tabla1[[#This Row],[Curso]])</f>
        <v/>
      </c>
      <c r="BG596" s="253" t="str">
        <f>+IF(TRIM(F596)="","",$B$1&amp;"-"&amp;TRIM(Tabla1[[#This Row],[Mes Inscrito]])&amp;"-"&amp;TRIM(Tabla1[[#This Row],[Dia de clases Inscrito]])&amp;"-"&amp;TRIM(Tabla1[[#This Row],[Horario Inscrito]])&amp;"-"&amp;TRIM(Tabla1[[#This Row],[Fecha Inicio grupo]])&amp;"-"&amp;TRIM(Tabla1[[#This Row],[Tipo Incrito]]))</f>
        <v/>
      </c>
      <c r="BH596" s="309"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10"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10"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10" t="str">
        <f>IF(Tabla1[[#This Row],[Fecha Inicio grupo]]="","",IFERROR(VLOOKUP(Tabla1[[#This Row],[Mes de Alta como miembro]],Parámetros!$AM$2:$AN$16,2,0),"01/01/1900"))</f>
        <v/>
      </c>
    </row>
    <row r="597" spans="1:63" ht="14.45" hidden="1">
      <c r="A597" s="69">
        <v>594</v>
      </c>
      <c r="B597" s="30"/>
      <c r="C597" s="35"/>
      <c r="D597" s="43"/>
      <c r="E597" s="65"/>
      <c r="F597" s="46"/>
      <c r="G597" s="46"/>
      <c r="H597" s="164"/>
      <c r="I597" s="43"/>
      <c r="J597" s="29"/>
      <c r="K597" s="70"/>
      <c r="L597" s="69"/>
      <c r="M597" s="47"/>
      <c r="N597" s="239" t="str">
        <f ca="1">IF(Tabla1[[#This Row],[Fecha de nac]]="","",IF(Tabla1[[#This Row],[Fecha Finalización]] &gt;=TODAY(), DATEDIF(Tabla1[[#This Row],[Fecha de nac]],TODAY(),"y"), ROUNDDOWN((Tabla1[[#This Row],[Fecha Finalización]] -Tabla1[[#This Row],[Fecha de nac]])/365,0)))</f>
        <v/>
      </c>
      <c r="O597" s="170"/>
      <c r="P597" s="35"/>
      <c r="Q597" s="68"/>
      <c r="R597" s="68"/>
      <c r="S597" s="68"/>
      <c r="T597" s="68"/>
      <c r="U597" s="244" t="str">
        <f>IF(F597="","",Tabla1[[#This Row],[Fecha Inicio grupo]]+3*7-7)</f>
        <v/>
      </c>
      <c r="V597" s="245" t="str">
        <f>IF(F597="","",EDATE(Tabla1[[#This Row],[Fecha Inicio grupo]],3))</f>
        <v/>
      </c>
      <c r="W597" s="30"/>
      <c r="X597" s="30"/>
      <c r="Y597" s="77"/>
      <c r="Z597" s="77"/>
      <c r="AA597" s="77"/>
      <c r="AB597" s="77"/>
      <c r="AC597" s="77"/>
      <c r="AD597" s="77"/>
      <c r="AE597" s="77"/>
      <c r="AF597" s="77"/>
      <c r="AG597" s="77"/>
      <c r="AH597" s="77"/>
      <c r="AI597" s="77"/>
      <c r="AJ597" s="77"/>
      <c r="AK597" s="77"/>
      <c r="AL597" s="77"/>
      <c r="AM597" s="77"/>
      <c r="AN597" s="77"/>
      <c r="AO597" s="145"/>
      <c r="AP597" s="247" t="str">
        <f>IF(F597="","",IFERROR(VLOOKUP(SUBSTITUTE(SUBSTITUTE(Tabla1[[#This Row],[Uso Sistemas]],"T","P"),"N","F"),Parámetros!$M$2:$N$17,2,0),"Completar hasta 3ra sem. para evaluar a Probacionista"))</f>
        <v/>
      </c>
      <c r="AQ597" s="40"/>
      <c r="AR597" s="40"/>
      <c r="AS597" s="40"/>
      <c r="AT597" s="29"/>
      <c r="AU597" s="56"/>
      <c r="AV597" s="56"/>
      <c r="AW597" s="56"/>
      <c r="AX597" s="249" t="str">
        <f>IF(V597="","",EOMONTH(EDATE(Tabla1[[#This Row],[Fecha Finalización]],2),0))</f>
        <v/>
      </c>
      <c r="AY597" s="40"/>
      <c r="AZ597" s="250" t="str">
        <f>IF(V597="","",EOMONTH(EDATE(Tabla1[[#This Row],[Fecha Finalización]],3),0))</f>
        <v/>
      </c>
      <c r="BA597" s="40"/>
      <c r="BB597" s="40"/>
      <c r="BC597" s="236"/>
      <c r="BD597" s="234" t="str">
        <f>IF(F597="","",Tabla1[[#This Row],[sem 01]]&amp;Tabla1[[#This Row],[sem 02]]&amp;Tabla1[[#This Row],[sem 03]])</f>
        <v/>
      </c>
      <c r="BE597" s="235" t="str">
        <f>IF(TRIM(F597)="","",$B$1&amp;"-"&amp;SUBSTITUTE(Tabla1[[#This Row],[Mes Inscrito]]," ","")&amp;"-"&amp;SUBSTITUTE(Tabla1[[#This Row],[Dia de clases Inscrito]]," ","")&amp;"-"&amp;SUBSTITUTE(Tabla1[[#This Row],[Horario Inscrito]]," ","")&amp;"-"&amp;Tabla1[[#This Row],[Fecha Inicio grupo]])</f>
        <v/>
      </c>
      <c r="BF597" s="252" t="str">
        <f>IF(F597="","",Tabla1[[#This Row],[Curso]])</f>
        <v/>
      </c>
      <c r="BG597" s="253" t="str">
        <f>+IF(TRIM(F597)="","",$B$1&amp;"-"&amp;TRIM(Tabla1[[#This Row],[Mes Inscrito]])&amp;"-"&amp;TRIM(Tabla1[[#This Row],[Dia de clases Inscrito]])&amp;"-"&amp;TRIM(Tabla1[[#This Row],[Horario Inscrito]])&amp;"-"&amp;TRIM(Tabla1[[#This Row],[Fecha Inicio grupo]])&amp;"-"&amp;TRIM(Tabla1[[#This Row],[Tipo Incrito]]))</f>
        <v/>
      </c>
      <c r="BH597" s="309"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10"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10"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10" t="str">
        <f>IF(Tabla1[[#This Row],[Fecha Inicio grupo]]="","",IFERROR(VLOOKUP(Tabla1[[#This Row],[Mes de Alta como miembro]],Parámetros!$AM$2:$AN$16,2,0),"01/01/1900"))</f>
        <v/>
      </c>
    </row>
    <row r="598" spans="1:63" ht="14.45" hidden="1">
      <c r="A598" s="69">
        <v>595</v>
      </c>
      <c r="B598" s="30"/>
      <c r="C598" s="35"/>
      <c r="D598" s="43"/>
      <c r="E598" s="65"/>
      <c r="F598" s="46"/>
      <c r="G598" s="46"/>
      <c r="H598" s="164"/>
      <c r="I598" s="43"/>
      <c r="J598" s="29"/>
      <c r="K598" s="70"/>
      <c r="L598" s="69"/>
      <c r="M598" s="47"/>
      <c r="N598" s="239" t="str">
        <f ca="1">IF(Tabla1[[#This Row],[Fecha de nac]]="","",IF(Tabla1[[#This Row],[Fecha Finalización]] &gt;=TODAY(), DATEDIF(Tabla1[[#This Row],[Fecha de nac]],TODAY(),"y"), ROUNDDOWN((Tabla1[[#This Row],[Fecha Finalización]] -Tabla1[[#This Row],[Fecha de nac]])/365,0)))</f>
        <v/>
      </c>
      <c r="O598" s="170"/>
      <c r="P598" s="35"/>
      <c r="Q598" s="68"/>
      <c r="R598" s="68"/>
      <c r="S598" s="68"/>
      <c r="T598" s="68"/>
      <c r="U598" s="244" t="str">
        <f>IF(F598="","",Tabla1[[#This Row],[Fecha Inicio grupo]]+3*7-7)</f>
        <v/>
      </c>
      <c r="V598" s="245" t="str">
        <f>IF(F598="","",EDATE(Tabla1[[#This Row],[Fecha Inicio grupo]],3))</f>
        <v/>
      </c>
      <c r="W598" s="30"/>
      <c r="X598" s="30"/>
      <c r="Y598" s="77"/>
      <c r="Z598" s="77"/>
      <c r="AA598" s="77"/>
      <c r="AB598" s="77"/>
      <c r="AC598" s="77"/>
      <c r="AD598" s="77"/>
      <c r="AE598" s="77"/>
      <c r="AF598" s="77"/>
      <c r="AG598" s="77"/>
      <c r="AH598" s="77"/>
      <c r="AI598" s="77"/>
      <c r="AJ598" s="77"/>
      <c r="AK598" s="77"/>
      <c r="AL598" s="77"/>
      <c r="AM598" s="77"/>
      <c r="AN598" s="77"/>
      <c r="AO598" s="145"/>
      <c r="AP598" s="247" t="str">
        <f>IF(F598="","",IFERROR(VLOOKUP(SUBSTITUTE(SUBSTITUTE(Tabla1[[#This Row],[Uso Sistemas]],"T","P"),"N","F"),Parámetros!$M$2:$N$17,2,0),"Completar hasta 3ra sem. para evaluar a Probacionista"))</f>
        <v/>
      </c>
      <c r="AQ598" s="40"/>
      <c r="AR598" s="40"/>
      <c r="AS598" s="40"/>
      <c r="AT598" s="29"/>
      <c r="AU598" s="56"/>
      <c r="AV598" s="56"/>
      <c r="AW598" s="56"/>
      <c r="AX598" s="249" t="str">
        <f>IF(V598="","",EOMONTH(EDATE(Tabla1[[#This Row],[Fecha Finalización]],2),0))</f>
        <v/>
      </c>
      <c r="AY598" s="40"/>
      <c r="AZ598" s="250" t="str">
        <f>IF(V598="","",EOMONTH(EDATE(Tabla1[[#This Row],[Fecha Finalización]],3),0))</f>
        <v/>
      </c>
      <c r="BA598" s="40"/>
      <c r="BB598" s="40"/>
      <c r="BC598" s="236"/>
      <c r="BD598" s="234" t="str">
        <f>IF(F598="","",Tabla1[[#This Row],[sem 01]]&amp;Tabla1[[#This Row],[sem 02]]&amp;Tabla1[[#This Row],[sem 03]])</f>
        <v/>
      </c>
      <c r="BE598" s="235" t="str">
        <f>IF(TRIM(F598)="","",$B$1&amp;"-"&amp;SUBSTITUTE(Tabla1[[#This Row],[Mes Inscrito]]," ","")&amp;"-"&amp;SUBSTITUTE(Tabla1[[#This Row],[Dia de clases Inscrito]]," ","")&amp;"-"&amp;SUBSTITUTE(Tabla1[[#This Row],[Horario Inscrito]]," ","")&amp;"-"&amp;Tabla1[[#This Row],[Fecha Inicio grupo]])</f>
        <v/>
      </c>
      <c r="BF598" s="252" t="str">
        <f>IF(F598="","",Tabla1[[#This Row],[Curso]])</f>
        <v/>
      </c>
      <c r="BG598" s="253" t="str">
        <f>+IF(TRIM(F598)="","",$B$1&amp;"-"&amp;TRIM(Tabla1[[#This Row],[Mes Inscrito]])&amp;"-"&amp;TRIM(Tabla1[[#This Row],[Dia de clases Inscrito]])&amp;"-"&amp;TRIM(Tabla1[[#This Row],[Horario Inscrito]])&amp;"-"&amp;TRIM(Tabla1[[#This Row],[Fecha Inicio grupo]])&amp;"-"&amp;TRIM(Tabla1[[#This Row],[Tipo Incrito]]))</f>
        <v/>
      </c>
      <c r="BH598" s="309"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10"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10"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10" t="str">
        <f>IF(Tabla1[[#This Row],[Fecha Inicio grupo]]="","",IFERROR(VLOOKUP(Tabla1[[#This Row],[Mes de Alta como miembro]],Parámetros!$AM$2:$AN$16,2,0),"01/01/1900"))</f>
        <v/>
      </c>
    </row>
    <row r="599" spans="1:63" ht="14.45" hidden="1">
      <c r="A599" s="69">
        <v>596</v>
      </c>
      <c r="B599" s="30"/>
      <c r="C599" s="35"/>
      <c r="D599" s="43"/>
      <c r="E599" s="65"/>
      <c r="F599" s="46"/>
      <c r="G599" s="46"/>
      <c r="H599" s="164"/>
      <c r="I599" s="43"/>
      <c r="J599" s="29"/>
      <c r="K599" s="70"/>
      <c r="L599" s="69"/>
      <c r="M599" s="47"/>
      <c r="N599" s="239" t="str">
        <f ca="1">IF(Tabla1[[#This Row],[Fecha de nac]]="","",IF(Tabla1[[#This Row],[Fecha Finalización]] &gt;=TODAY(), DATEDIF(Tabla1[[#This Row],[Fecha de nac]],TODAY(),"y"), ROUNDDOWN((Tabla1[[#This Row],[Fecha Finalización]] -Tabla1[[#This Row],[Fecha de nac]])/365,0)))</f>
        <v/>
      </c>
      <c r="O599" s="170"/>
      <c r="P599" s="35"/>
      <c r="Q599" s="68"/>
      <c r="R599" s="68"/>
      <c r="S599" s="68"/>
      <c r="T599" s="68"/>
      <c r="U599" s="244" t="str">
        <f>IF(F599="","",Tabla1[[#This Row],[Fecha Inicio grupo]]+3*7-7)</f>
        <v/>
      </c>
      <c r="V599" s="245" t="str">
        <f>IF(F599="","",EDATE(Tabla1[[#This Row],[Fecha Inicio grupo]],3))</f>
        <v/>
      </c>
      <c r="W599" s="30"/>
      <c r="X599" s="30"/>
      <c r="Y599" s="77"/>
      <c r="Z599" s="77"/>
      <c r="AA599" s="77"/>
      <c r="AB599" s="77"/>
      <c r="AC599" s="77"/>
      <c r="AD599" s="77"/>
      <c r="AE599" s="77"/>
      <c r="AF599" s="77"/>
      <c r="AG599" s="77"/>
      <c r="AH599" s="77"/>
      <c r="AI599" s="77"/>
      <c r="AJ599" s="77"/>
      <c r="AK599" s="77"/>
      <c r="AL599" s="77"/>
      <c r="AM599" s="77"/>
      <c r="AN599" s="77"/>
      <c r="AO599" s="145"/>
      <c r="AP599" s="247" t="str">
        <f>IF(F599="","",IFERROR(VLOOKUP(SUBSTITUTE(SUBSTITUTE(Tabla1[[#This Row],[Uso Sistemas]],"T","P"),"N","F"),Parámetros!$M$2:$N$17,2,0),"Completar hasta 3ra sem. para evaluar a Probacionista"))</f>
        <v/>
      </c>
      <c r="AQ599" s="40"/>
      <c r="AR599" s="40"/>
      <c r="AS599" s="40"/>
      <c r="AT599" s="29"/>
      <c r="AU599" s="56"/>
      <c r="AV599" s="56"/>
      <c r="AW599" s="56"/>
      <c r="AX599" s="249" t="str">
        <f>IF(V599="","",EOMONTH(EDATE(Tabla1[[#This Row],[Fecha Finalización]],2),0))</f>
        <v/>
      </c>
      <c r="AY599" s="40"/>
      <c r="AZ599" s="250" t="str">
        <f>IF(V599="","",EOMONTH(EDATE(Tabla1[[#This Row],[Fecha Finalización]],3),0))</f>
        <v/>
      </c>
      <c r="BA599" s="40"/>
      <c r="BB599" s="40"/>
      <c r="BC599" s="236"/>
      <c r="BD599" s="234" t="str">
        <f>IF(F599="","",Tabla1[[#This Row],[sem 01]]&amp;Tabla1[[#This Row],[sem 02]]&amp;Tabla1[[#This Row],[sem 03]])</f>
        <v/>
      </c>
      <c r="BE599" s="235" t="str">
        <f>IF(TRIM(F599)="","",$B$1&amp;"-"&amp;SUBSTITUTE(Tabla1[[#This Row],[Mes Inscrito]]," ","")&amp;"-"&amp;SUBSTITUTE(Tabla1[[#This Row],[Dia de clases Inscrito]]," ","")&amp;"-"&amp;SUBSTITUTE(Tabla1[[#This Row],[Horario Inscrito]]," ","")&amp;"-"&amp;Tabla1[[#This Row],[Fecha Inicio grupo]])</f>
        <v/>
      </c>
      <c r="BF599" s="252" t="str">
        <f>IF(F599="","",Tabla1[[#This Row],[Curso]])</f>
        <v/>
      </c>
      <c r="BG599" s="253" t="str">
        <f>+IF(TRIM(F599)="","",$B$1&amp;"-"&amp;TRIM(Tabla1[[#This Row],[Mes Inscrito]])&amp;"-"&amp;TRIM(Tabla1[[#This Row],[Dia de clases Inscrito]])&amp;"-"&amp;TRIM(Tabla1[[#This Row],[Horario Inscrito]])&amp;"-"&amp;TRIM(Tabla1[[#This Row],[Fecha Inicio grupo]])&amp;"-"&amp;TRIM(Tabla1[[#This Row],[Tipo Incrito]]))</f>
        <v/>
      </c>
      <c r="BH599" s="309"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10"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10"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10" t="str">
        <f>IF(Tabla1[[#This Row],[Fecha Inicio grupo]]="","",IFERROR(VLOOKUP(Tabla1[[#This Row],[Mes de Alta como miembro]],Parámetros!$AM$2:$AN$16,2,0),"01/01/1900"))</f>
        <v/>
      </c>
    </row>
    <row r="600" spans="1:63" ht="14.45" hidden="1">
      <c r="A600" s="69">
        <v>597</v>
      </c>
      <c r="B600" s="30"/>
      <c r="C600" s="35"/>
      <c r="D600" s="43"/>
      <c r="E600" s="65"/>
      <c r="F600" s="46"/>
      <c r="G600" s="46"/>
      <c r="H600" s="164"/>
      <c r="I600" s="43"/>
      <c r="J600" s="29"/>
      <c r="K600" s="70"/>
      <c r="L600" s="69"/>
      <c r="M600" s="47"/>
      <c r="N600" s="239" t="str">
        <f ca="1">IF(Tabla1[[#This Row],[Fecha de nac]]="","",IF(Tabla1[[#This Row],[Fecha Finalización]] &gt;=TODAY(), DATEDIF(Tabla1[[#This Row],[Fecha de nac]],TODAY(),"y"), ROUNDDOWN((Tabla1[[#This Row],[Fecha Finalización]] -Tabla1[[#This Row],[Fecha de nac]])/365,0)))</f>
        <v/>
      </c>
      <c r="O600" s="170"/>
      <c r="P600" s="35"/>
      <c r="Q600" s="68"/>
      <c r="R600" s="68"/>
      <c r="S600" s="68"/>
      <c r="T600" s="68"/>
      <c r="U600" s="244" t="str">
        <f>IF(F600="","",Tabla1[[#This Row],[Fecha Inicio grupo]]+3*7-7)</f>
        <v/>
      </c>
      <c r="V600" s="245" t="str">
        <f>IF(F600="","",EDATE(Tabla1[[#This Row],[Fecha Inicio grupo]],3))</f>
        <v/>
      </c>
      <c r="W600" s="30"/>
      <c r="X600" s="30"/>
      <c r="Y600" s="77"/>
      <c r="Z600" s="77"/>
      <c r="AA600" s="77"/>
      <c r="AB600" s="77"/>
      <c r="AC600" s="77"/>
      <c r="AD600" s="77"/>
      <c r="AE600" s="77"/>
      <c r="AF600" s="77"/>
      <c r="AG600" s="77"/>
      <c r="AH600" s="77"/>
      <c r="AI600" s="77"/>
      <c r="AJ600" s="77"/>
      <c r="AK600" s="77"/>
      <c r="AL600" s="77"/>
      <c r="AM600" s="77"/>
      <c r="AN600" s="77"/>
      <c r="AO600" s="145"/>
      <c r="AP600" s="247" t="str">
        <f>IF(F600="","",IFERROR(VLOOKUP(SUBSTITUTE(SUBSTITUTE(Tabla1[[#This Row],[Uso Sistemas]],"T","P"),"N","F"),Parámetros!$M$2:$N$17,2,0),"Completar hasta 3ra sem. para evaluar a Probacionista"))</f>
        <v/>
      </c>
      <c r="AQ600" s="40"/>
      <c r="AR600" s="40"/>
      <c r="AS600" s="40"/>
      <c r="AT600" s="29"/>
      <c r="AU600" s="56"/>
      <c r="AV600" s="56"/>
      <c r="AW600" s="56"/>
      <c r="AX600" s="249" t="str">
        <f>IF(V600="","",EOMONTH(EDATE(Tabla1[[#This Row],[Fecha Finalización]],2),0))</f>
        <v/>
      </c>
      <c r="AY600" s="40"/>
      <c r="AZ600" s="250" t="str">
        <f>IF(V600="","",EOMONTH(EDATE(Tabla1[[#This Row],[Fecha Finalización]],3),0))</f>
        <v/>
      </c>
      <c r="BA600" s="40"/>
      <c r="BB600" s="40"/>
      <c r="BC600" s="236"/>
      <c r="BD600" s="234" t="str">
        <f>IF(F600="","",Tabla1[[#This Row],[sem 01]]&amp;Tabla1[[#This Row],[sem 02]]&amp;Tabla1[[#This Row],[sem 03]])</f>
        <v/>
      </c>
      <c r="BE600" s="235" t="str">
        <f>IF(TRIM(F600)="","",$B$1&amp;"-"&amp;SUBSTITUTE(Tabla1[[#This Row],[Mes Inscrito]]," ","")&amp;"-"&amp;SUBSTITUTE(Tabla1[[#This Row],[Dia de clases Inscrito]]," ","")&amp;"-"&amp;SUBSTITUTE(Tabla1[[#This Row],[Horario Inscrito]]," ","")&amp;"-"&amp;Tabla1[[#This Row],[Fecha Inicio grupo]])</f>
        <v/>
      </c>
      <c r="BF600" s="252" t="str">
        <f>IF(F600="","",Tabla1[[#This Row],[Curso]])</f>
        <v/>
      </c>
      <c r="BG600" s="253" t="str">
        <f>+IF(TRIM(F600)="","",$B$1&amp;"-"&amp;TRIM(Tabla1[[#This Row],[Mes Inscrito]])&amp;"-"&amp;TRIM(Tabla1[[#This Row],[Dia de clases Inscrito]])&amp;"-"&amp;TRIM(Tabla1[[#This Row],[Horario Inscrito]])&amp;"-"&amp;TRIM(Tabla1[[#This Row],[Fecha Inicio grupo]])&amp;"-"&amp;TRIM(Tabla1[[#This Row],[Tipo Incrito]]))</f>
        <v/>
      </c>
      <c r="BH600" s="309"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10"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10"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10" t="str">
        <f>IF(Tabla1[[#This Row],[Fecha Inicio grupo]]="","",IFERROR(VLOOKUP(Tabla1[[#This Row],[Mes de Alta como miembro]],Parámetros!$AM$2:$AN$16,2,0),"01/01/1900"))</f>
        <v/>
      </c>
    </row>
    <row r="601" spans="1:63" ht="14.45" hidden="1">
      <c r="A601" s="69">
        <v>598</v>
      </c>
      <c r="B601" s="30"/>
      <c r="C601" s="35"/>
      <c r="D601" s="43"/>
      <c r="E601" s="65"/>
      <c r="F601" s="46"/>
      <c r="G601" s="46"/>
      <c r="H601" s="164"/>
      <c r="I601" s="43"/>
      <c r="J601" s="29"/>
      <c r="K601" s="70"/>
      <c r="L601" s="69"/>
      <c r="M601" s="47"/>
      <c r="N601" s="239" t="str">
        <f ca="1">IF(Tabla1[[#This Row],[Fecha de nac]]="","",IF(Tabla1[[#This Row],[Fecha Finalización]] &gt;=TODAY(), DATEDIF(Tabla1[[#This Row],[Fecha de nac]],TODAY(),"y"), ROUNDDOWN((Tabla1[[#This Row],[Fecha Finalización]] -Tabla1[[#This Row],[Fecha de nac]])/365,0)))</f>
        <v/>
      </c>
      <c r="O601" s="170"/>
      <c r="P601" s="35"/>
      <c r="Q601" s="68"/>
      <c r="R601" s="68"/>
      <c r="S601" s="68"/>
      <c r="T601" s="68"/>
      <c r="U601" s="244" t="str">
        <f>IF(F601="","",Tabla1[[#This Row],[Fecha Inicio grupo]]+3*7-7)</f>
        <v/>
      </c>
      <c r="V601" s="245" t="str">
        <f>IF(F601="","",EDATE(Tabla1[[#This Row],[Fecha Inicio grupo]],3))</f>
        <v/>
      </c>
      <c r="W601" s="30"/>
      <c r="X601" s="30"/>
      <c r="Y601" s="77"/>
      <c r="Z601" s="77"/>
      <c r="AA601" s="77"/>
      <c r="AB601" s="77"/>
      <c r="AC601" s="77"/>
      <c r="AD601" s="77"/>
      <c r="AE601" s="77"/>
      <c r="AF601" s="77"/>
      <c r="AG601" s="77"/>
      <c r="AH601" s="77"/>
      <c r="AI601" s="77"/>
      <c r="AJ601" s="77"/>
      <c r="AK601" s="77"/>
      <c r="AL601" s="77"/>
      <c r="AM601" s="77"/>
      <c r="AN601" s="77"/>
      <c r="AO601" s="145"/>
      <c r="AP601" s="247" t="str">
        <f>IF(F601="","",IFERROR(VLOOKUP(SUBSTITUTE(SUBSTITUTE(Tabla1[[#This Row],[Uso Sistemas]],"T","P"),"N","F"),Parámetros!$M$2:$N$17,2,0),"Completar hasta 3ra sem. para evaluar a Probacionista"))</f>
        <v/>
      </c>
      <c r="AQ601" s="40"/>
      <c r="AR601" s="40"/>
      <c r="AS601" s="40"/>
      <c r="AT601" s="29"/>
      <c r="AU601" s="56"/>
      <c r="AV601" s="56"/>
      <c r="AW601" s="56"/>
      <c r="AX601" s="249" t="str">
        <f>IF(V601="","",EOMONTH(EDATE(Tabla1[[#This Row],[Fecha Finalización]],2),0))</f>
        <v/>
      </c>
      <c r="AY601" s="40"/>
      <c r="AZ601" s="250" t="str">
        <f>IF(V601="","",EOMONTH(EDATE(Tabla1[[#This Row],[Fecha Finalización]],3),0))</f>
        <v/>
      </c>
      <c r="BA601" s="40"/>
      <c r="BB601" s="40"/>
      <c r="BC601" s="236"/>
      <c r="BD601" s="234" t="str">
        <f>IF(F601="","",Tabla1[[#This Row],[sem 01]]&amp;Tabla1[[#This Row],[sem 02]]&amp;Tabla1[[#This Row],[sem 03]])</f>
        <v/>
      </c>
      <c r="BE601" s="235" t="str">
        <f>IF(TRIM(F601)="","",$B$1&amp;"-"&amp;SUBSTITUTE(Tabla1[[#This Row],[Mes Inscrito]]," ","")&amp;"-"&amp;SUBSTITUTE(Tabla1[[#This Row],[Dia de clases Inscrito]]," ","")&amp;"-"&amp;SUBSTITUTE(Tabla1[[#This Row],[Horario Inscrito]]," ","")&amp;"-"&amp;Tabla1[[#This Row],[Fecha Inicio grupo]])</f>
        <v/>
      </c>
      <c r="BF601" s="252" t="str">
        <f>IF(F601="","",Tabla1[[#This Row],[Curso]])</f>
        <v/>
      </c>
      <c r="BG601" s="253" t="str">
        <f>+IF(TRIM(F601)="","",$B$1&amp;"-"&amp;TRIM(Tabla1[[#This Row],[Mes Inscrito]])&amp;"-"&amp;TRIM(Tabla1[[#This Row],[Dia de clases Inscrito]])&amp;"-"&amp;TRIM(Tabla1[[#This Row],[Horario Inscrito]])&amp;"-"&amp;TRIM(Tabla1[[#This Row],[Fecha Inicio grupo]])&amp;"-"&amp;TRIM(Tabla1[[#This Row],[Tipo Incrito]]))</f>
        <v/>
      </c>
      <c r="BH601" s="309"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10"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10"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10" t="str">
        <f>IF(Tabla1[[#This Row],[Fecha Inicio grupo]]="","",IFERROR(VLOOKUP(Tabla1[[#This Row],[Mes de Alta como miembro]],Parámetros!$AM$2:$AN$16,2,0),"01/01/1900"))</f>
        <v/>
      </c>
    </row>
    <row r="602" spans="1:63" ht="14.45" hidden="1">
      <c r="A602" s="69">
        <v>599</v>
      </c>
      <c r="B602" s="30"/>
      <c r="C602" s="35"/>
      <c r="D602" s="43"/>
      <c r="E602" s="65"/>
      <c r="F602" s="46"/>
      <c r="G602" s="46"/>
      <c r="H602" s="164"/>
      <c r="I602" s="43"/>
      <c r="J602" s="29"/>
      <c r="K602" s="70"/>
      <c r="L602" s="69"/>
      <c r="M602" s="47"/>
      <c r="N602" s="239" t="str">
        <f ca="1">IF(Tabla1[[#This Row],[Fecha de nac]]="","",IF(Tabla1[[#This Row],[Fecha Finalización]] &gt;=TODAY(), DATEDIF(Tabla1[[#This Row],[Fecha de nac]],TODAY(),"y"), ROUNDDOWN((Tabla1[[#This Row],[Fecha Finalización]] -Tabla1[[#This Row],[Fecha de nac]])/365,0)))</f>
        <v/>
      </c>
      <c r="O602" s="170"/>
      <c r="P602" s="35"/>
      <c r="Q602" s="68"/>
      <c r="R602" s="68"/>
      <c r="S602" s="68"/>
      <c r="T602" s="68"/>
      <c r="U602" s="244" t="str">
        <f>IF(F602="","",Tabla1[[#This Row],[Fecha Inicio grupo]]+3*7-7)</f>
        <v/>
      </c>
      <c r="V602" s="245" t="str">
        <f>IF(F602="","",EDATE(Tabla1[[#This Row],[Fecha Inicio grupo]],3))</f>
        <v/>
      </c>
      <c r="W602" s="30"/>
      <c r="X602" s="30"/>
      <c r="Y602" s="77"/>
      <c r="Z602" s="77"/>
      <c r="AA602" s="77"/>
      <c r="AB602" s="77"/>
      <c r="AC602" s="77"/>
      <c r="AD602" s="77"/>
      <c r="AE602" s="77"/>
      <c r="AF602" s="77"/>
      <c r="AG602" s="77"/>
      <c r="AH602" s="77"/>
      <c r="AI602" s="77"/>
      <c r="AJ602" s="77"/>
      <c r="AK602" s="77"/>
      <c r="AL602" s="77"/>
      <c r="AM602" s="77"/>
      <c r="AN602" s="77"/>
      <c r="AO602" s="145"/>
      <c r="AP602" s="247" t="str">
        <f>IF(F602="","",IFERROR(VLOOKUP(SUBSTITUTE(SUBSTITUTE(Tabla1[[#This Row],[Uso Sistemas]],"T","P"),"N","F"),Parámetros!$M$2:$N$17,2,0),"Completar hasta 3ra sem. para evaluar a Probacionista"))</f>
        <v/>
      </c>
      <c r="AQ602" s="40"/>
      <c r="AR602" s="40"/>
      <c r="AS602" s="40"/>
      <c r="AT602" s="29"/>
      <c r="AU602" s="56"/>
      <c r="AV602" s="56"/>
      <c r="AW602" s="56"/>
      <c r="AX602" s="249" t="str">
        <f>IF(V602="","",EOMONTH(EDATE(Tabla1[[#This Row],[Fecha Finalización]],2),0))</f>
        <v/>
      </c>
      <c r="AY602" s="40"/>
      <c r="AZ602" s="250" t="str">
        <f>IF(V602="","",EOMONTH(EDATE(Tabla1[[#This Row],[Fecha Finalización]],3),0))</f>
        <v/>
      </c>
      <c r="BA602" s="40"/>
      <c r="BB602" s="40"/>
      <c r="BC602" s="236"/>
      <c r="BD602" s="234" t="str">
        <f>IF(F602="","",Tabla1[[#This Row],[sem 01]]&amp;Tabla1[[#This Row],[sem 02]]&amp;Tabla1[[#This Row],[sem 03]])</f>
        <v/>
      </c>
      <c r="BE602" s="235" t="str">
        <f>IF(TRIM(F602)="","",$B$1&amp;"-"&amp;SUBSTITUTE(Tabla1[[#This Row],[Mes Inscrito]]," ","")&amp;"-"&amp;SUBSTITUTE(Tabla1[[#This Row],[Dia de clases Inscrito]]," ","")&amp;"-"&amp;SUBSTITUTE(Tabla1[[#This Row],[Horario Inscrito]]," ","")&amp;"-"&amp;Tabla1[[#This Row],[Fecha Inicio grupo]])</f>
        <v/>
      </c>
      <c r="BF602" s="252" t="str">
        <f>IF(F602="","",Tabla1[[#This Row],[Curso]])</f>
        <v/>
      </c>
      <c r="BG602" s="253" t="str">
        <f>+IF(TRIM(F602)="","",$B$1&amp;"-"&amp;TRIM(Tabla1[[#This Row],[Mes Inscrito]])&amp;"-"&amp;TRIM(Tabla1[[#This Row],[Dia de clases Inscrito]])&amp;"-"&amp;TRIM(Tabla1[[#This Row],[Horario Inscrito]])&amp;"-"&amp;TRIM(Tabla1[[#This Row],[Fecha Inicio grupo]])&amp;"-"&amp;TRIM(Tabla1[[#This Row],[Tipo Incrito]]))</f>
        <v/>
      </c>
      <c r="BH602" s="309"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10"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10"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10" t="str">
        <f>IF(Tabla1[[#This Row],[Fecha Inicio grupo]]="","",IFERROR(VLOOKUP(Tabla1[[#This Row],[Mes de Alta como miembro]],Parámetros!$AM$2:$AN$16,2,0),"01/01/1900"))</f>
        <v/>
      </c>
    </row>
    <row r="603" spans="1:63" ht="14.45" hidden="1">
      <c r="A603" s="69">
        <v>600</v>
      </c>
      <c r="B603" s="30"/>
      <c r="C603" s="35"/>
      <c r="D603" s="43"/>
      <c r="E603" s="65"/>
      <c r="F603" s="46"/>
      <c r="G603" s="46"/>
      <c r="H603" s="164"/>
      <c r="I603" s="43"/>
      <c r="J603" s="29"/>
      <c r="K603" s="70"/>
      <c r="L603" s="69"/>
      <c r="M603" s="47"/>
      <c r="N603" s="239" t="str">
        <f ca="1">IF(Tabla1[[#This Row],[Fecha de nac]]="","",IF(Tabla1[[#This Row],[Fecha Finalización]] &gt;=TODAY(), DATEDIF(Tabla1[[#This Row],[Fecha de nac]],TODAY(),"y"), ROUNDDOWN((Tabla1[[#This Row],[Fecha Finalización]] -Tabla1[[#This Row],[Fecha de nac]])/365,0)))</f>
        <v/>
      </c>
      <c r="O603" s="170"/>
      <c r="P603" s="35"/>
      <c r="Q603" s="68"/>
      <c r="R603" s="68"/>
      <c r="S603" s="68"/>
      <c r="T603" s="68"/>
      <c r="U603" s="244" t="str">
        <f>IF(F603="","",Tabla1[[#This Row],[Fecha Inicio grupo]]+3*7-7)</f>
        <v/>
      </c>
      <c r="V603" s="245" t="str">
        <f>IF(F603="","",EDATE(Tabla1[[#This Row],[Fecha Inicio grupo]],3))</f>
        <v/>
      </c>
      <c r="W603" s="30"/>
      <c r="X603" s="30"/>
      <c r="Y603" s="77"/>
      <c r="Z603" s="77"/>
      <c r="AA603" s="77"/>
      <c r="AB603" s="77"/>
      <c r="AC603" s="77"/>
      <c r="AD603" s="77"/>
      <c r="AE603" s="77"/>
      <c r="AF603" s="77"/>
      <c r="AG603" s="77"/>
      <c r="AH603" s="77"/>
      <c r="AI603" s="77"/>
      <c r="AJ603" s="77"/>
      <c r="AK603" s="77"/>
      <c r="AL603" s="77"/>
      <c r="AM603" s="77"/>
      <c r="AN603" s="77"/>
      <c r="AO603" s="145"/>
      <c r="AP603" s="247" t="str">
        <f>IF(F603="","",IFERROR(VLOOKUP(SUBSTITUTE(SUBSTITUTE(Tabla1[[#This Row],[Uso Sistemas]],"T","P"),"N","F"),Parámetros!$M$2:$N$17,2,0),"Completar hasta 3ra sem. para evaluar a Probacionista"))</f>
        <v/>
      </c>
      <c r="AQ603" s="40"/>
      <c r="AR603" s="40"/>
      <c r="AS603" s="40"/>
      <c r="AT603" s="29"/>
      <c r="AU603" s="56"/>
      <c r="AV603" s="56"/>
      <c r="AW603" s="56"/>
      <c r="AX603" s="249" t="str">
        <f>IF(V603="","",EOMONTH(EDATE(Tabla1[[#This Row],[Fecha Finalización]],2),0))</f>
        <v/>
      </c>
      <c r="AY603" s="40"/>
      <c r="AZ603" s="250" t="str">
        <f>IF(V603="","",EOMONTH(EDATE(Tabla1[[#This Row],[Fecha Finalización]],3),0))</f>
        <v/>
      </c>
      <c r="BA603" s="40"/>
      <c r="BB603" s="40"/>
      <c r="BC603" s="236"/>
      <c r="BD603" s="234" t="str">
        <f>IF(F603="","",Tabla1[[#This Row],[sem 01]]&amp;Tabla1[[#This Row],[sem 02]]&amp;Tabla1[[#This Row],[sem 03]])</f>
        <v/>
      </c>
      <c r="BE603" s="235" t="str">
        <f>IF(TRIM(F603)="","",$B$1&amp;"-"&amp;SUBSTITUTE(Tabla1[[#This Row],[Mes Inscrito]]," ","")&amp;"-"&amp;SUBSTITUTE(Tabla1[[#This Row],[Dia de clases Inscrito]]," ","")&amp;"-"&amp;SUBSTITUTE(Tabla1[[#This Row],[Horario Inscrito]]," ","")&amp;"-"&amp;Tabla1[[#This Row],[Fecha Inicio grupo]])</f>
        <v/>
      </c>
      <c r="BF603" s="252" t="str">
        <f>IF(F603="","",Tabla1[[#This Row],[Curso]])</f>
        <v/>
      </c>
      <c r="BG603" s="253" t="str">
        <f>+IF(TRIM(F603)="","",$B$1&amp;"-"&amp;TRIM(Tabla1[[#This Row],[Mes Inscrito]])&amp;"-"&amp;TRIM(Tabla1[[#This Row],[Dia de clases Inscrito]])&amp;"-"&amp;TRIM(Tabla1[[#This Row],[Horario Inscrito]])&amp;"-"&amp;TRIM(Tabla1[[#This Row],[Fecha Inicio grupo]])&amp;"-"&amp;TRIM(Tabla1[[#This Row],[Tipo Incrito]]))</f>
        <v/>
      </c>
      <c r="BH603" s="309"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10"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10"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10" t="str">
        <f>IF(Tabla1[[#This Row],[Fecha Inicio grupo]]="","",IFERROR(VLOOKUP(Tabla1[[#This Row],[Mes de Alta como miembro]],Parámetros!$AM$2:$AN$16,2,0),"01/01/1900"))</f>
        <v/>
      </c>
    </row>
    <row r="604" spans="1:63" ht="14.45" hidden="1">
      <c r="A604" s="69">
        <v>601</v>
      </c>
      <c r="B604" s="30"/>
      <c r="C604" s="35"/>
      <c r="D604" s="43"/>
      <c r="E604" s="65"/>
      <c r="F604" s="46"/>
      <c r="G604" s="46"/>
      <c r="H604" s="164"/>
      <c r="I604" s="43"/>
      <c r="J604" s="29"/>
      <c r="K604" s="70"/>
      <c r="L604" s="69"/>
      <c r="M604" s="47"/>
      <c r="N604" s="239" t="str">
        <f ca="1">IF(Tabla1[[#This Row],[Fecha de nac]]="","",IF(Tabla1[[#This Row],[Fecha Finalización]] &gt;=TODAY(), DATEDIF(Tabla1[[#This Row],[Fecha de nac]],TODAY(),"y"), ROUNDDOWN((Tabla1[[#This Row],[Fecha Finalización]] -Tabla1[[#This Row],[Fecha de nac]])/365,0)))</f>
        <v/>
      </c>
      <c r="O604" s="170"/>
      <c r="P604" s="35"/>
      <c r="Q604" s="68"/>
      <c r="R604" s="68"/>
      <c r="S604" s="68"/>
      <c r="T604" s="68"/>
      <c r="U604" s="244" t="str">
        <f>IF(F604="","",Tabla1[[#This Row],[Fecha Inicio grupo]]+3*7-7)</f>
        <v/>
      </c>
      <c r="V604" s="245" t="str">
        <f>IF(F604="","",EDATE(Tabla1[[#This Row],[Fecha Inicio grupo]],3))</f>
        <v/>
      </c>
      <c r="W604" s="30"/>
      <c r="X604" s="30"/>
      <c r="Y604" s="77"/>
      <c r="Z604" s="77"/>
      <c r="AA604" s="77"/>
      <c r="AB604" s="77"/>
      <c r="AC604" s="77"/>
      <c r="AD604" s="77"/>
      <c r="AE604" s="77"/>
      <c r="AF604" s="77"/>
      <c r="AG604" s="77"/>
      <c r="AH604" s="77"/>
      <c r="AI604" s="77"/>
      <c r="AJ604" s="77"/>
      <c r="AK604" s="77"/>
      <c r="AL604" s="77"/>
      <c r="AM604" s="77"/>
      <c r="AN604" s="77"/>
      <c r="AO604" s="145"/>
      <c r="AP604" s="247" t="str">
        <f>IF(F604="","",IFERROR(VLOOKUP(SUBSTITUTE(SUBSTITUTE(Tabla1[[#This Row],[Uso Sistemas]],"T","P"),"N","F"),Parámetros!$M$2:$N$17,2,0),"Completar hasta 3ra sem. para evaluar a Probacionista"))</f>
        <v/>
      </c>
      <c r="AQ604" s="40"/>
      <c r="AR604" s="40"/>
      <c r="AS604" s="40"/>
      <c r="AT604" s="29"/>
      <c r="AU604" s="56"/>
      <c r="AV604" s="56"/>
      <c r="AW604" s="56"/>
      <c r="AX604" s="249" t="str">
        <f>IF(V604="","",EOMONTH(EDATE(Tabla1[[#This Row],[Fecha Finalización]],2),0))</f>
        <v/>
      </c>
      <c r="AY604" s="40"/>
      <c r="AZ604" s="250" t="str">
        <f>IF(V604="","",EOMONTH(EDATE(Tabla1[[#This Row],[Fecha Finalización]],3),0))</f>
        <v/>
      </c>
      <c r="BA604" s="40"/>
      <c r="BB604" s="40"/>
      <c r="BC604" s="236"/>
      <c r="BD604" s="234" t="str">
        <f>IF(F604="","",Tabla1[[#This Row],[sem 01]]&amp;Tabla1[[#This Row],[sem 02]]&amp;Tabla1[[#This Row],[sem 03]])</f>
        <v/>
      </c>
      <c r="BE604" s="235" t="str">
        <f>IF(TRIM(F604)="","",$B$1&amp;"-"&amp;SUBSTITUTE(Tabla1[[#This Row],[Mes Inscrito]]," ","")&amp;"-"&amp;SUBSTITUTE(Tabla1[[#This Row],[Dia de clases Inscrito]]," ","")&amp;"-"&amp;SUBSTITUTE(Tabla1[[#This Row],[Horario Inscrito]]," ","")&amp;"-"&amp;Tabla1[[#This Row],[Fecha Inicio grupo]])</f>
        <v/>
      </c>
      <c r="BF604" s="252" t="str">
        <f>IF(F604="","",Tabla1[[#This Row],[Curso]])</f>
        <v/>
      </c>
      <c r="BG604" s="253" t="str">
        <f>+IF(TRIM(F604)="","",$B$1&amp;"-"&amp;TRIM(Tabla1[[#This Row],[Mes Inscrito]])&amp;"-"&amp;TRIM(Tabla1[[#This Row],[Dia de clases Inscrito]])&amp;"-"&amp;TRIM(Tabla1[[#This Row],[Horario Inscrito]])&amp;"-"&amp;TRIM(Tabla1[[#This Row],[Fecha Inicio grupo]])&amp;"-"&amp;TRIM(Tabla1[[#This Row],[Tipo Incrito]]))</f>
        <v/>
      </c>
      <c r="BH604" s="309"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10"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10"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10" t="str">
        <f>IF(Tabla1[[#This Row],[Fecha Inicio grupo]]="","",IFERROR(VLOOKUP(Tabla1[[#This Row],[Mes de Alta como miembro]],Parámetros!$AM$2:$AN$16,2,0),"01/01/1900"))</f>
        <v/>
      </c>
    </row>
    <row r="605" spans="1:63" ht="14.45" hidden="1">
      <c r="A605" s="69">
        <v>602</v>
      </c>
      <c r="B605" s="30"/>
      <c r="C605" s="35"/>
      <c r="D605" s="43"/>
      <c r="E605" s="65"/>
      <c r="F605" s="46"/>
      <c r="G605" s="46"/>
      <c r="H605" s="164"/>
      <c r="I605" s="43"/>
      <c r="J605" s="29"/>
      <c r="K605" s="70"/>
      <c r="L605" s="69"/>
      <c r="M605" s="47"/>
      <c r="N605" s="239" t="str">
        <f ca="1">IF(Tabla1[[#This Row],[Fecha de nac]]="","",IF(Tabla1[[#This Row],[Fecha Finalización]] &gt;=TODAY(), DATEDIF(Tabla1[[#This Row],[Fecha de nac]],TODAY(),"y"), ROUNDDOWN((Tabla1[[#This Row],[Fecha Finalización]] -Tabla1[[#This Row],[Fecha de nac]])/365,0)))</f>
        <v/>
      </c>
      <c r="O605" s="170"/>
      <c r="P605" s="35"/>
      <c r="Q605" s="68"/>
      <c r="R605" s="68"/>
      <c r="S605" s="68"/>
      <c r="T605" s="68"/>
      <c r="U605" s="244" t="str">
        <f>IF(F605="","",Tabla1[[#This Row],[Fecha Inicio grupo]]+3*7-7)</f>
        <v/>
      </c>
      <c r="V605" s="245" t="str">
        <f>IF(F605="","",EDATE(Tabla1[[#This Row],[Fecha Inicio grupo]],3))</f>
        <v/>
      </c>
      <c r="W605" s="30"/>
      <c r="X605" s="30"/>
      <c r="Y605" s="77"/>
      <c r="Z605" s="77"/>
      <c r="AA605" s="77"/>
      <c r="AB605" s="77"/>
      <c r="AC605" s="77"/>
      <c r="AD605" s="77"/>
      <c r="AE605" s="77"/>
      <c r="AF605" s="77"/>
      <c r="AG605" s="77"/>
      <c r="AH605" s="77"/>
      <c r="AI605" s="77"/>
      <c r="AJ605" s="77"/>
      <c r="AK605" s="77"/>
      <c r="AL605" s="77"/>
      <c r="AM605" s="77"/>
      <c r="AN605" s="77"/>
      <c r="AO605" s="145"/>
      <c r="AP605" s="247" t="str">
        <f>IF(F605="","",IFERROR(VLOOKUP(SUBSTITUTE(SUBSTITUTE(Tabla1[[#This Row],[Uso Sistemas]],"T","P"),"N","F"),Parámetros!$M$2:$N$17,2,0),"Completar hasta 3ra sem. para evaluar a Probacionista"))</f>
        <v/>
      </c>
      <c r="AQ605" s="40"/>
      <c r="AR605" s="40"/>
      <c r="AS605" s="40"/>
      <c r="AT605" s="29"/>
      <c r="AU605" s="56"/>
      <c r="AV605" s="56"/>
      <c r="AW605" s="56"/>
      <c r="AX605" s="249" t="str">
        <f>IF(V605="","",EOMONTH(EDATE(Tabla1[[#This Row],[Fecha Finalización]],2),0))</f>
        <v/>
      </c>
      <c r="AY605" s="40"/>
      <c r="AZ605" s="250" t="str">
        <f>IF(V605="","",EOMONTH(EDATE(Tabla1[[#This Row],[Fecha Finalización]],3),0))</f>
        <v/>
      </c>
      <c r="BA605" s="40"/>
      <c r="BB605" s="40"/>
      <c r="BC605" s="236"/>
      <c r="BD605" s="234" t="str">
        <f>IF(F605="","",Tabla1[[#This Row],[sem 01]]&amp;Tabla1[[#This Row],[sem 02]]&amp;Tabla1[[#This Row],[sem 03]])</f>
        <v/>
      </c>
      <c r="BE605" s="235" t="str">
        <f>IF(TRIM(F605)="","",$B$1&amp;"-"&amp;SUBSTITUTE(Tabla1[[#This Row],[Mes Inscrito]]," ","")&amp;"-"&amp;SUBSTITUTE(Tabla1[[#This Row],[Dia de clases Inscrito]]," ","")&amp;"-"&amp;SUBSTITUTE(Tabla1[[#This Row],[Horario Inscrito]]," ","")&amp;"-"&amp;Tabla1[[#This Row],[Fecha Inicio grupo]])</f>
        <v/>
      </c>
      <c r="BF605" s="252" t="str">
        <f>IF(F605="","",Tabla1[[#This Row],[Curso]])</f>
        <v/>
      </c>
      <c r="BG605" s="253" t="str">
        <f>+IF(TRIM(F605)="","",$B$1&amp;"-"&amp;TRIM(Tabla1[[#This Row],[Mes Inscrito]])&amp;"-"&amp;TRIM(Tabla1[[#This Row],[Dia de clases Inscrito]])&amp;"-"&amp;TRIM(Tabla1[[#This Row],[Horario Inscrito]])&amp;"-"&amp;TRIM(Tabla1[[#This Row],[Fecha Inicio grupo]])&amp;"-"&amp;TRIM(Tabla1[[#This Row],[Tipo Incrito]]))</f>
        <v/>
      </c>
      <c r="BH605" s="309"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10"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10"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10" t="str">
        <f>IF(Tabla1[[#This Row],[Fecha Inicio grupo]]="","",IFERROR(VLOOKUP(Tabla1[[#This Row],[Mes de Alta como miembro]],Parámetros!$AM$2:$AN$16,2,0),"01/01/1900"))</f>
        <v/>
      </c>
    </row>
    <row r="606" spans="1:63" ht="14.45" hidden="1">
      <c r="A606" s="69">
        <v>603</v>
      </c>
      <c r="B606" s="30"/>
      <c r="C606" s="35"/>
      <c r="D606" s="43"/>
      <c r="E606" s="65"/>
      <c r="F606" s="46"/>
      <c r="G606" s="46"/>
      <c r="H606" s="164"/>
      <c r="I606" s="43"/>
      <c r="J606" s="29"/>
      <c r="K606" s="70"/>
      <c r="L606" s="69"/>
      <c r="M606" s="47"/>
      <c r="N606" s="239" t="str">
        <f ca="1">IF(Tabla1[[#This Row],[Fecha de nac]]="","",IF(Tabla1[[#This Row],[Fecha Finalización]] &gt;=TODAY(), DATEDIF(Tabla1[[#This Row],[Fecha de nac]],TODAY(),"y"), ROUNDDOWN((Tabla1[[#This Row],[Fecha Finalización]] -Tabla1[[#This Row],[Fecha de nac]])/365,0)))</f>
        <v/>
      </c>
      <c r="O606" s="170"/>
      <c r="P606" s="35"/>
      <c r="Q606" s="68"/>
      <c r="R606" s="68"/>
      <c r="S606" s="68"/>
      <c r="T606" s="68"/>
      <c r="U606" s="244" t="str">
        <f>IF(F606="","",Tabla1[[#This Row],[Fecha Inicio grupo]]+3*7-7)</f>
        <v/>
      </c>
      <c r="V606" s="245" t="str">
        <f>IF(F606="","",EDATE(Tabla1[[#This Row],[Fecha Inicio grupo]],3))</f>
        <v/>
      </c>
      <c r="W606" s="30"/>
      <c r="X606" s="30"/>
      <c r="Y606" s="77"/>
      <c r="Z606" s="77"/>
      <c r="AA606" s="77"/>
      <c r="AB606" s="77"/>
      <c r="AC606" s="77"/>
      <c r="AD606" s="77"/>
      <c r="AE606" s="77"/>
      <c r="AF606" s="77"/>
      <c r="AG606" s="77"/>
      <c r="AH606" s="77"/>
      <c r="AI606" s="77"/>
      <c r="AJ606" s="77"/>
      <c r="AK606" s="77"/>
      <c r="AL606" s="77"/>
      <c r="AM606" s="77"/>
      <c r="AN606" s="77"/>
      <c r="AO606" s="145"/>
      <c r="AP606" s="247" t="str">
        <f>IF(F606="","",IFERROR(VLOOKUP(SUBSTITUTE(SUBSTITUTE(Tabla1[[#This Row],[Uso Sistemas]],"T","P"),"N","F"),Parámetros!$M$2:$N$17,2,0),"Completar hasta 3ra sem. para evaluar a Probacionista"))</f>
        <v/>
      </c>
      <c r="AQ606" s="40"/>
      <c r="AR606" s="40"/>
      <c r="AS606" s="40"/>
      <c r="AT606" s="29"/>
      <c r="AU606" s="56"/>
      <c r="AV606" s="56"/>
      <c r="AW606" s="56"/>
      <c r="AX606" s="249" t="str">
        <f>IF(V606="","",EOMONTH(EDATE(Tabla1[[#This Row],[Fecha Finalización]],2),0))</f>
        <v/>
      </c>
      <c r="AY606" s="40"/>
      <c r="AZ606" s="250" t="str">
        <f>IF(V606="","",EOMONTH(EDATE(Tabla1[[#This Row],[Fecha Finalización]],3),0))</f>
        <v/>
      </c>
      <c r="BA606" s="40"/>
      <c r="BB606" s="40"/>
      <c r="BC606" s="236"/>
      <c r="BD606" s="234" t="str">
        <f>IF(F606="","",Tabla1[[#This Row],[sem 01]]&amp;Tabla1[[#This Row],[sem 02]]&amp;Tabla1[[#This Row],[sem 03]])</f>
        <v/>
      </c>
      <c r="BE606" s="235" t="str">
        <f>IF(TRIM(F606)="","",$B$1&amp;"-"&amp;SUBSTITUTE(Tabla1[[#This Row],[Mes Inscrito]]," ","")&amp;"-"&amp;SUBSTITUTE(Tabla1[[#This Row],[Dia de clases Inscrito]]," ","")&amp;"-"&amp;SUBSTITUTE(Tabla1[[#This Row],[Horario Inscrito]]," ","")&amp;"-"&amp;Tabla1[[#This Row],[Fecha Inicio grupo]])</f>
        <v/>
      </c>
      <c r="BF606" s="252" t="str">
        <f>IF(F606="","",Tabla1[[#This Row],[Curso]])</f>
        <v/>
      </c>
      <c r="BG606" s="253" t="str">
        <f>+IF(TRIM(F606)="","",$B$1&amp;"-"&amp;TRIM(Tabla1[[#This Row],[Mes Inscrito]])&amp;"-"&amp;TRIM(Tabla1[[#This Row],[Dia de clases Inscrito]])&amp;"-"&amp;TRIM(Tabla1[[#This Row],[Horario Inscrito]])&amp;"-"&amp;TRIM(Tabla1[[#This Row],[Fecha Inicio grupo]])&amp;"-"&amp;TRIM(Tabla1[[#This Row],[Tipo Incrito]]))</f>
        <v/>
      </c>
      <c r="BH606" s="309"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10"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10"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10" t="str">
        <f>IF(Tabla1[[#This Row],[Fecha Inicio grupo]]="","",IFERROR(VLOOKUP(Tabla1[[#This Row],[Mes de Alta como miembro]],Parámetros!$AM$2:$AN$16,2,0),"01/01/1900"))</f>
        <v/>
      </c>
    </row>
    <row r="607" spans="1:63" ht="14.45" hidden="1">
      <c r="A607" s="69">
        <v>604</v>
      </c>
      <c r="B607" s="30"/>
      <c r="C607" s="35"/>
      <c r="D607" s="43"/>
      <c r="E607" s="65"/>
      <c r="F607" s="46"/>
      <c r="G607" s="46"/>
      <c r="H607" s="164"/>
      <c r="I607" s="43"/>
      <c r="J607" s="29"/>
      <c r="K607" s="70"/>
      <c r="L607" s="69"/>
      <c r="M607" s="47"/>
      <c r="N607" s="239" t="str">
        <f ca="1">IF(Tabla1[[#This Row],[Fecha de nac]]="","",IF(Tabla1[[#This Row],[Fecha Finalización]] &gt;=TODAY(), DATEDIF(Tabla1[[#This Row],[Fecha de nac]],TODAY(),"y"), ROUNDDOWN((Tabla1[[#This Row],[Fecha Finalización]] -Tabla1[[#This Row],[Fecha de nac]])/365,0)))</f>
        <v/>
      </c>
      <c r="O607" s="170"/>
      <c r="P607" s="35"/>
      <c r="Q607" s="68"/>
      <c r="R607" s="68"/>
      <c r="S607" s="68"/>
      <c r="T607" s="68"/>
      <c r="U607" s="244" t="str">
        <f>IF(F607="","",Tabla1[[#This Row],[Fecha Inicio grupo]]+3*7-7)</f>
        <v/>
      </c>
      <c r="V607" s="245" t="str">
        <f>IF(F607="","",EDATE(Tabla1[[#This Row],[Fecha Inicio grupo]],3))</f>
        <v/>
      </c>
      <c r="W607" s="30"/>
      <c r="X607" s="30"/>
      <c r="Y607" s="77"/>
      <c r="Z607" s="77"/>
      <c r="AA607" s="77"/>
      <c r="AB607" s="77"/>
      <c r="AC607" s="77"/>
      <c r="AD607" s="77"/>
      <c r="AE607" s="77"/>
      <c r="AF607" s="77"/>
      <c r="AG607" s="77"/>
      <c r="AH607" s="77"/>
      <c r="AI607" s="77"/>
      <c r="AJ607" s="77"/>
      <c r="AK607" s="77"/>
      <c r="AL607" s="77"/>
      <c r="AM607" s="77"/>
      <c r="AN607" s="77"/>
      <c r="AO607" s="145"/>
      <c r="AP607" s="247" t="str">
        <f>IF(F607="","",IFERROR(VLOOKUP(SUBSTITUTE(SUBSTITUTE(Tabla1[[#This Row],[Uso Sistemas]],"T","P"),"N","F"),Parámetros!$M$2:$N$17,2,0),"Completar hasta 3ra sem. para evaluar a Probacionista"))</f>
        <v/>
      </c>
      <c r="AQ607" s="40"/>
      <c r="AR607" s="40"/>
      <c r="AS607" s="40"/>
      <c r="AT607" s="29"/>
      <c r="AU607" s="56"/>
      <c r="AV607" s="56"/>
      <c r="AW607" s="56"/>
      <c r="AX607" s="249" t="str">
        <f>IF(V607="","",EOMONTH(EDATE(Tabla1[[#This Row],[Fecha Finalización]],2),0))</f>
        <v/>
      </c>
      <c r="AY607" s="40"/>
      <c r="AZ607" s="250" t="str">
        <f>IF(V607="","",EOMONTH(EDATE(Tabla1[[#This Row],[Fecha Finalización]],3),0))</f>
        <v/>
      </c>
      <c r="BA607" s="40"/>
      <c r="BB607" s="40"/>
      <c r="BC607" s="236"/>
      <c r="BD607" s="234" t="str">
        <f>IF(F607="","",Tabla1[[#This Row],[sem 01]]&amp;Tabla1[[#This Row],[sem 02]]&amp;Tabla1[[#This Row],[sem 03]])</f>
        <v/>
      </c>
      <c r="BE607" s="235" t="str">
        <f>IF(TRIM(F607)="","",$B$1&amp;"-"&amp;SUBSTITUTE(Tabla1[[#This Row],[Mes Inscrito]]," ","")&amp;"-"&amp;SUBSTITUTE(Tabla1[[#This Row],[Dia de clases Inscrito]]," ","")&amp;"-"&amp;SUBSTITUTE(Tabla1[[#This Row],[Horario Inscrito]]," ","")&amp;"-"&amp;Tabla1[[#This Row],[Fecha Inicio grupo]])</f>
        <v/>
      </c>
      <c r="BF607" s="252" t="str">
        <f>IF(F607="","",Tabla1[[#This Row],[Curso]])</f>
        <v/>
      </c>
      <c r="BG607" s="253" t="str">
        <f>+IF(TRIM(F607)="","",$B$1&amp;"-"&amp;TRIM(Tabla1[[#This Row],[Mes Inscrito]])&amp;"-"&amp;TRIM(Tabla1[[#This Row],[Dia de clases Inscrito]])&amp;"-"&amp;TRIM(Tabla1[[#This Row],[Horario Inscrito]])&amp;"-"&amp;TRIM(Tabla1[[#This Row],[Fecha Inicio grupo]])&amp;"-"&amp;TRIM(Tabla1[[#This Row],[Tipo Incrito]]))</f>
        <v/>
      </c>
      <c r="BH607" s="309"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10"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10"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10" t="str">
        <f>IF(Tabla1[[#This Row],[Fecha Inicio grupo]]="","",IFERROR(VLOOKUP(Tabla1[[#This Row],[Mes de Alta como miembro]],Parámetros!$AM$2:$AN$16,2,0),"01/01/1900"))</f>
        <v/>
      </c>
    </row>
    <row r="608" spans="1:63" ht="14.45" hidden="1">
      <c r="A608" s="69">
        <v>605</v>
      </c>
      <c r="B608" s="30"/>
      <c r="C608" s="35"/>
      <c r="D608" s="43"/>
      <c r="E608" s="65"/>
      <c r="F608" s="46"/>
      <c r="G608" s="46"/>
      <c r="H608" s="164"/>
      <c r="I608" s="43"/>
      <c r="J608" s="29"/>
      <c r="K608" s="70"/>
      <c r="L608" s="69"/>
      <c r="M608" s="47"/>
      <c r="N608" s="239" t="str">
        <f ca="1">IF(Tabla1[[#This Row],[Fecha de nac]]="","",IF(Tabla1[[#This Row],[Fecha Finalización]] &gt;=TODAY(), DATEDIF(Tabla1[[#This Row],[Fecha de nac]],TODAY(),"y"), ROUNDDOWN((Tabla1[[#This Row],[Fecha Finalización]] -Tabla1[[#This Row],[Fecha de nac]])/365,0)))</f>
        <v/>
      </c>
      <c r="O608" s="170"/>
      <c r="P608" s="35"/>
      <c r="Q608" s="68"/>
      <c r="R608" s="68"/>
      <c r="S608" s="68"/>
      <c r="T608" s="68"/>
      <c r="U608" s="244" t="str">
        <f>IF(F608="","",Tabla1[[#This Row],[Fecha Inicio grupo]]+3*7-7)</f>
        <v/>
      </c>
      <c r="V608" s="245" t="str">
        <f>IF(F608="","",EDATE(Tabla1[[#This Row],[Fecha Inicio grupo]],3))</f>
        <v/>
      </c>
      <c r="W608" s="30"/>
      <c r="X608" s="30"/>
      <c r="Y608" s="77"/>
      <c r="Z608" s="77"/>
      <c r="AA608" s="77"/>
      <c r="AB608" s="77"/>
      <c r="AC608" s="77"/>
      <c r="AD608" s="77"/>
      <c r="AE608" s="77"/>
      <c r="AF608" s="77"/>
      <c r="AG608" s="77"/>
      <c r="AH608" s="77"/>
      <c r="AI608" s="77"/>
      <c r="AJ608" s="77"/>
      <c r="AK608" s="77"/>
      <c r="AL608" s="77"/>
      <c r="AM608" s="77"/>
      <c r="AN608" s="77"/>
      <c r="AO608" s="145"/>
      <c r="AP608" s="247" t="str">
        <f>IF(F608="","",IFERROR(VLOOKUP(SUBSTITUTE(SUBSTITUTE(Tabla1[[#This Row],[Uso Sistemas]],"T","P"),"N","F"),Parámetros!$M$2:$N$17,2,0),"Completar hasta 3ra sem. para evaluar a Probacionista"))</f>
        <v/>
      </c>
      <c r="AQ608" s="40"/>
      <c r="AR608" s="40"/>
      <c r="AS608" s="40"/>
      <c r="AT608" s="29"/>
      <c r="AU608" s="56"/>
      <c r="AV608" s="56"/>
      <c r="AW608" s="56"/>
      <c r="AX608" s="249" t="str">
        <f>IF(V608="","",EOMONTH(EDATE(Tabla1[[#This Row],[Fecha Finalización]],2),0))</f>
        <v/>
      </c>
      <c r="AY608" s="40"/>
      <c r="AZ608" s="250" t="str">
        <f>IF(V608="","",EOMONTH(EDATE(Tabla1[[#This Row],[Fecha Finalización]],3),0))</f>
        <v/>
      </c>
      <c r="BA608" s="40"/>
      <c r="BB608" s="40"/>
      <c r="BC608" s="236"/>
      <c r="BD608" s="234" t="str">
        <f>IF(F608="","",Tabla1[[#This Row],[sem 01]]&amp;Tabla1[[#This Row],[sem 02]]&amp;Tabla1[[#This Row],[sem 03]])</f>
        <v/>
      </c>
      <c r="BE608" s="235" t="str">
        <f>IF(TRIM(F608)="","",$B$1&amp;"-"&amp;SUBSTITUTE(Tabla1[[#This Row],[Mes Inscrito]]," ","")&amp;"-"&amp;SUBSTITUTE(Tabla1[[#This Row],[Dia de clases Inscrito]]," ","")&amp;"-"&amp;SUBSTITUTE(Tabla1[[#This Row],[Horario Inscrito]]," ","")&amp;"-"&amp;Tabla1[[#This Row],[Fecha Inicio grupo]])</f>
        <v/>
      </c>
      <c r="BF608" s="252" t="str">
        <f>IF(F608="","",Tabla1[[#This Row],[Curso]])</f>
        <v/>
      </c>
      <c r="BG608" s="253" t="str">
        <f>+IF(TRIM(F608)="","",$B$1&amp;"-"&amp;TRIM(Tabla1[[#This Row],[Mes Inscrito]])&amp;"-"&amp;TRIM(Tabla1[[#This Row],[Dia de clases Inscrito]])&amp;"-"&amp;TRIM(Tabla1[[#This Row],[Horario Inscrito]])&amp;"-"&amp;TRIM(Tabla1[[#This Row],[Fecha Inicio grupo]])&amp;"-"&amp;TRIM(Tabla1[[#This Row],[Tipo Incrito]]))</f>
        <v/>
      </c>
      <c r="BH608" s="309"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10"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10"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10" t="str">
        <f>IF(Tabla1[[#This Row],[Fecha Inicio grupo]]="","",IFERROR(VLOOKUP(Tabla1[[#This Row],[Mes de Alta como miembro]],Parámetros!$AM$2:$AN$16,2,0),"01/01/1900"))</f>
        <v/>
      </c>
    </row>
    <row r="609" spans="1:63" ht="14.45" hidden="1">
      <c r="A609" s="69">
        <v>606</v>
      </c>
      <c r="B609" s="30"/>
      <c r="C609" s="35"/>
      <c r="D609" s="43"/>
      <c r="E609" s="65"/>
      <c r="F609" s="46"/>
      <c r="G609" s="46"/>
      <c r="H609" s="164"/>
      <c r="I609" s="43"/>
      <c r="J609" s="29"/>
      <c r="K609" s="70"/>
      <c r="L609" s="69"/>
      <c r="M609" s="47"/>
      <c r="N609" s="239" t="str">
        <f ca="1">IF(Tabla1[[#This Row],[Fecha de nac]]="","",IF(Tabla1[[#This Row],[Fecha Finalización]] &gt;=TODAY(), DATEDIF(Tabla1[[#This Row],[Fecha de nac]],TODAY(),"y"), ROUNDDOWN((Tabla1[[#This Row],[Fecha Finalización]] -Tabla1[[#This Row],[Fecha de nac]])/365,0)))</f>
        <v/>
      </c>
      <c r="O609" s="170"/>
      <c r="P609" s="35"/>
      <c r="Q609" s="68"/>
      <c r="R609" s="68"/>
      <c r="S609" s="68"/>
      <c r="T609" s="68"/>
      <c r="U609" s="244" t="str">
        <f>IF(F609="","",Tabla1[[#This Row],[Fecha Inicio grupo]]+3*7-7)</f>
        <v/>
      </c>
      <c r="V609" s="245" t="str">
        <f>IF(F609="","",EDATE(Tabla1[[#This Row],[Fecha Inicio grupo]],3))</f>
        <v/>
      </c>
      <c r="W609" s="30"/>
      <c r="X609" s="30"/>
      <c r="Y609" s="77"/>
      <c r="Z609" s="77"/>
      <c r="AA609" s="77"/>
      <c r="AB609" s="77"/>
      <c r="AC609" s="77"/>
      <c r="AD609" s="77"/>
      <c r="AE609" s="77"/>
      <c r="AF609" s="77"/>
      <c r="AG609" s="77"/>
      <c r="AH609" s="77"/>
      <c r="AI609" s="77"/>
      <c r="AJ609" s="77"/>
      <c r="AK609" s="77"/>
      <c r="AL609" s="77"/>
      <c r="AM609" s="77"/>
      <c r="AN609" s="77"/>
      <c r="AO609" s="145"/>
      <c r="AP609" s="247" t="str">
        <f>IF(F609="","",IFERROR(VLOOKUP(SUBSTITUTE(SUBSTITUTE(Tabla1[[#This Row],[Uso Sistemas]],"T","P"),"N","F"),Parámetros!$M$2:$N$17,2,0),"Completar hasta 3ra sem. para evaluar a Probacionista"))</f>
        <v/>
      </c>
      <c r="AQ609" s="40"/>
      <c r="AR609" s="40"/>
      <c r="AS609" s="40"/>
      <c r="AT609" s="29"/>
      <c r="AU609" s="56"/>
      <c r="AV609" s="56"/>
      <c r="AW609" s="56"/>
      <c r="AX609" s="249" t="str">
        <f>IF(V609="","",EOMONTH(EDATE(Tabla1[[#This Row],[Fecha Finalización]],2),0))</f>
        <v/>
      </c>
      <c r="AY609" s="40"/>
      <c r="AZ609" s="250" t="str">
        <f>IF(V609="","",EOMONTH(EDATE(Tabla1[[#This Row],[Fecha Finalización]],3),0))</f>
        <v/>
      </c>
      <c r="BA609" s="40"/>
      <c r="BB609" s="40"/>
      <c r="BC609" s="236"/>
      <c r="BD609" s="234" t="str">
        <f>IF(F609="","",Tabla1[[#This Row],[sem 01]]&amp;Tabla1[[#This Row],[sem 02]]&amp;Tabla1[[#This Row],[sem 03]])</f>
        <v/>
      </c>
      <c r="BE609" s="235" t="str">
        <f>IF(TRIM(F609)="","",$B$1&amp;"-"&amp;SUBSTITUTE(Tabla1[[#This Row],[Mes Inscrito]]," ","")&amp;"-"&amp;SUBSTITUTE(Tabla1[[#This Row],[Dia de clases Inscrito]]," ","")&amp;"-"&amp;SUBSTITUTE(Tabla1[[#This Row],[Horario Inscrito]]," ","")&amp;"-"&amp;Tabla1[[#This Row],[Fecha Inicio grupo]])</f>
        <v/>
      </c>
      <c r="BF609" s="252" t="str">
        <f>IF(F609="","",Tabla1[[#This Row],[Curso]])</f>
        <v/>
      </c>
      <c r="BG609" s="253" t="str">
        <f>+IF(TRIM(F609)="","",$B$1&amp;"-"&amp;TRIM(Tabla1[[#This Row],[Mes Inscrito]])&amp;"-"&amp;TRIM(Tabla1[[#This Row],[Dia de clases Inscrito]])&amp;"-"&amp;TRIM(Tabla1[[#This Row],[Horario Inscrito]])&amp;"-"&amp;TRIM(Tabla1[[#This Row],[Fecha Inicio grupo]])&amp;"-"&amp;TRIM(Tabla1[[#This Row],[Tipo Incrito]]))</f>
        <v/>
      </c>
      <c r="BH609" s="309"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10"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10"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10" t="str">
        <f>IF(Tabla1[[#This Row],[Fecha Inicio grupo]]="","",IFERROR(VLOOKUP(Tabla1[[#This Row],[Mes de Alta como miembro]],Parámetros!$AM$2:$AN$16,2,0),"01/01/1900"))</f>
        <v/>
      </c>
    </row>
    <row r="610" spans="1:63" ht="14.45" hidden="1">
      <c r="A610" s="69">
        <v>607</v>
      </c>
      <c r="B610" s="30"/>
      <c r="C610" s="35"/>
      <c r="D610" s="43"/>
      <c r="E610" s="65"/>
      <c r="F610" s="46"/>
      <c r="G610" s="46"/>
      <c r="H610" s="164"/>
      <c r="I610" s="43"/>
      <c r="J610" s="29"/>
      <c r="K610" s="70"/>
      <c r="L610" s="69"/>
      <c r="M610" s="47"/>
      <c r="N610" s="239" t="str">
        <f ca="1">IF(Tabla1[[#This Row],[Fecha de nac]]="","",IF(Tabla1[[#This Row],[Fecha Finalización]] &gt;=TODAY(), DATEDIF(Tabla1[[#This Row],[Fecha de nac]],TODAY(),"y"), ROUNDDOWN((Tabla1[[#This Row],[Fecha Finalización]] -Tabla1[[#This Row],[Fecha de nac]])/365,0)))</f>
        <v/>
      </c>
      <c r="O610" s="170"/>
      <c r="P610" s="35"/>
      <c r="Q610" s="68"/>
      <c r="R610" s="68"/>
      <c r="S610" s="68"/>
      <c r="T610" s="68"/>
      <c r="U610" s="244" t="str">
        <f>IF(F610="","",Tabla1[[#This Row],[Fecha Inicio grupo]]+3*7-7)</f>
        <v/>
      </c>
      <c r="V610" s="245" t="str">
        <f>IF(F610="","",EDATE(Tabla1[[#This Row],[Fecha Inicio grupo]],3))</f>
        <v/>
      </c>
      <c r="W610" s="30"/>
      <c r="X610" s="30"/>
      <c r="Y610" s="77"/>
      <c r="Z610" s="77"/>
      <c r="AA610" s="77"/>
      <c r="AB610" s="77"/>
      <c r="AC610" s="77"/>
      <c r="AD610" s="77"/>
      <c r="AE610" s="77"/>
      <c r="AF610" s="77"/>
      <c r="AG610" s="77"/>
      <c r="AH610" s="77"/>
      <c r="AI610" s="77"/>
      <c r="AJ610" s="77"/>
      <c r="AK610" s="77"/>
      <c r="AL610" s="77"/>
      <c r="AM610" s="77"/>
      <c r="AN610" s="77"/>
      <c r="AO610" s="145"/>
      <c r="AP610" s="247" t="str">
        <f>IF(F610="","",IFERROR(VLOOKUP(SUBSTITUTE(SUBSTITUTE(Tabla1[[#This Row],[Uso Sistemas]],"T","P"),"N","F"),Parámetros!$M$2:$N$17,2,0),"Completar hasta 3ra sem. para evaluar a Probacionista"))</f>
        <v/>
      </c>
      <c r="AQ610" s="40"/>
      <c r="AR610" s="40"/>
      <c r="AS610" s="40"/>
      <c r="AT610" s="29"/>
      <c r="AU610" s="56"/>
      <c r="AV610" s="56"/>
      <c r="AW610" s="56"/>
      <c r="AX610" s="249" t="str">
        <f>IF(V610="","",EOMONTH(EDATE(Tabla1[[#This Row],[Fecha Finalización]],2),0))</f>
        <v/>
      </c>
      <c r="AY610" s="40"/>
      <c r="AZ610" s="250" t="str">
        <f>IF(V610="","",EOMONTH(EDATE(Tabla1[[#This Row],[Fecha Finalización]],3),0))</f>
        <v/>
      </c>
      <c r="BA610" s="40"/>
      <c r="BB610" s="40"/>
      <c r="BC610" s="236"/>
      <c r="BD610" s="234" t="str">
        <f>IF(F610="","",Tabla1[[#This Row],[sem 01]]&amp;Tabla1[[#This Row],[sem 02]]&amp;Tabla1[[#This Row],[sem 03]])</f>
        <v/>
      </c>
      <c r="BE610" s="235" t="str">
        <f>IF(TRIM(F610)="","",$B$1&amp;"-"&amp;SUBSTITUTE(Tabla1[[#This Row],[Mes Inscrito]]," ","")&amp;"-"&amp;SUBSTITUTE(Tabla1[[#This Row],[Dia de clases Inscrito]]," ","")&amp;"-"&amp;SUBSTITUTE(Tabla1[[#This Row],[Horario Inscrito]]," ","")&amp;"-"&amp;Tabla1[[#This Row],[Fecha Inicio grupo]])</f>
        <v/>
      </c>
      <c r="BF610" s="252" t="str">
        <f>IF(F610="","",Tabla1[[#This Row],[Curso]])</f>
        <v/>
      </c>
      <c r="BG610" s="253" t="str">
        <f>+IF(TRIM(F610)="","",$B$1&amp;"-"&amp;TRIM(Tabla1[[#This Row],[Mes Inscrito]])&amp;"-"&amp;TRIM(Tabla1[[#This Row],[Dia de clases Inscrito]])&amp;"-"&amp;TRIM(Tabla1[[#This Row],[Horario Inscrito]])&amp;"-"&amp;TRIM(Tabla1[[#This Row],[Fecha Inicio grupo]])&amp;"-"&amp;TRIM(Tabla1[[#This Row],[Tipo Incrito]]))</f>
        <v/>
      </c>
      <c r="BH610" s="309"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10"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10"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10" t="str">
        <f>IF(Tabla1[[#This Row],[Fecha Inicio grupo]]="","",IFERROR(VLOOKUP(Tabla1[[#This Row],[Mes de Alta como miembro]],Parámetros!$AM$2:$AN$16,2,0),"01/01/1900"))</f>
        <v/>
      </c>
    </row>
    <row r="611" spans="1:63" ht="14.45" hidden="1">
      <c r="A611" s="69">
        <v>608</v>
      </c>
      <c r="B611" s="30"/>
      <c r="C611" s="35"/>
      <c r="D611" s="43"/>
      <c r="E611" s="65"/>
      <c r="F611" s="46"/>
      <c r="G611" s="46"/>
      <c r="H611" s="164"/>
      <c r="I611" s="43"/>
      <c r="J611" s="29"/>
      <c r="K611" s="70"/>
      <c r="L611" s="69"/>
      <c r="M611" s="47"/>
      <c r="N611" s="239" t="str">
        <f ca="1">IF(Tabla1[[#This Row],[Fecha de nac]]="","",IF(Tabla1[[#This Row],[Fecha Finalización]] &gt;=TODAY(), DATEDIF(Tabla1[[#This Row],[Fecha de nac]],TODAY(),"y"), ROUNDDOWN((Tabla1[[#This Row],[Fecha Finalización]] -Tabla1[[#This Row],[Fecha de nac]])/365,0)))</f>
        <v/>
      </c>
      <c r="O611" s="170"/>
      <c r="P611" s="35"/>
      <c r="Q611" s="68"/>
      <c r="R611" s="68"/>
      <c r="S611" s="68"/>
      <c r="T611" s="68"/>
      <c r="U611" s="244" t="str">
        <f>IF(F611="","",Tabla1[[#This Row],[Fecha Inicio grupo]]+3*7-7)</f>
        <v/>
      </c>
      <c r="V611" s="245" t="str">
        <f>IF(F611="","",EDATE(Tabla1[[#This Row],[Fecha Inicio grupo]],3))</f>
        <v/>
      </c>
      <c r="W611" s="30"/>
      <c r="X611" s="30"/>
      <c r="Y611" s="77"/>
      <c r="Z611" s="77"/>
      <c r="AA611" s="77"/>
      <c r="AB611" s="77"/>
      <c r="AC611" s="77"/>
      <c r="AD611" s="77"/>
      <c r="AE611" s="77"/>
      <c r="AF611" s="77"/>
      <c r="AG611" s="77"/>
      <c r="AH611" s="77"/>
      <c r="AI611" s="77"/>
      <c r="AJ611" s="77"/>
      <c r="AK611" s="77"/>
      <c r="AL611" s="77"/>
      <c r="AM611" s="77"/>
      <c r="AN611" s="77"/>
      <c r="AO611" s="145"/>
      <c r="AP611" s="247" t="str">
        <f>IF(F611="","",IFERROR(VLOOKUP(SUBSTITUTE(SUBSTITUTE(Tabla1[[#This Row],[Uso Sistemas]],"T","P"),"N","F"),Parámetros!$M$2:$N$17,2,0),"Completar hasta 3ra sem. para evaluar a Probacionista"))</f>
        <v/>
      </c>
      <c r="AQ611" s="40"/>
      <c r="AR611" s="40"/>
      <c r="AS611" s="40"/>
      <c r="AT611" s="29"/>
      <c r="AU611" s="56"/>
      <c r="AV611" s="56"/>
      <c r="AW611" s="56"/>
      <c r="AX611" s="249" t="str">
        <f>IF(V611="","",EOMONTH(EDATE(Tabla1[[#This Row],[Fecha Finalización]],2),0))</f>
        <v/>
      </c>
      <c r="AY611" s="40"/>
      <c r="AZ611" s="250" t="str">
        <f>IF(V611="","",EOMONTH(EDATE(Tabla1[[#This Row],[Fecha Finalización]],3),0))</f>
        <v/>
      </c>
      <c r="BA611" s="40"/>
      <c r="BB611" s="40"/>
      <c r="BC611" s="236"/>
      <c r="BD611" s="234" t="str">
        <f>IF(F611="","",Tabla1[[#This Row],[sem 01]]&amp;Tabla1[[#This Row],[sem 02]]&amp;Tabla1[[#This Row],[sem 03]])</f>
        <v/>
      </c>
      <c r="BE611" s="235" t="str">
        <f>IF(TRIM(F611)="","",$B$1&amp;"-"&amp;SUBSTITUTE(Tabla1[[#This Row],[Mes Inscrito]]," ","")&amp;"-"&amp;SUBSTITUTE(Tabla1[[#This Row],[Dia de clases Inscrito]]," ","")&amp;"-"&amp;SUBSTITUTE(Tabla1[[#This Row],[Horario Inscrito]]," ","")&amp;"-"&amp;Tabla1[[#This Row],[Fecha Inicio grupo]])</f>
        <v/>
      </c>
      <c r="BF611" s="252" t="str">
        <f>IF(F611="","",Tabla1[[#This Row],[Curso]])</f>
        <v/>
      </c>
      <c r="BG611" s="253" t="str">
        <f>+IF(TRIM(F611)="","",$B$1&amp;"-"&amp;TRIM(Tabla1[[#This Row],[Mes Inscrito]])&amp;"-"&amp;TRIM(Tabla1[[#This Row],[Dia de clases Inscrito]])&amp;"-"&amp;TRIM(Tabla1[[#This Row],[Horario Inscrito]])&amp;"-"&amp;TRIM(Tabla1[[#This Row],[Fecha Inicio grupo]])&amp;"-"&amp;TRIM(Tabla1[[#This Row],[Tipo Incrito]]))</f>
        <v/>
      </c>
      <c r="BH611" s="309"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10"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10"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10" t="str">
        <f>IF(Tabla1[[#This Row],[Fecha Inicio grupo]]="","",IFERROR(VLOOKUP(Tabla1[[#This Row],[Mes de Alta como miembro]],Parámetros!$AM$2:$AN$16,2,0),"01/01/1900"))</f>
        <v/>
      </c>
    </row>
    <row r="612" spans="1:63" ht="14.45" hidden="1">
      <c r="A612" s="69">
        <v>609</v>
      </c>
      <c r="B612" s="30"/>
      <c r="C612" s="35"/>
      <c r="D612" s="43"/>
      <c r="E612" s="65"/>
      <c r="F612" s="46"/>
      <c r="G612" s="46"/>
      <c r="H612" s="164"/>
      <c r="I612" s="43"/>
      <c r="J612" s="29"/>
      <c r="K612" s="70"/>
      <c r="L612" s="69"/>
      <c r="M612" s="47"/>
      <c r="N612" s="239" t="str">
        <f ca="1">IF(Tabla1[[#This Row],[Fecha de nac]]="","",IF(Tabla1[[#This Row],[Fecha Finalización]] &gt;=TODAY(), DATEDIF(Tabla1[[#This Row],[Fecha de nac]],TODAY(),"y"), ROUNDDOWN((Tabla1[[#This Row],[Fecha Finalización]] -Tabla1[[#This Row],[Fecha de nac]])/365,0)))</f>
        <v/>
      </c>
      <c r="O612" s="170"/>
      <c r="P612" s="35"/>
      <c r="Q612" s="68"/>
      <c r="R612" s="68"/>
      <c r="S612" s="68"/>
      <c r="T612" s="68"/>
      <c r="U612" s="244" t="str">
        <f>IF(F612="","",Tabla1[[#This Row],[Fecha Inicio grupo]]+3*7-7)</f>
        <v/>
      </c>
      <c r="V612" s="245" t="str">
        <f>IF(F612="","",EDATE(Tabla1[[#This Row],[Fecha Inicio grupo]],3))</f>
        <v/>
      </c>
      <c r="W612" s="30"/>
      <c r="X612" s="30"/>
      <c r="Y612" s="77"/>
      <c r="Z612" s="77"/>
      <c r="AA612" s="77"/>
      <c r="AB612" s="77"/>
      <c r="AC612" s="77"/>
      <c r="AD612" s="77"/>
      <c r="AE612" s="77"/>
      <c r="AF612" s="77"/>
      <c r="AG612" s="77"/>
      <c r="AH612" s="77"/>
      <c r="AI612" s="77"/>
      <c r="AJ612" s="77"/>
      <c r="AK612" s="77"/>
      <c r="AL612" s="77"/>
      <c r="AM612" s="77"/>
      <c r="AN612" s="77"/>
      <c r="AO612" s="145"/>
      <c r="AP612" s="247" t="str">
        <f>IF(F612="","",IFERROR(VLOOKUP(SUBSTITUTE(SUBSTITUTE(Tabla1[[#This Row],[Uso Sistemas]],"T","P"),"N","F"),Parámetros!$M$2:$N$17,2,0),"Completar hasta 3ra sem. para evaluar a Probacionista"))</f>
        <v/>
      </c>
      <c r="AQ612" s="40"/>
      <c r="AR612" s="40"/>
      <c r="AS612" s="40"/>
      <c r="AT612" s="29"/>
      <c r="AU612" s="56"/>
      <c r="AV612" s="56"/>
      <c r="AW612" s="56"/>
      <c r="AX612" s="249" t="str">
        <f>IF(V612="","",EOMONTH(EDATE(Tabla1[[#This Row],[Fecha Finalización]],2),0))</f>
        <v/>
      </c>
      <c r="AY612" s="40"/>
      <c r="AZ612" s="250" t="str">
        <f>IF(V612="","",EOMONTH(EDATE(Tabla1[[#This Row],[Fecha Finalización]],3),0))</f>
        <v/>
      </c>
      <c r="BA612" s="40"/>
      <c r="BB612" s="40"/>
      <c r="BC612" s="236"/>
      <c r="BD612" s="234" t="str">
        <f>IF(F612="","",Tabla1[[#This Row],[sem 01]]&amp;Tabla1[[#This Row],[sem 02]]&amp;Tabla1[[#This Row],[sem 03]])</f>
        <v/>
      </c>
      <c r="BE612" s="235" t="str">
        <f>IF(TRIM(F612)="","",$B$1&amp;"-"&amp;SUBSTITUTE(Tabla1[[#This Row],[Mes Inscrito]]," ","")&amp;"-"&amp;SUBSTITUTE(Tabla1[[#This Row],[Dia de clases Inscrito]]," ","")&amp;"-"&amp;SUBSTITUTE(Tabla1[[#This Row],[Horario Inscrito]]," ","")&amp;"-"&amp;Tabla1[[#This Row],[Fecha Inicio grupo]])</f>
        <v/>
      </c>
      <c r="BF612" s="252" t="str">
        <f>IF(F612="","",Tabla1[[#This Row],[Curso]])</f>
        <v/>
      </c>
      <c r="BG612" s="253" t="str">
        <f>+IF(TRIM(F612)="","",$B$1&amp;"-"&amp;TRIM(Tabla1[[#This Row],[Mes Inscrito]])&amp;"-"&amp;TRIM(Tabla1[[#This Row],[Dia de clases Inscrito]])&amp;"-"&amp;TRIM(Tabla1[[#This Row],[Horario Inscrito]])&amp;"-"&amp;TRIM(Tabla1[[#This Row],[Fecha Inicio grupo]])&amp;"-"&amp;TRIM(Tabla1[[#This Row],[Tipo Incrito]]))</f>
        <v/>
      </c>
      <c r="BH612" s="309"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10"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10"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10" t="str">
        <f>IF(Tabla1[[#This Row],[Fecha Inicio grupo]]="","",IFERROR(VLOOKUP(Tabla1[[#This Row],[Mes de Alta como miembro]],Parámetros!$AM$2:$AN$16,2,0),"01/01/1900"))</f>
        <v/>
      </c>
    </row>
    <row r="613" spans="1:63" ht="14.45" hidden="1">
      <c r="A613" s="69">
        <v>610</v>
      </c>
      <c r="B613" s="30"/>
      <c r="C613" s="35"/>
      <c r="D613" s="43"/>
      <c r="E613" s="65"/>
      <c r="F613" s="46"/>
      <c r="G613" s="46"/>
      <c r="H613" s="164"/>
      <c r="I613" s="43"/>
      <c r="J613" s="29"/>
      <c r="K613" s="70"/>
      <c r="L613" s="69"/>
      <c r="M613" s="47"/>
      <c r="N613" s="239" t="str">
        <f ca="1">IF(Tabla1[[#This Row],[Fecha de nac]]="","",IF(Tabla1[[#This Row],[Fecha Finalización]] &gt;=TODAY(), DATEDIF(Tabla1[[#This Row],[Fecha de nac]],TODAY(),"y"), ROUNDDOWN((Tabla1[[#This Row],[Fecha Finalización]] -Tabla1[[#This Row],[Fecha de nac]])/365,0)))</f>
        <v/>
      </c>
      <c r="O613" s="170"/>
      <c r="P613" s="35"/>
      <c r="Q613" s="68"/>
      <c r="R613" s="68"/>
      <c r="S613" s="68"/>
      <c r="T613" s="68"/>
      <c r="U613" s="244" t="str">
        <f>IF(F613="","",Tabla1[[#This Row],[Fecha Inicio grupo]]+3*7-7)</f>
        <v/>
      </c>
      <c r="V613" s="245" t="str">
        <f>IF(F613="","",EDATE(Tabla1[[#This Row],[Fecha Inicio grupo]],3))</f>
        <v/>
      </c>
      <c r="W613" s="30"/>
      <c r="X613" s="30"/>
      <c r="Y613" s="77"/>
      <c r="Z613" s="77"/>
      <c r="AA613" s="77"/>
      <c r="AB613" s="77"/>
      <c r="AC613" s="77"/>
      <c r="AD613" s="77"/>
      <c r="AE613" s="77"/>
      <c r="AF613" s="77"/>
      <c r="AG613" s="77"/>
      <c r="AH613" s="77"/>
      <c r="AI613" s="77"/>
      <c r="AJ613" s="77"/>
      <c r="AK613" s="77"/>
      <c r="AL613" s="77"/>
      <c r="AM613" s="77"/>
      <c r="AN613" s="77"/>
      <c r="AO613" s="145"/>
      <c r="AP613" s="247" t="str">
        <f>IF(F613="","",IFERROR(VLOOKUP(SUBSTITUTE(SUBSTITUTE(Tabla1[[#This Row],[Uso Sistemas]],"T","P"),"N","F"),Parámetros!$M$2:$N$17,2,0),"Completar hasta 3ra sem. para evaluar a Probacionista"))</f>
        <v/>
      </c>
      <c r="AQ613" s="40"/>
      <c r="AR613" s="40"/>
      <c r="AS613" s="40"/>
      <c r="AT613" s="29"/>
      <c r="AU613" s="56"/>
      <c r="AV613" s="56"/>
      <c r="AW613" s="56"/>
      <c r="AX613" s="249" t="str">
        <f>IF(V613="","",EOMONTH(EDATE(Tabla1[[#This Row],[Fecha Finalización]],2),0))</f>
        <v/>
      </c>
      <c r="AY613" s="40"/>
      <c r="AZ613" s="250" t="str">
        <f>IF(V613="","",EOMONTH(EDATE(Tabla1[[#This Row],[Fecha Finalización]],3),0))</f>
        <v/>
      </c>
      <c r="BA613" s="40"/>
      <c r="BB613" s="40"/>
      <c r="BC613" s="236"/>
      <c r="BD613" s="234" t="str">
        <f>IF(F613="","",Tabla1[[#This Row],[sem 01]]&amp;Tabla1[[#This Row],[sem 02]]&amp;Tabla1[[#This Row],[sem 03]])</f>
        <v/>
      </c>
      <c r="BE613" s="235" t="str">
        <f>IF(TRIM(F613)="","",$B$1&amp;"-"&amp;SUBSTITUTE(Tabla1[[#This Row],[Mes Inscrito]]," ","")&amp;"-"&amp;SUBSTITUTE(Tabla1[[#This Row],[Dia de clases Inscrito]]," ","")&amp;"-"&amp;SUBSTITUTE(Tabla1[[#This Row],[Horario Inscrito]]," ","")&amp;"-"&amp;Tabla1[[#This Row],[Fecha Inicio grupo]])</f>
        <v/>
      </c>
      <c r="BF613" s="252" t="str">
        <f>IF(F613="","",Tabla1[[#This Row],[Curso]])</f>
        <v/>
      </c>
      <c r="BG613" s="253" t="str">
        <f>+IF(TRIM(F613)="","",$B$1&amp;"-"&amp;TRIM(Tabla1[[#This Row],[Mes Inscrito]])&amp;"-"&amp;TRIM(Tabla1[[#This Row],[Dia de clases Inscrito]])&amp;"-"&amp;TRIM(Tabla1[[#This Row],[Horario Inscrito]])&amp;"-"&amp;TRIM(Tabla1[[#This Row],[Fecha Inicio grupo]])&amp;"-"&amp;TRIM(Tabla1[[#This Row],[Tipo Incrito]]))</f>
        <v/>
      </c>
      <c r="BH613" s="309"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10"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10"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10" t="str">
        <f>IF(Tabla1[[#This Row],[Fecha Inicio grupo]]="","",IFERROR(VLOOKUP(Tabla1[[#This Row],[Mes de Alta como miembro]],Parámetros!$AM$2:$AN$16,2,0),"01/01/1900"))</f>
        <v/>
      </c>
    </row>
    <row r="614" spans="1:63" ht="14.45" hidden="1">
      <c r="A614" s="69">
        <v>611</v>
      </c>
      <c r="B614" s="30"/>
      <c r="C614" s="35"/>
      <c r="D614" s="43"/>
      <c r="E614" s="65"/>
      <c r="F614" s="46"/>
      <c r="G614" s="46"/>
      <c r="H614" s="164"/>
      <c r="I614" s="43"/>
      <c r="J614" s="29"/>
      <c r="K614" s="70"/>
      <c r="L614" s="69"/>
      <c r="M614" s="47"/>
      <c r="N614" s="239" t="str">
        <f ca="1">IF(Tabla1[[#This Row],[Fecha de nac]]="","",IF(Tabla1[[#This Row],[Fecha Finalización]] &gt;=TODAY(), DATEDIF(Tabla1[[#This Row],[Fecha de nac]],TODAY(),"y"), ROUNDDOWN((Tabla1[[#This Row],[Fecha Finalización]] -Tabla1[[#This Row],[Fecha de nac]])/365,0)))</f>
        <v/>
      </c>
      <c r="O614" s="170"/>
      <c r="P614" s="35"/>
      <c r="Q614" s="68"/>
      <c r="R614" s="68"/>
      <c r="S614" s="68"/>
      <c r="T614" s="68"/>
      <c r="U614" s="244" t="str">
        <f>IF(F614="","",Tabla1[[#This Row],[Fecha Inicio grupo]]+3*7-7)</f>
        <v/>
      </c>
      <c r="V614" s="245" t="str">
        <f>IF(F614="","",EDATE(Tabla1[[#This Row],[Fecha Inicio grupo]],3))</f>
        <v/>
      </c>
      <c r="W614" s="30"/>
      <c r="X614" s="30"/>
      <c r="Y614" s="77"/>
      <c r="Z614" s="77"/>
      <c r="AA614" s="77"/>
      <c r="AB614" s="77"/>
      <c r="AC614" s="77"/>
      <c r="AD614" s="77"/>
      <c r="AE614" s="77"/>
      <c r="AF614" s="77"/>
      <c r="AG614" s="77"/>
      <c r="AH614" s="77"/>
      <c r="AI614" s="77"/>
      <c r="AJ614" s="77"/>
      <c r="AK614" s="77"/>
      <c r="AL614" s="77"/>
      <c r="AM614" s="77"/>
      <c r="AN614" s="77"/>
      <c r="AO614" s="145"/>
      <c r="AP614" s="247" t="str">
        <f>IF(F614="","",IFERROR(VLOOKUP(SUBSTITUTE(SUBSTITUTE(Tabla1[[#This Row],[Uso Sistemas]],"T","P"),"N","F"),Parámetros!$M$2:$N$17,2,0),"Completar hasta 3ra sem. para evaluar a Probacionista"))</f>
        <v/>
      </c>
      <c r="AQ614" s="40"/>
      <c r="AR614" s="40"/>
      <c r="AS614" s="40"/>
      <c r="AT614" s="29"/>
      <c r="AU614" s="56"/>
      <c r="AV614" s="56"/>
      <c r="AW614" s="56"/>
      <c r="AX614" s="249" t="str">
        <f>IF(V614="","",EOMONTH(EDATE(Tabla1[[#This Row],[Fecha Finalización]],2),0))</f>
        <v/>
      </c>
      <c r="AY614" s="40"/>
      <c r="AZ614" s="250" t="str">
        <f>IF(V614="","",EOMONTH(EDATE(Tabla1[[#This Row],[Fecha Finalización]],3),0))</f>
        <v/>
      </c>
      <c r="BA614" s="40"/>
      <c r="BB614" s="40"/>
      <c r="BC614" s="236"/>
      <c r="BD614" s="234" t="str">
        <f>IF(F614="","",Tabla1[[#This Row],[sem 01]]&amp;Tabla1[[#This Row],[sem 02]]&amp;Tabla1[[#This Row],[sem 03]])</f>
        <v/>
      </c>
      <c r="BE614" s="235" t="str">
        <f>IF(TRIM(F614)="","",$B$1&amp;"-"&amp;SUBSTITUTE(Tabla1[[#This Row],[Mes Inscrito]]," ","")&amp;"-"&amp;SUBSTITUTE(Tabla1[[#This Row],[Dia de clases Inscrito]]," ","")&amp;"-"&amp;SUBSTITUTE(Tabla1[[#This Row],[Horario Inscrito]]," ","")&amp;"-"&amp;Tabla1[[#This Row],[Fecha Inicio grupo]])</f>
        <v/>
      </c>
      <c r="BF614" s="252" t="str">
        <f>IF(F614="","",Tabla1[[#This Row],[Curso]])</f>
        <v/>
      </c>
      <c r="BG614" s="253" t="str">
        <f>+IF(TRIM(F614)="","",$B$1&amp;"-"&amp;TRIM(Tabla1[[#This Row],[Mes Inscrito]])&amp;"-"&amp;TRIM(Tabla1[[#This Row],[Dia de clases Inscrito]])&amp;"-"&amp;TRIM(Tabla1[[#This Row],[Horario Inscrito]])&amp;"-"&amp;TRIM(Tabla1[[#This Row],[Fecha Inicio grupo]])&amp;"-"&amp;TRIM(Tabla1[[#This Row],[Tipo Incrito]]))</f>
        <v/>
      </c>
      <c r="BH614" s="309"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10"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10"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10" t="str">
        <f>IF(Tabla1[[#This Row],[Fecha Inicio grupo]]="","",IFERROR(VLOOKUP(Tabla1[[#This Row],[Mes de Alta como miembro]],Parámetros!$AM$2:$AN$16,2,0),"01/01/1900"))</f>
        <v/>
      </c>
    </row>
    <row r="615" spans="1:63" ht="14.45" hidden="1">
      <c r="A615" s="69">
        <v>612</v>
      </c>
      <c r="B615" s="30"/>
      <c r="C615" s="35"/>
      <c r="D615" s="43"/>
      <c r="E615" s="65"/>
      <c r="F615" s="46"/>
      <c r="G615" s="46"/>
      <c r="H615" s="164"/>
      <c r="I615" s="43"/>
      <c r="J615" s="29"/>
      <c r="K615" s="70"/>
      <c r="L615" s="69"/>
      <c r="M615" s="47"/>
      <c r="N615" s="239" t="str">
        <f ca="1">IF(Tabla1[[#This Row],[Fecha de nac]]="","",IF(Tabla1[[#This Row],[Fecha Finalización]] &gt;=TODAY(), DATEDIF(Tabla1[[#This Row],[Fecha de nac]],TODAY(),"y"), ROUNDDOWN((Tabla1[[#This Row],[Fecha Finalización]] -Tabla1[[#This Row],[Fecha de nac]])/365,0)))</f>
        <v/>
      </c>
      <c r="O615" s="170"/>
      <c r="P615" s="35"/>
      <c r="Q615" s="68"/>
      <c r="R615" s="68"/>
      <c r="S615" s="68"/>
      <c r="T615" s="68"/>
      <c r="U615" s="244" t="str">
        <f>IF(F615="","",Tabla1[[#This Row],[Fecha Inicio grupo]]+3*7-7)</f>
        <v/>
      </c>
      <c r="V615" s="245" t="str">
        <f>IF(F615="","",EDATE(Tabla1[[#This Row],[Fecha Inicio grupo]],3))</f>
        <v/>
      </c>
      <c r="W615" s="30"/>
      <c r="X615" s="30"/>
      <c r="Y615" s="77"/>
      <c r="Z615" s="77"/>
      <c r="AA615" s="77"/>
      <c r="AB615" s="77"/>
      <c r="AC615" s="77"/>
      <c r="AD615" s="77"/>
      <c r="AE615" s="77"/>
      <c r="AF615" s="77"/>
      <c r="AG615" s="77"/>
      <c r="AH615" s="77"/>
      <c r="AI615" s="77"/>
      <c r="AJ615" s="77"/>
      <c r="AK615" s="77"/>
      <c r="AL615" s="77"/>
      <c r="AM615" s="77"/>
      <c r="AN615" s="77"/>
      <c r="AO615" s="145"/>
      <c r="AP615" s="247" t="str">
        <f>IF(F615="","",IFERROR(VLOOKUP(SUBSTITUTE(SUBSTITUTE(Tabla1[[#This Row],[Uso Sistemas]],"T","P"),"N","F"),Parámetros!$M$2:$N$17,2,0),"Completar hasta 3ra sem. para evaluar a Probacionista"))</f>
        <v/>
      </c>
      <c r="AQ615" s="40"/>
      <c r="AR615" s="40"/>
      <c r="AS615" s="40"/>
      <c r="AT615" s="29"/>
      <c r="AU615" s="56"/>
      <c r="AV615" s="56"/>
      <c r="AW615" s="56"/>
      <c r="AX615" s="249" t="str">
        <f>IF(V615="","",EOMONTH(EDATE(Tabla1[[#This Row],[Fecha Finalización]],2),0))</f>
        <v/>
      </c>
      <c r="AY615" s="40"/>
      <c r="AZ615" s="250" t="str">
        <f>IF(V615="","",EOMONTH(EDATE(Tabla1[[#This Row],[Fecha Finalización]],3),0))</f>
        <v/>
      </c>
      <c r="BA615" s="40"/>
      <c r="BB615" s="40"/>
      <c r="BC615" s="236"/>
      <c r="BD615" s="234" t="str">
        <f>IF(F615="","",Tabla1[[#This Row],[sem 01]]&amp;Tabla1[[#This Row],[sem 02]]&amp;Tabla1[[#This Row],[sem 03]])</f>
        <v/>
      </c>
      <c r="BE615" s="235" t="str">
        <f>IF(TRIM(F615)="","",$B$1&amp;"-"&amp;SUBSTITUTE(Tabla1[[#This Row],[Mes Inscrito]]," ","")&amp;"-"&amp;SUBSTITUTE(Tabla1[[#This Row],[Dia de clases Inscrito]]," ","")&amp;"-"&amp;SUBSTITUTE(Tabla1[[#This Row],[Horario Inscrito]]," ","")&amp;"-"&amp;Tabla1[[#This Row],[Fecha Inicio grupo]])</f>
        <v/>
      </c>
      <c r="BF615" s="252" t="str">
        <f>IF(F615="","",Tabla1[[#This Row],[Curso]])</f>
        <v/>
      </c>
      <c r="BG615" s="253" t="str">
        <f>+IF(TRIM(F615)="","",$B$1&amp;"-"&amp;TRIM(Tabla1[[#This Row],[Mes Inscrito]])&amp;"-"&amp;TRIM(Tabla1[[#This Row],[Dia de clases Inscrito]])&amp;"-"&amp;TRIM(Tabla1[[#This Row],[Horario Inscrito]])&amp;"-"&amp;TRIM(Tabla1[[#This Row],[Fecha Inicio grupo]])&amp;"-"&amp;TRIM(Tabla1[[#This Row],[Tipo Incrito]]))</f>
        <v/>
      </c>
      <c r="BH615" s="309"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10"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10"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10" t="str">
        <f>IF(Tabla1[[#This Row],[Fecha Inicio grupo]]="","",IFERROR(VLOOKUP(Tabla1[[#This Row],[Mes de Alta como miembro]],Parámetros!$AM$2:$AN$16,2,0),"01/01/1900"))</f>
        <v/>
      </c>
    </row>
    <row r="616" spans="1:63" ht="14.45" hidden="1">
      <c r="A616" s="69">
        <v>613</v>
      </c>
      <c r="B616" s="30"/>
      <c r="C616" s="35"/>
      <c r="D616" s="43"/>
      <c r="E616" s="65"/>
      <c r="F616" s="46"/>
      <c r="G616" s="46"/>
      <c r="H616" s="164"/>
      <c r="I616" s="43"/>
      <c r="J616" s="29"/>
      <c r="K616" s="70"/>
      <c r="L616" s="69"/>
      <c r="M616" s="47"/>
      <c r="N616" s="239" t="str">
        <f ca="1">IF(Tabla1[[#This Row],[Fecha de nac]]="","",IF(Tabla1[[#This Row],[Fecha Finalización]] &gt;=TODAY(), DATEDIF(Tabla1[[#This Row],[Fecha de nac]],TODAY(),"y"), ROUNDDOWN((Tabla1[[#This Row],[Fecha Finalización]] -Tabla1[[#This Row],[Fecha de nac]])/365,0)))</f>
        <v/>
      </c>
      <c r="O616" s="170"/>
      <c r="P616" s="35"/>
      <c r="Q616" s="68"/>
      <c r="R616" s="68"/>
      <c r="S616" s="68"/>
      <c r="T616" s="68"/>
      <c r="U616" s="244" t="str">
        <f>IF(F616="","",Tabla1[[#This Row],[Fecha Inicio grupo]]+3*7-7)</f>
        <v/>
      </c>
      <c r="V616" s="245" t="str">
        <f>IF(F616="","",EDATE(Tabla1[[#This Row],[Fecha Inicio grupo]],3))</f>
        <v/>
      </c>
      <c r="W616" s="30"/>
      <c r="X616" s="30"/>
      <c r="Y616" s="77"/>
      <c r="Z616" s="77"/>
      <c r="AA616" s="77"/>
      <c r="AB616" s="77"/>
      <c r="AC616" s="77"/>
      <c r="AD616" s="77"/>
      <c r="AE616" s="77"/>
      <c r="AF616" s="77"/>
      <c r="AG616" s="77"/>
      <c r="AH616" s="77"/>
      <c r="AI616" s="77"/>
      <c r="AJ616" s="77"/>
      <c r="AK616" s="77"/>
      <c r="AL616" s="77"/>
      <c r="AM616" s="77"/>
      <c r="AN616" s="77"/>
      <c r="AO616" s="145"/>
      <c r="AP616" s="247" t="str">
        <f>IF(F616="","",IFERROR(VLOOKUP(SUBSTITUTE(SUBSTITUTE(Tabla1[[#This Row],[Uso Sistemas]],"T","P"),"N","F"),Parámetros!$M$2:$N$17,2,0),"Completar hasta 3ra sem. para evaluar a Probacionista"))</f>
        <v/>
      </c>
      <c r="AQ616" s="40"/>
      <c r="AR616" s="40"/>
      <c r="AS616" s="40"/>
      <c r="AT616" s="29"/>
      <c r="AU616" s="56"/>
      <c r="AV616" s="56"/>
      <c r="AW616" s="56"/>
      <c r="AX616" s="249" t="str">
        <f>IF(V616="","",EOMONTH(EDATE(Tabla1[[#This Row],[Fecha Finalización]],2),0))</f>
        <v/>
      </c>
      <c r="AY616" s="40"/>
      <c r="AZ616" s="250" t="str">
        <f>IF(V616="","",EOMONTH(EDATE(Tabla1[[#This Row],[Fecha Finalización]],3),0))</f>
        <v/>
      </c>
      <c r="BA616" s="40"/>
      <c r="BB616" s="40"/>
      <c r="BC616" s="236"/>
      <c r="BD616" s="234" t="str">
        <f>IF(F616="","",Tabla1[[#This Row],[sem 01]]&amp;Tabla1[[#This Row],[sem 02]]&amp;Tabla1[[#This Row],[sem 03]])</f>
        <v/>
      </c>
      <c r="BE616" s="235" t="str">
        <f>IF(TRIM(F616)="","",$B$1&amp;"-"&amp;SUBSTITUTE(Tabla1[[#This Row],[Mes Inscrito]]," ","")&amp;"-"&amp;SUBSTITUTE(Tabla1[[#This Row],[Dia de clases Inscrito]]," ","")&amp;"-"&amp;SUBSTITUTE(Tabla1[[#This Row],[Horario Inscrito]]," ","")&amp;"-"&amp;Tabla1[[#This Row],[Fecha Inicio grupo]])</f>
        <v/>
      </c>
      <c r="BF616" s="252" t="str">
        <f>IF(F616="","",Tabla1[[#This Row],[Curso]])</f>
        <v/>
      </c>
      <c r="BG616" s="253" t="str">
        <f>+IF(TRIM(F616)="","",$B$1&amp;"-"&amp;TRIM(Tabla1[[#This Row],[Mes Inscrito]])&amp;"-"&amp;TRIM(Tabla1[[#This Row],[Dia de clases Inscrito]])&amp;"-"&amp;TRIM(Tabla1[[#This Row],[Horario Inscrito]])&amp;"-"&amp;TRIM(Tabla1[[#This Row],[Fecha Inicio grupo]])&amp;"-"&amp;TRIM(Tabla1[[#This Row],[Tipo Incrito]]))</f>
        <v/>
      </c>
      <c r="BH616" s="309"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10"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10"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10" t="str">
        <f>IF(Tabla1[[#This Row],[Fecha Inicio grupo]]="","",IFERROR(VLOOKUP(Tabla1[[#This Row],[Mes de Alta como miembro]],Parámetros!$AM$2:$AN$16,2,0),"01/01/1900"))</f>
        <v/>
      </c>
    </row>
    <row r="617" spans="1:63" ht="14.45" hidden="1">
      <c r="A617" s="69">
        <v>614</v>
      </c>
      <c r="B617" s="30"/>
      <c r="C617" s="35"/>
      <c r="D617" s="43"/>
      <c r="E617" s="65"/>
      <c r="F617" s="46"/>
      <c r="G617" s="46"/>
      <c r="H617" s="164"/>
      <c r="I617" s="43"/>
      <c r="J617" s="29"/>
      <c r="K617" s="70"/>
      <c r="L617" s="69"/>
      <c r="M617" s="47"/>
      <c r="N617" s="239" t="str">
        <f ca="1">IF(Tabla1[[#This Row],[Fecha de nac]]="","",IF(Tabla1[[#This Row],[Fecha Finalización]] &gt;=TODAY(), DATEDIF(Tabla1[[#This Row],[Fecha de nac]],TODAY(),"y"), ROUNDDOWN((Tabla1[[#This Row],[Fecha Finalización]] -Tabla1[[#This Row],[Fecha de nac]])/365,0)))</f>
        <v/>
      </c>
      <c r="O617" s="170"/>
      <c r="P617" s="35"/>
      <c r="Q617" s="68"/>
      <c r="R617" s="68"/>
      <c r="S617" s="68"/>
      <c r="T617" s="68"/>
      <c r="U617" s="244" t="str">
        <f>IF(F617="","",Tabla1[[#This Row],[Fecha Inicio grupo]]+3*7-7)</f>
        <v/>
      </c>
      <c r="V617" s="245" t="str">
        <f>IF(F617="","",EDATE(Tabla1[[#This Row],[Fecha Inicio grupo]],3))</f>
        <v/>
      </c>
      <c r="W617" s="30"/>
      <c r="X617" s="30"/>
      <c r="Y617" s="77"/>
      <c r="Z617" s="77"/>
      <c r="AA617" s="77"/>
      <c r="AB617" s="77"/>
      <c r="AC617" s="77"/>
      <c r="AD617" s="77"/>
      <c r="AE617" s="77"/>
      <c r="AF617" s="77"/>
      <c r="AG617" s="77"/>
      <c r="AH617" s="77"/>
      <c r="AI617" s="77"/>
      <c r="AJ617" s="77"/>
      <c r="AK617" s="77"/>
      <c r="AL617" s="77"/>
      <c r="AM617" s="77"/>
      <c r="AN617" s="77"/>
      <c r="AO617" s="145"/>
      <c r="AP617" s="247" t="str">
        <f>IF(F617="","",IFERROR(VLOOKUP(SUBSTITUTE(SUBSTITUTE(Tabla1[[#This Row],[Uso Sistemas]],"T","P"),"N","F"),Parámetros!$M$2:$N$17,2,0),"Completar hasta 3ra sem. para evaluar a Probacionista"))</f>
        <v/>
      </c>
      <c r="AQ617" s="40"/>
      <c r="AR617" s="40"/>
      <c r="AS617" s="40"/>
      <c r="AT617" s="29"/>
      <c r="AU617" s="56"/>
      <c r="AV617" s="56"/>
      <c r="AW617" s="56"/>
      <c r="AX617" s="249" t="str">
        <f>IF(V617="","",EOMONTH(EDATE(Tabla1[[#This Row],[Fecha Finalización]],2),0))</f>
        <v/>
      </c>
      <c r="AY617" s="40"/>
      <c r="AZ617" s="250" t="str">
        <f>IF(V617="","",EOMONTH(EDATE(Tabla1[[#This Row],[Fecha Finalización]],3),0))</f>
        <v/>
      </c>
      <c r="BA617" s="40"/>
      <c r="BB617" s="40"/>
      <c r="BC617" s="236"/>
      <c r="BD617" s="234" t="str">
        <f>IF(F617="","",Tabla1[[#This Row],[sem 01]]&amp;Tabla1[[#This Row],[sem 02]]&amp;Tabla1[[#This Row],[sem 03]])</f>
        <v/>
      </c>
      <c r="BE617" s="235" t="str">
        <f>IF(TRIM(F617)="","",$B$1&amp;"-"&amp;SUBSTITUTE(Tabla1[[#This Row],[Mes Inscrito]]," ","")&amp;"-"&amp;SUBSTITUTE(Tabla1[[#This Row],[Dia de clases Inscrito]]," ","")&amp;"-"&amp;SUBSTITUTE(Tabla1[[#This Row],[Horario Inscrito]]," ","")&amp;"-"&amp;Tabla1[[#This Row],[Fecha Inicio grupo]])</f>
        <v/>
      </c>
      <c r="BF617" s="252" t="str">
        <f>IF(F617="","",Tabla1[[#This Row],[Curso]])</f>
        <v/>
      </c>
      <c r="BG617" s="253" t="str">
        <f>+IF(TRIM(F617)="","",$B$1&amp;"-"&amp;TRIM(Tabla1[[#This Row],[Mes Inscrito]])&amp;"-"&amp;TRIM(Tabla1[[#This Row],[Dia de clases Inscrito]])&amp;"-"&amp;TRIM(Tabla1[[#This Row],[Horario Inscrito]])&amp;"-"&amp;TRIM(Tabla1[[#This Row],[Fecha Inicio grupo]])&amp;"-"&amp;TRIM(Tabla1[[#This Row],[Tipo Incrito]]))</f>
        <v/>
      </c>
      <c r="BH617" s="309"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10"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10"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10" t="str">
        <f>IF(Tabla1[[#This Row],[Fecha Inicio grupo]]="","",IFERROR(VLOOKUP(Tabla1[[#This Row],[Mes de Alta como miembro]],Parámetros!$AM$2:$AN$16,2,0),"01/01/1900"))</f>
        <v/>
      </c>
    </row>
    <row r="618" spans="1:63" ht="14.45" hidden="1">
      <c r="A618" s="69">
        <v>615</v>
      </c>
      <c r="B618" s="30"/>
      <c r="C618" s="35"/>
      <c r="D618" s="43"/>
      <c r="E618" s="65"/>
      <c r="F618" s="46"/>
      <c r="G618" s="46"/>
      <c r="H618" s="164"/>
      <c r="I618" s="43"/>
      <c r="J618" s="29"/>
      <c r="K618" s="70"/>
      <c r="L618" s="69"/>
      <c r="M618" s="47"/>
      <c r="N618" s="239" t="str">
        <f ca="1">IF(Tabla1[[#This Row],[Fecha de nac]]="","",IF(Tabla1[[#This Row],[Fecha Finalización]] &gt;=TODAY(), DATEDIF(Tabla1[[#This Row],[Fecha de nac]],TODAY(),"y"), ROUNDDOWN((Tabla1[[#This Row],[Fecha Finalización]] -Tabla1[[#This Row],[Fecha de nac]])/365,0)))</f>
        <v/>
      </c>
      <c r="O618" s="170"/>
      <c r="P618" s="35"/>
      <c r="Q618" s="68"/>
      <c r="R618" s="68"/>
      <c r="S618" s="68"/>
      <c r="T618" s="68"/>
      <c r="U618" s="244" t="str">
        <f>IF(F618="","",Tabla1[[#This Row],[Fecha Inicio grupo]]+3*7-7)</f>
        <v/>
      </c>
      <c r="V618" s="245" t="str">
        <f>IF(F618="","",EDATE(Tabla1[[#This Row],[Fecha Inicio grupo]],3))</f>
        <v/>
      </c>
      <c r="W618" s="30"/>
      <c r="X618" s="30"/>
      <c r="Y618" s="77"/>
      <c r="Z618" s="77"/>
      <c r="AA618" s="77"/>
      <c r="AB618" s="77"/>
      <c r="AC618" s="77"/>
      <c r="AD618" s="77"/>
      <c r="AE618" s="77"/>
      <c r="AF618" s="77"/>
      <c r="AG618" s="77"/>
      <c r="AH618" s="77"/>
      <c r="AI618" s="77"/>
      <c r="AJ618" s="77"/>
      <c r="AK618" s="77"/>
      <c r="AL618" s="77"/>
      <c r="AM618" s="77"/>
      <c r="AN618" s="77"/>
      <c r="AO618" s="145"/>
      <c r="AP618" s="247" t="str">
        <f>IF(F618="","",IFERROR(VLOOKUP(SUBSTITUTE(SUBSTITUTE(Tabla1[[#This Row],[Uso Sistemas]],"T","P"),"N","F"),Parámetros!$M$2:$N$17,2,0),"Completar hasta 3ra sem. para evaluar a Probacionista"))</f>
        <v/>
      </c>
      <c r="AQ618" s="40"/>
      <c r="AR618" s="40"/>
      <c r="AS618" s="40"/>
      <c r="AT618" s="29"/>
      <c r="AU618" s="56"/>
      <c r="AV618" s="56"/>
      <c r="AW618" s="56"/>
      <c r="AX618" s="249" t="str">
        <f>IF(V618="","",EOMONTH(EDATE(Tabla1[[#This Row],[Fecha Finalización]],2),0))</f>
        <v/>
      </c>
      <c r="AY618" s="40"/>
      <c r="AZ618" s="250" t="str">
        <f>IF(V618="","",EOMONTH(EDATE(Tabla1[[#This Row],[Fecha Finalización]],3),0))</f>
        <v/>
      </c>
      <c r="BA618" s="40"/>
      <c r="BB618" s="40"/>
      <c r="BC618" s="236"/>
      <c r="BD618" s="234" t="str">
        <f>IF(F618="","",Tabla1[[#This Row],[sem 01]]&amp;Tabla1[[#This Row],[sem 02]]&amp;Tabla1[[#This Row],[sem 03]])</f>
        <v/>
      </c>
      <c r="BE618" s="235" t="str">
        <f>IF(TRIM(F618)="","",$B$1&amp;"-"&amp;SUBSTITUTE(Tabla1[[#This Row],[Mes Inscrito]]," ","")&amp;"-"&amp;SUBSTITUTE(Tabla1[[#This Row],[Dia de clases Inscrito]]," ","")&amp;"-"&amp;SUBSTITUTE(Tabla1[[#This Row],[Horario Inscrito]]," ","")&amp;"-"&amp;Tabla1[[#This Row],[Fecha Inicio grupo]])</f>
        <v/>
      </c>
      <c r="BF618" s="252" t="str">
        <f>IF(F618="","",Tabla1[[#This Row],[Curso]])</f>
        <v/>
      </c>
      <c r="BG618" s="253" t="str">
        <f>+IF(TRIM(F618)="","",$B$1&amp;"-"&amp;TRIM(Tabla1[[#This Row],[Mes Inscrito]])&amp;"-"&amp;TRIM(Tabla1[[#This Row],[Dia de clases Inscrito]])&amp;"-"&amp;TRIM(Tabla1[[#This Row],[Horario Inscrito]])&amp;"-"&amp;TRIM(Tabla1[[#This Row],[Fecha Inicio grupo]])&amp;"-"&amp;TRIM(Tabla1[[#This Row],[Tipo Incrito]]))</f>
        <v/>
      </c>
      <c r="BH618" s="309"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10"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10"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10" t="str">
        <f>IF(Tabla1[[#This Row],[Fecha Inicio grupo]]="","",IFERROR(VLOOKUP(Tabla1[[#This Row],[Mes de Alta como miembro]],Parámetros!$AM$2:$AN$16,2,0),"01/01/1900"))</f>
        <v/>
      </c>
    </row>
    <row r="619" spans="1:63" ht="14.45" hidden="1">
      <c r="A619" s="69">
        <v>616</v>
      </c>
      <c r="B619" s="30"/>
      <c r="C619" s="35"/>
      <c r="D619" s="43"/>
      <c r="E619" s="65"/>
      <c r="F619" s="46"/>
      <c r="G619" s="46"/>
      <c r="H619" s="164"/>
      <c r="I619" s="43"/>
      <c r="J619" s="29"/>
      <c r="K619" s="70"/>
      <c r="L619" s="69"/>
      <c r="M619" s="47"/>
      <c r="N619" s="239" t="str">
        <f ca="1">IF(Tabla1[[#This Row],[Fecha de nac]]="","",IF(Tabla1[[#This Row],[Fecha Finalización]] &gt;=TODAY(), DATEDIF(Tabla1[[#This Row],[Fecha de nac]],TODAY(),"y"), ROUNDDOWN((Tabla1[[#This Row],[Fecha Finalización]] -Tabla1[[#This Row],[Fecha de nac]])/365,0)))</f>
        <v/>
      </c>
      <c r="O619" s="170"/>
      <c r="P619" s="35"/>
      <c r="Q619" s="68"/>
      <c r="R619" s="68"/>
      <c r="S619" s="68"/>
      <c r="T619" s="68"/>
      <c r="U619" s="244" t="str">
        <f>IF(F619="","",Tabla1[[#This Row],[Fecha Inicio grupo]]+3*7-7)</f>
        <v/>
      </c>
      <c r="V619" s="245" t="str">
        <f>IF(F619="","",EDATE(Tabla1[[#This Row],[Fecha Inicio grupo]],3))</f>
        <v/>
      </c>
      <c r="W619" s="30"/>
      <c r="X619" s="30"/>
      <c r="Y619" s="77"/>
      <c r="Z619" s="77"/>
      <c r="AA619" s="77"/>
      <c r="AB619" s="77"/>
      <c r="AC619" s="77"/>
      <c r="AD619" s="77"/>
      <c r="AE619" s="77"/>
      <c r="AF619" s="77"/>
      <c r="AG619" s="77"/>
      <c r="AH619" s="77"/>
      <c r="AI619" s="77"/>
      <c r="AJ619" s="77"/>
      <c r="AK619" s="77"/>
      <c r="AL619" s="77"/>
      <c r="AM619" s="77"/>
      <c r="AN619" s="77"/>
      <c r="AO619" s="145"/>
      <c r="AP619" s="247" t="str">
        <f>IF(F619="","",IFERROR(VLOOKUP(SUBSTITUTE(SUBSTITUTE(Tabla1[[#This Row],[Uso Sistemas]],"T","P"),"N","F"),Parámetros!$M$2:$N$17,2,0),"Completar hasta 3ra sem. para evaluar a Probacionista"))</f>
        <v/>
      </c>
      <c r="AQ619" s="40"/>
      <c r="AR619" s="40"/>
      <c r="AS619" s="40"/>
      <c r="AT619" s="29"/>
      <c r="AU619" s="56"/>
      <c r="AV619" s="56"/>
      <c r="AW619" s="56"/>
      <c r="AX619" s="249" t="str">
        <f>IF(V619="","",EOMONTH(EDATE(Tabla1[[#This Row],[Fecha Finalización]],2),0))</f>
        <v/>
      </c>
      <c r="AY619" s="40"/>
      <c r="AZ619" s="250" t="str">
        <f>IF(V619="","",EOMONTH(EDATE(Tabla1[[#This Row],[Fecha Finalización]],3),0))</f>
        <v/>
      </c>
      <c r="BA619" s="40"/>
      <c r="BB619" s="40"/>
      <c r="BC619" s="236"/>
      <c r="BD619" s="234" t="str">
        <f>IF(F619="","",Tabla1[[#This Row],[sem 01]]&amp;Tabla1[[#This Row],[sem 02]]&amp;Tabla1[[#This Row],[sem 03]])</f>
        <v/>
      </c>
      <c r="BE619" s="235" t="str">
        <f>IF(TRIM(F619)="","",$B$1&amp;"-"&amp;SUBSTITUTE(Tabla1[[#This Row],[Mes Inscrito]]," ","")&amp;"-"&amp;SUBSTITUTE(Tabla1[[#This Row],[Dia de clases Inscrito]]," ","")&amp;"-"&amp;SUBSTITUTE(Tabla1[[#This Row],[Horario Inscrito]]," ","")&amp;"-"&amp;Tabla1[[#This Row],[Fecha Inicio grupo]])</f>
        <v/>
      </c>
      <c r="BF619" s="252" t="str">
        <f>IF(F619="","",Tabla1[[#This Row],[Curso]])</f>
        <v/>
      </c>
      <c r="BG619" s="253" t="str">
        <f>+IF(TRIM(F619)="","",$B$1&amp;"-"&amp;TRIM(Tabla1[[#This Row],[Mes Inscrito]])&amp;"-"&amp;TRIM(Tabla1[[#This Row],[Dia de clases Inscrito]])&amp;"-"&amp;TRIM(Tabla1[[#This Row],[Horario Inscrito]])&amp;"-"&amp;TRIM(Tabla1[[#This Row],[Fecha Inicio grupo]])&amp;"-"&amp;TRIM(Tabla1[[#This Row],[Tipo Incrito]]))</f>
        <v/>
      </c>
      <c r="BH619" s="309"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10"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10"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10" t="str">
        <f>IF(Tabla1[[#This Row],[Fecha Inicio grupo]]="","",IFERROR(VLOOKUP(Tabla1[[#This Row],[Mes de Alta como miembro]],Parámetros!$AM$2:$AN$16,2,0),"01/01/1900"))</f>
        <v/>
      </c>
    </row>
    <row r="620" spans="1:63" ht="14.45" hidden="1">
      <c r="A620" s="69">
        <v>617</v>
      </c>
      <c r="B620" s="30"/>
      <c r="C620" s="35"/>
      <c r="D620" s="43"/>
      <c r="E620" s="65"/>
      <c r="F620" s="46"/>
      <c r="G620" s="46"/>
      <c r="H620" s="164"/>
      <c r="I620" s="43"/>
      <c r="J620" s="29"/>
      <c r="K620" s="70"/>
      <c r="L620" s="69"/>
      <c r="M620" s="47"/>
      <c r="N620" s="239" t="str">
        <f ca="1">IF(Tabla1[[#This Row],[Fecha de nac]]="","",IF(Tabla1[[#This Row],[Fecha Finalización]] &gt;=TODAY(), DATEDIF(Tabla1[[#This Row],[Fecha de nac]],TODAY(),"y"), ROUNDDOWN((Tabla1[[#This Row],[Fecha Finalización]] -Tabla1[[#This Row],[Fecha de nac]])/365,0)))</f>
        <v/>
      </c>
      <c r="O620" s="170"/>
      <c r="P620" s="35"/>
      <c r="Q620" s="68"/>
      <c r="R620" s="68"/>
      <c r="S620" s="68"/>
      <c r="T620" s="68"/>
      <c r="U620" s="244" t="str">
        <f>IF(F620="","",Tabla1[[#This Row],[Fecha Inicio grupo]]+3*7-7)</f>
        <v/>
      </c>
      <c r="V620" s="245" t="str">
        <f>IF(F620="","",EDATE(Tabla1[[#This Row],[Fecha Inicio grupo]],3))</f>
        <v/>
      </c>
      <c r="W620" s="30"/>
      <c r="X620" s="30"/>
      <c r="Y620" s="77"/>
      <c r="Z620" s="77"/>
      <c r="AA620" s="77"/>
      <c r="AB620" s="77"/>
      <c r="AC620" s="77"/>
      <c r="AD620" s="77"/>
      <c r="AE620" s="77"/>
      <c r="AF620" s="77"/>
      <c r="AG620" s="77"/>
      <c r="AH620" s="77"/>
      <c r="AI620" s="77"/>
      <c r="AJ620" s="77"/>
      <c r="AK620" s="77"/>
      <c r="AL620" s="77"/>
      <c r="AM620" s="77"/>
      <c r="AN620" s="77"/>
      <c r="AO620" s="145"/>
      <c r="AP620" s="247" t="str">
        <f>IF(F620="","",IFERROR(VLOOKUP(SUBSTITUTE(SUBSTITUTE(Tabla1[[#This Row],[Uso Sistemas]],"T","P"),"N","F"),Parámetros!$M$2:$N$17,2,0),"Completar hasta 3ra sem. para evaluar a Probacionista"))</f>
        <v/>
      </c>
      <c r="AQ620" s="40"/>
      <c r="AR620" s="40"/>
      <c r="AS620" s="40"/>
      <c r="AT620" s="29"/>
      <c r="AU620" s="56"/>
      <c r="AV620" s="56"/>
      <c r="AW620" s="56"/>
      <c r="AX620" s="249" t="str">
        <f>IF(V620="","",EOMONTH(EDATE(Tabla1[[#This Row],[Fecha Finalización]],2),0))</f>
        <v/>
      </c>
      <c r="AY620" s="40"/>
      <c r="AZ620" s="250" t="str">
        <f>IF(V620="","",EOMONTH(EDATE(Tabla1[[#This Row],[Fecha Finalización]],3),0))</f>
        <v/>
      </c>
      <c r="BA620" s="40"/>
      <c r="BB620" s="40"/>
      <c r="BC620" s="236"/>
      <c r="BD620" s="234" t="str">
        <f>IF(F620="","",Tabla1[[#This Row],[sem 01]]&amp;Tabla1[[#This Row],[sem 02]]&amp;Tabla1[[#This Row],[sem 03]])</f>
        <v/>
      </c>
      <c r="BE620" s="235" t="str">
        <f>IF(TRIM(F620)="","",$B$1&amp;"-"&amp;SUBSTITUTE(Tabla1[[#This Row],[Mes Inscrito]]," ","")&amp;"-"&amp;SUBSTITUTE(Tabla1[[#This Row],[Dia de clases Inscrito]]," ","")&amp;"-"&amp;SUBSTITUTE(Tabla1[[#This Row],[Horario Inscrito]]," ","")&amp;"-"&amp;Tabla1[[#This Row],[Fecha Inicio grupo]])</f>
        <v/>
      </c>
      <c r="BF620" s="252" t="str">
        <f>IF(F620="","",Tabla1[[#This Row],[Curso]])</f>
        <v/>
      </c>
      <c r="BG620" s="253" t="str">
        <f>+IF(TRIM(F620)="","",$B$1&amp;"-"&amp;TRIM(Tabla1[[#This Row],[Mes Inscrito]])&amp;"-"&amp;TRIM(Tabla1[[#This Row],[Dia de clases Inscrito]])&amp;"-"&amp;TRIM(Tabla1[[#This Row],[Horario Inscrito]])&amp;"-"&amp;TRIM(Tabla1[[#This Row],[Fecha Inicio grupo]])&amp;"-"&amp;TRIM(Tabla1[[#This Row],[Tipo Incrito]]))</f>
        <v/>
      </c>
      <c r="BH620" s="309"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10"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10"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10" t="str">
        <f>IF(Tabla1[[#This Row],[Fecha Inicio grupo]]="","",IFERROR(VLOOKUP(Tabla1[[#This Row],[Mes de Alta como miembro]],Parámetros!$AM$2:$AN$16,2,0),"01/01/1900"))</f>
        <v/>
      </c>
    </row>
    <row r="621" spans="1:63" ht="14.45" hidden="1">
      <c r="A621" s="69">
        <v>618</v>
      </c>
      <c r="B621" s="30"/>
      <c r="C621" s="35"/>
      <c r="D621" s="43"/>
      <c r="E621" s="65"/>
      <c r="F621" s="46"/>
      <c r="G621" s="46"/>
      <c r="H621" s="164"/>
      <c r="I621" s="43"/>
      <c r="J621" s="29"/>
      <c r="K621" s="70"/>
      <c r="L621" s="69"/>
      <c r="M621" s="47"/>
      <c r="N621" s="239" t="str">
        <f ca="1">IF(Tabla1[[#This Row],[Fecha de nac]]="","",IF(Tabla1[[#This Row],[Fecha Finalización]] &gt;=TODAY(), DATEDIF(Tabla1[[#This Row],[Fecha de nac]],TODAY(),"y"), ROUNDDOWN((Tabla1[[#This Row],[Fecha Finalización]] -Tabla1[[#This Row],[Fecha de nac]])/365,0)))</f>
        <v/>
      </c>
      <c r="O621" s="170"/>
      <c r="P621" s="35"/>
      <c r="Q621" s="68"/>
      <c r="R621" s="68"/>
      <c r="S621" s="68"/>
      <c r="T621" s="68"/>
      <c r="U621" s="244" t="str">
        <f>IF(F621="","",Tabla1[[#This Row],[Fecha Inicio grupo]]+3*7-7)</f>
        <v/>
      </c>
      <c r="V621" s="245" t="str">
        <f>IF(F621="","",EDATE(Tabla1[[#This Row],[Fecha Inicio grupo]],3))</f>
        <v/>
      </c>
      <c r="W621" s="30"/>
      <c r="X621" s="30"/>
      <c r="Y621" s="77"/>
      <c r="Z621" s="77"/>
      <c r="AA621" s="77"/>
      <c r="AB621" s="77"/>
      <c r="AC621" s="77"/>
      <c r="AD621" s="77"/>
      <c r="AE621" s="77"/>
      <c r="AF621" s="77"/>
      <c r="AG621" s="77"/>
      <c r="AH621" s="77"/>
      <c r="AI621" s="77"/>
      <c r="AJ621" s="77"/>
      <c r="AK621" s="77"/>
      <c r="AL621" s="77"/>
      <c r="AM621" s="77"/>
      <c r="AN621" s="77"/>
      <c r="AO621" s="145"/>
      <c r="AP621" s="247" t="str">
        <f>IF(F621="","",IFERROR(VLOOKUP(SUBSTITUTE(SUBSTITUTE(Tabla1[[#This Row],[Uso Sistemas]],"T","P"),"N","F"),Parámetros!$M$2:$N$17,2,0),"Completar hasta 3ra sem. para evaluar a Probacionista"))</f>
        <v/>
      </c>
      <c r="AQ621" s="40"/>
      <c r="AR621" s="40"/>
      <c r="AS621" s="40"/>
      <c r="AT621" s="29"/>
      <c r="AU621" s="56"/>
      <c r="AV621" s="56"/>
      <c r="AW621" s="56"/>
      <c r="AX621" s="249" t="str">
        <f>IF(V621="","",EOMONTH(EDATE(Tabla1[[#This Row],[Fecha Finalización]],2),0))</f>
        <v/>
      </c>
      <c r="AY621" s="40"/>
      <c r="AZ621" s="250" t="str">
        <f>IF(V621="","",EOMONTH(EDATE(Tabla1[[#This Row],[Fecha Finalización]],3),0))</f>
        <v/>
      </c>
      <c r="BA621" s="40"/>
      <c r="BB621" s="40"/>
      <c r="BC621" s="236"/>
      <c r="BD621" s="234" t="str">
        <f>IF(F621="","",Tabla1[[#This Row],[sem 01]]&amp;Tabla1[[#This Row],[sem 02]]&amp;Tabla1[[#This Row],[sem 03]])</f>
        <v/>
      </c>
      <c r="BE621" s="235" t="str">
        <f>IF(TRIM(F621)="","",$B$1&amp;"-"&amp;SUBSTITUTE(Tabla1[[#This Row],[Mes Inscrito]]," ","")&amp;"-"&amp;SUBSTITUTE(Tabla1[[#This Row],[Dia de clases Inscrito]]," ","")&amp;"-"&amp;SUBSTITUTE(Tabla1[[#This Row],[Horario Inscrito]]," ","")&amp;"-"&amp;Tabla1[[#This Row],[Fecha Inicio grupo]])</f>
        <v/>
      </c>
      <c r="BF621" s="252" t="str">
        <f>IF(F621="","",Tabla1[[#This Row],[Curso]])</f>
        <v/>
      </c>
      <c r="BG621" s="253" t="str">
        <f>+IF(TRIM(F621)="","",$B$1&amp;"-"&amp;TRIM(Tabla1[[#This Row],[Mes Inscrito]])&amp;"-"&amp;TRIM(Tabla1[[#This Row],[Dia de clases Inscrito]])&amp;"-"&amp;TRIM(Tabla1[[#This Row],[Horario Inscrito]])&amp;"-"&amp;TRIM(Tabla1[[#This Row],[Fecha Inicio grupo]])&amp;"-"&amp;TRIM(Tabla1[[#This Row],[Tipo Incrito]]))</f>
        <v/>
      </c>
      <c r="BH621" s="309"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10"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10"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10" t="str">
        <f>IF(Tabla1[[#This Row],[Fecha Inicio grupo]]="","",IFERROR(VLOOKUP(Tabla1[[#This Row],[Mes de Alta como miembro]],Parámetros!$AM$2:$AN$16,2,0),"01/01/1900"))</f>
        <v/>
      </c>
    </row>
    <row r="622" spans="1:63" ht="14.45" hidden="1">
      <c r="A622" s="69">
        <v>619</v>
      </c>
      <c r="B622" s="30"/>
      <c r="C622" s="35"/>
      <c r="D622" s="43"/>
      <c r="E622" s="65"/>
      <c r="F622" s="46"/>
      <c r="G622" s="46"/>
      <c r="H622" s="164"/>
      <c r="I622" s="43"/>
      <c r="J622" s="29"/>
      <c r="K622" s="70"/>
      <c r="L622" s="69"/>
      <c r="M622" s="47"/>
      <c r="N622" s="239" t="str">
        <f ca="1">IF(Tabla1[[#This Row],[Fecha de nac]]="","",IF(Tabla1[[#This Row],[Fecha Finalización]] &gt;=TODAY(), DATEDIF(Tabla1[[#This Row],[Fecha de nac]],TODAY(),"y"), ROUNDDOWN((Tabla1[[#This Row],[Fecha Finalización]] -Tabla1[[#This Row],[Fecha de nac]])/365,0)))</f>
        <v/>
      </c>
      <c r="O622" s="170"/>
      <c r="P622" s="35"/>
      <c r="Q622" s="68"/>
      <c r="R622" s="68"/>
      <c r="S622" s="68"/>
      <c r="T622" s="68"/>
      <c r="U622" s="244" t="str">
        <f>IF(F622="","",Tabla1[[#This Row],[Fecha Inicio grupo]]+3*7-7)</f>
        <v/>
      </c>
      <c r="V622" s="245" t="str">
        <f>IF(F622="","",EDATE(Tabla1[[#This Row],[Fecha Inicio grupo]],3))</f>
        <v/>
      </c>
      <c r="W622" s="30"/>
      <c r="X622" s="30"/>
      <c r="Y622" s="77"/>
      <c r="Z622" s="77"/>
      <c r="AA622" s="77"/>
      <c r="AB622" s="77"/>
      <c r="AC622" s="77"/>
      <c r="AD622" s="77"/>
      <c r="AE622" s="77"/>
      <c r="AF622" s="77"/>
      <c r="AG622" s="77"/>
      <c r="AH622" s="77"/>
      <c r="AI622" s="77"/>
      <c r="AJ622" s="77"/>
      <c r="AK622" s="77"/>
      <c r="AL622" s="77"/>
      <c r="AM622" s="77"/>
      <c r="AN622" s="77"/>
      <c r="AO622" s="145"/>
      <c r="AP622" s="247" t="str">
        <f>IF(F622="","",IFERROR(VLOOKUP(SUBSTITUTE(SUBSTITUTE(Tabla1[[#This Row],[Uso Sistemas]],"T","P"),"N","F"),Parámetros!$M$2:$N$17,2,0),"Completar hasta 3ra sem. para evaluar a Probacionista"))</f>
        <v/>
      </c>
      <c r="AQ622" s="40"/>
      <c r="AR622" s="40"/>
      <c r="AS622" s="40"/>
      <c r="AT622" s="29"/>
      <c r="AU622" s="56"/>
      <c r="AV622" s="56"/>
      <c r="AW622" s="56"/>
      <c r="AX622" s="249" t="str">
        <f>IF(V622="","",EOMONTH(EDATE(Tabla1[[#This Row],[Fecha Finalización]],2),0))</f>
        <v/>
      </c>
      <c r="AY622" s="40"/>
      <c r="AZ622" s="250" t="str">
        <f>IF(V622="","",EOMONTH(EDATE(Tabla1[[#This Row],[Fecha Finalización]],3),0))</f>
        <v/>
      </c>
      <c r="BA622" s="40"/>
      <c r="BB622" s="40"/>
      <c r="BC622" s="236"/>
      <c r="BD622" s="234" t="str">
        <f>IF(F622="","",Tabla1[[#This Row],[sem 01]]&amp;Tabla1[[#This Row],[sem 02]]&amp;Tabla1[[#This Row],[sem 03]])</f>
        <v/>
      </c>
      <c r="BE622" s="235" t="str">
        <f>IF(TRIM(F622)="","",$B$1&amp;"-"&amp;SUBSTITUTE(Tabla1[[#This Row],[Mes Inscrito]]," ","")&amp;"-"&amp;SUBSTITUTE(Tabla1[[#This Row],[Dia de clases Inscrito]]," ","")&amp;"-"&amp;SUBSTITUTE(Tabla1[[#This Row],[Horario Inscrito]]," ","")&amp;"-"&amp;Tabla1[[#This Row],[Fecha Inicio grupo]])</f>
        <v/>
      </c>
      <c r="BF622" s="252" t="str">
        <f>IF(F622="","",Tabla1[[#This Row],[Curso]])</f>
        <v/>
      </c>
      <c r="BG622" s="253" t="str">
        <f>+IF(TRIM(F622)="","",$B$1&amp;"-"&amp;TRIM(Tabla1[[#This Row],[Mes Inscrito]])&amp;"-"&amp;TRIM(Tabla1[[#This Row],[Dia de clases Inscrito]])&amp;"-"&amp;TRIM(Tabla1[[#This Row],[Horario Inscrito]])&amp;"-"&amp;TRIM(Tabla1[[#This Row],[Fecha Inicio grupo]])&amp;"-"&amp;TRIM(Tabla1[[#This Row],[Tipo Incrito]]))</f>
        <v/>
      </c>
      <c r="BH622" s="309"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10"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10"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10" t="str">
        <f>IF(Tabla1[[#This Row],[Fecha Inicio grupo]]="","",IFERROR(VLOOKUP(Tabla1[[#This Row],[Mes de Alta como miembro]],Parámetros!$AM$2:$AN$16,2,0),"01/01/1900"))</f>
        <v/>
      </c>
    </row>
    <row r="623" spans="1:63" ht="14.45" hidden="1">
      <c r="A623" s="69">
        <v>620</v>
      </c>
      <c r="B623" s="30"/>
      <c r="C623" s="35"/>
      <c r="D623" s="43"/>
      <c r="E623" s="65"/>
      <c r="F623" s="46"/>
      <c r="G623" s="46"/>
      <c r="H623" s="164"/>
      <c r="I623" s="43"/>
      <c r="J623" s="29"/>
      <c r="K623" s="70"/>
      <c r="L623" s="69"/>
      <c r="M623" s="47"/>
      <c r="N623" s="239" t="str">
        <f ca="1">IF(Tabla1[[#This Row],[Fecha de nac]]="","",IF(Tabla1[[#This Row],[Fecha Finalización]] &gt;=TODAY(), DATEDIF(Tabla1[[#This Row],[Fecha de nac]],TODAY(),"y"), ROUNDDOWN((Tabla1[[#This Row],[Fecha Finalización]] -Tabla1[[#This Row],[Fecha de nac]])/365,0)))</f>
        <v/>
      </c>
      <c r="O623" s="170"/>
      <c r="P623" s="35"/>
      <c r="Q623" s="68"/>
      <c r="R623" s="68"/>
      <c r="S623" s="68"/>
      <c r="T623" s="68"/>
      <c r="U623" s="244" t="str">
        <f>IF(F623="","",Tabla1[[#This Row],[Fecha Inicio grupo]]+3*7-7)</f>
        <v/>
      </c>
      <c r="V623" s="245" t="str">
        <f>IF(F623="","",EDATE(Tabla1[[#This Row],[Fecha Inicio grupo]],3))</f>
        <v/>
      </c>
      <c r="W623" s="30"/>
      <c r="X623" s="30"/>
      <c r="Y623" s="77"/>
      <c r="Z623" s="77"/>
      <c r="AA623" s="77"/>
      <c r="AB623" s="77"/>
      <c r="AC623" s="77"/>
      <c r="AD623" s="77"/>
      <c r="AE623" s="77"/>
      <c r="AF623" s="77"/>
      <c r="AG623" s="77"/>
      <c r="AH623" s="77"/>
      <c r="AI623" s="77"/>
      <c r="AJ623" s="77"/>
      <c r="AK623" s="77"/>
      <c r="AL623" s="77"/>
      <c r="AM623" s="77"/>
      <c r="AN623" s="77"/>
      <c r="AO623" s="145"/>
      <c r="AP623" s="247" t="str">
        <f>IF(F623="","",IFERROR(VLOOKUP(SUBSTITUTE(SUBSTITUTE(Tabla1[[#This Row],[Uso Sistemas]],"T","P"),"N","F"),Parámetros!$M$2:$N$17,2,0),"Completar hasta 3ra sem. para evaluar a Probacionista"))</f>
        <v/>
      </c>
      <c r="AQ623" s="40"/>
      <c r="AR623" s="40"/>
      <c r="AS623" s="40"/>
      <c r="AT623" s="29"/>
      <c r="AU623" s="56"/>
      <c r="AV623" s="56"/>
      <c r="AW623" s="56"/>
      <c r="AX623" s="249" t="str">
        <f>IF(V623="","",EOMONTH(EDATE(Tabla1[[#This Row],[Fecha Finalización]],2),0))</f>
        <v/>
      </c>
      <c r="AY623" s="40"/>
      <c r="AZ623" s="250" t="str">
        <f>IF(V623="","",EOMONTH(EDATE(Tabla1[[#This Row],[Fecha Finalización]],3),0))</f>
        <v/>
      </c>
      <c r="BA623" s="40"/>
      <c r="BB623" s="40"/>
      <c r="BC623" s="236"/>
      <c r="BD623" s="234" t="str">
        <f>IF(F623="","",Tabla1[[#This Row],[sem 01]]&amp;Tabla1[[#This Row],[sem 02]]&amp;Tabla1[[#This Row],[sem 03]])</f>
        <v/>
      </c>
      <c r="BE623" s="235" t="str">
        <f>IF(TRIM(F623)="","",$B$1&amp;"-"&amp;SUBSTITUTE(Tabla1[[#This Row],[Mes Inscrito]]," ","")&amp;"-"&amp;SUBSTITUTE(Tabla1[[#This Row],[Dia de clases Inscrito]]," ","")&amp;"-"&amp;SUBSTITUTE(Tabla1[[#This Row],[Horario Inscrito]]," ","")&amp;"-"&amp;Tabla1[[#This Row],[Fecha Inicio grupo]])</f>
        <v/>
      </c>
      <c r="BF623" s="252" t="str">
        <f>IF(F623="","",Tabla1[[#This Row],[Curso]])</f>
        <v/>
      </c>
      <c r="BG623" s="253" t="str">
        <f>+IF(TRIM(F623)="","",$B$1&amp;"-"&amp;TRIM(Tabla1[[#This Row],[Mes Inscrito]])&amp;"-"&amp;TRIM(Tabla1[[#This Row],[Dia de clases Inscrito]])&amp;"-"&amp;TRIM(Tabla1[[#This Row],[Horario Inscrito]])&amp;"-"&amp;TRIM(Tabla1[[#This Row],[Fecha Inicio grupo]])&amp;"-"&amp;TRIM(Tabla1[[#This Row],[Tipo Incrito]]))</f>
        <v/>
      </c>
      <c r="BH623" s="309"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10"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10"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10" t="str">
        <f>IF(Tabla1[[#This Row],[Fecha Inicio grupo]]="","",IFERROR(VLOOKUP(Tabla1[[#This Row],[Mes de Alta como miembro]],Parámetros!$AM$2:$AN$16,2,0),"01/01/1900"))</f>
        <v/>
      </c>
    </row>
    <row r="624" spans="1:63" ht="14.45" hidden="1">
      <c r="A624" s="69">
        <v>621</v>
      </c>
      <c r="B624" s="30"/>
      <c r="C624" s="35"/>
      <c r="D624" s="43"/>
      <c r="E624" s="65"/>
      <c r="F624" s="46"/>
      <c r="G624" s="46"/>
      <c r="H624" s="164"/>
      <c r="I624" s="43"/>
      <c r="J624" s="29"/>
      <c r="K624" s="70"/>
      <c r="L624" s="69"/>
      <c r="M624" s="47"/>
      <c r="N624" s="239" t="str">
        <f ca="1">IF(Tabla1[[#This Row],[Fecha de nac]]="","",IF(Tabla1[[#This Row],[Fecha Finalización]] &gt;=TODAY(), DATEDIF(Tabla1[[#This Row],[Fecha de nac]],TODAY(),"y"), ROUNDDOWN((Tabla1[[#This Row],[Fecha Finalización]] -Tabla1[[#This Row],[Fecha de nac]])/365,0)))</f>
        <v/>
      </c>
      <c r="O624" s="170"/>
      <c r="P624" s="35"/>
      <c r="Q624" s="68"/>
      <c r="R624" s="68"/>
      <c r="S624" s="68"/>
      <c r="T624" s="68"/>
      <c r="U624" s="244" t="str">
        <f>IF(F624="","",Tabla1[[#This Row],[Fecha Inicio grupo]]+3*7-7)</f>
        <v/>
      </c>
      <c r="V624" s="245" t="str">
        <f>IF(F624="","",EDATE(Tabla1[[#This Row],[Fecha Inicio grupo]],3))</f>
        <v/>
      </c>
      <c r="W624" s="30"/>
      <c r="X624" s="30"/>
      <c r="Y624" s="77"/>
      <c r="Z624" s="77"/>
      <c r="AA624" s="77"/>
      <c r="AB624" s="77"/>
      <c r="AC624" s="77"/>
      <c r="AD624" s="77"/>
      <c r="AE624" s="77"/>
      <c r="AF624" s="77"/>
      <c r="AG624" s="77"/>
      <c r="AH624" s="77"/>
      <c r="AI624" s="77"/>
      <c r="AJ624" s="77"/>
      <c r="AK624" s="77"/>
      <c r="AL624" s="77"/>
      <c r="AM624" s="77"/>
      <c r="AN624" s="77"/>
      <c r="AO624" s="145"/>
      <c r="AP624" s="247" t="str">
        <f>IF(F624="","",IFERROR(VLOOKUP(SUBSTITUTE(SUBSTITUTE(Tabla1[[#This Row],[Uso Sistemas]],"T","P"),"N","F"),Parámetros!$M$2:$N$17,2,0),"Completar hasta 3ra sem. para evaluar a Probacionista"))</f>
        <v/>
      </c>
      <c r="AQ624" s="40"/>
      <c r="AR624" s="40"/>
      <c r="AS624" s="40"/>
      <c r="AT624" s="29"/>
      <c r="AU624" s="56"/>
      <c r="AV624" s="56"/>
      <c r="AW624" s="56"/>
      <c r="AX624" s="249" t="str">
        <f>IF(V624="","",EOMONTH(EDATE(Tabla1[[#This Row],[Fecha Finalización]],2),0))</f>
        <v/>
      </c>
      <c r="AY624" s="40"/>
      <c r="AZ624" s="250" t="str">
        <f>IF(V624="","",EOMONTH(EDATE(Tabla1[[#This Row],[Fecha Finalización]],3),0))</f>
        <v/>
      </c>
      <c r="BA624" s="40"/>
      <c r="BB624" s="40"/>
      <c r="BC624" s="236"/>
      <c r="BD624" s="234" t="str">
        <f>IF(F624="","",Tabla1[[#This Row],[sem 01]]&amp;Tabla1[[#This Row],[sem 02]]&amp;Tabla1[[#This Row],[sem 03]])</f>
        <v/>
      </c>
      <c r="BE624" s="235" t="str">
        <f>IF(TRIM(F624)="","",$B$1&amp;"-"&amp;SUBSTITUTE(Tabla1[[#This Row],[Mes Inscrito]]," ","")&amp;"-"&amp;SUBSTITUTE(Tabla1[[#This Row],[Dia de clases Inscrito]]," ","")&amp;"-"&amp;SUBSTITUTE(Tabla1[[#This Row],[Horario Inscrito]]," ","")&amp;"-"&amp;Tabla1[[#This Row],[Fecha Inicio grupo]])</f>
        <v/>
      </c>
      <c r="BF624" s="252" t="str">
        <f>IF(F624="","",Tabla1[[#This Row],[Curso]])</f>
        <v/>
      </c>
      <c r="BG624" s="253" t="str">
        <f>+IF(TRIM(F624)="","",$B$1&amp;"-"&amp;TRIM(Tabla1[[#This Row],[Mes Inscrito]])&amp;"-"&amp;TRIM(Tabla1[[#This Row],[Dia de clases Inscrito]])&amp;"-"&amp;TRIM(Tabla1[[#This Row],[Horario Inscrito]])&amp;"-"&amp;TRIM(Tabla1[[#This Row],[Fecha Inicio grupo]])&amp;"-"&amp;TRIM(Tabla1[[#This Row],[Tipo Incrito]]))</f>
        <v/>
      </c>
      <c r="BH624" s="309"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10"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10"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10" t="str">
        <f>IF(Tabla1[[#This Row],[Fecha Inicio grupo]]="","",IFERROR(VLOOKUP(Tabla1[[#This Row],[Mes de Alta como miembro]],Parámetros!$AM$2:$AN$16,2,0),"01/01/1900"))</f>
        <v/>
      </c>
    </row>
    <row r="625" spans="1:63" ht="14.45" hidden="1">
      <c r="A625" s="69">
        <v>622</v>
      </c>
      <c r="B625" s="30"/>
      <c r="C625" s="35"/>
      <c r="D625" s="43"/>
      <c r="E625" s="65"/>
      <c r="F625" s="46"/>
      <c r="G625" s="46"/>
      <c r="H625" s="164"/>
      <c r="I625" s="43"/>
      <c r="J625" s="29"/>
      <c r="K625" s="70"/>
      <c r="L625" s="69"/>
      <c r="M625" s="47"/>
      <c r="N625" s="239" t="str">
        <f ca="1">IF(Tabla1[[#This Row],[Fecha de nac]]="","",IF(Tabla1[[#This Row],[Fecha Finalización]] &gt;=TODAY(), DATEDIF(Tabla1[[#This Row],[Fecha de nac]],TODAY(),"y"), ROUNDDOWN((Tabla1[[#This Row],[Fecha Finalización]] -Tabla1[[#This Row],[Fecha de nac]])/365,0)))</f>
        <v/>
      </c>
      <c r="O625" s="170"/>
      <c r="P625" s="35"/>
      <c r="Q625" s="68"/>
      <c r="R625" s="68"/>
      <c r="S625" s="68"/>
      <c r="T625" s="68"/>
      <c r="U625" s="244" t="str">
        <f>IF(F625="","",Tabla1[[#This Row],[Fecha Inicio grupo]]+3*7-7)</f>
        <v/>
      </c>
      <c r="V625" s="245" t="str">
        <f>IF(F625="","",EDATE(Tabla1[[#This Row],[Fecha Inicio grupo]],3))</f>
        <v/>
      </c>
      <c r="W625" s="30"/>
      <c r="X625" s="30"/>
      <c r="Y625" s="77"/>
      <c r="Z625" s="77"/>
      <c r="AA625" s="77"/>
      <c r="AB625" s="77"/>
      <c r="AC625" s="77"/>
      <c r="AD625" s="77"/>
      <c r="AE625" s="77"/>
      <c r="AF625" s="77"/>
      <c r="AG625" s="77"/>
      <c r="AH625" s="77"/>
      <c r="AI625" s="77"/>
      <c r="AJ625" s="77"/>
      <c r="AK625" s="77"/>
      <c r="AL625" s="77"/>
      <c r="AM625" s="77"/>
      <c r="AN625" s="77"/>
      <c r="AO625" s="145"/>
      <c r="AP625" s="247" t="str">
        <f>IF(F625="","",IFERROR(VLOOKUP(SUBSTITUTE(SUBSTITUTE(Tabla1[[#This Row],[Uso Sistemas]],"T","P"),"N","F"),Parámetros!$M$2:$N$17,2,0),"Completar hasta 3ra sem. para evaluar a Probacionista"))</f>
        <v/>
      </c>
      <c r="AQ625" s="40"/>
      <c r="AR625" s="40"/>
      <c r="AS625" s="40"/>
      <c r="AT625" s="29"/>
      <c r="AU625" s="56"/>
      <c r="AV625" s="56"/>
      <c r="AW625" s="56"/>
      <c r="AX625" s="249" t="str">
        <f>IF(V625="","",EOMONTH(EDATE(Tabla1[[#This Row],[Fecha Finalización]],2),0))</f>
        <v/>
      </c>
      <c r="AY625" s="40"/>
      <c r="AZ625" s="250" t="str">
        <f>IF(V625="","",EOMONTH(EDATE(Tabla1[[#This Row],[Fecha Finalización]],3),0))</f>
        <v/>
      </c>
      <c r="BA625" s="40"/>
      <c r="BB625" s="40"/>
      <c r="BC625" s="236"/>
      <c r="BD625" s="234" t="str">
        <f>IF(F625="","",Tabla1[[#This Row],[sem 01]]&amp;Tabla1[[#This Row],[sem 02]]&amp;Tabla1[[#This Row],[sem 03]])</f>
        <v/>
      </c>
      <c r="BE625" s="235" t="str">
        <f>IF(TRIM(F625)="","",$B$1&amp;"-"&amp;SUBSTITUTE(Tabla1[[#This Row],[Mes Inscrito]]," ","")&amp;"-"&amp;SUBSTITUTE(Tabla1[[#This Row],[Dia de clases Inscrito]]," ","")&amp;"-"&amp;SUBSTITUTE(Tabla1[[#This Row],[Horario Inscrito]]," ","")&amp;"-"&amp;Tabla1[[#This Row],[Fecha Inicio grupo]])</f>
        <v/>
      </c>
      <c r="BF625" s="252" t="str">
        <f>IF(F625="","",Tabla1[[#This Row],[Curso]])</f>
        <v/>
      </c>
      <c r="BG625" s="253" t="str">
        <f>+IF(TRIM(F625)="","",$B$1&amp;"-"&amp;TRIM(Tabla1[[#This Row],[Mes Inscrito]])&amp;"-"&amp;TRIM(Tabla1[[#This Row],[Dia de clases Inscrito]])&amp;"-"&amp;TRIM(Tabla1[[#This Row],[Horario Inscrito]])&amp;"-"&amp;TRIM(Tabla1[[#This Row],[Fecha Inicio grupo]])&amp;"-"&amp;TRIM(Tabla1[[#This Row],[Tipo Incrito]]))</f>
        <v/>
      </c>
      <c r="BH625" s="309"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10"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10"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10" t="str">
        <f>IF(Tabla1[[#This Row],[Fecha Inicio grupo]]="","",IFERROR(VLOOKUP(Tabla1[[#This Row],[Mes de Alta como miembro]],Parámetros!$AM$2:$AN$16,2,0),"01/01/1900"))</f>
        <v/>
      </c>
    </row>
    <row r="626" spans="1:63" ht="14.45" hidden="1">
      <c r="A626" s="69">
        <v>623</v>
      </c>
      <c r="B626" s="30"/>
      <c r="C626" s="35"/>
      <c r="D626" s="43"/>
      <c r="E626" s="65"/>
      <c r="F626" s="46"/>
      <c r="G626" s="46"/>
      <c r="H626" s="164"/>
      <c r="I626" s="43"/>
      <c r="J626" s="29"/>
      <c r="K626" s="70"/>
      <c r="L626" s="69"/>
      <c r="M626" s="47"/>
      <c r="N626" s="239" t="str">
        <f ca="1">IF(Tabla1[[#This Row],[Fecha de nac]]="","",IF(Tabla1[[#This Row],[Fecha Finalización]] &gt;=TODAY(), DATEDIF(Tabla1[[#This Row],[Fecha de nac]],TODAY(),"y"), ROUNDDOWN((Tabla1[[#This Row],[Fecha Finalización]] -Tabla1[[#This Row],[Fecha de nac]])/365,0)))</f>
        <v/>
      </c>
      <c r="O626" s="170"/>
      <c r="P626" s="35"/>
      <c r="Q626" s="68"/>
      <c r="R626" s="68"/>
      <c r="S626" s="68"/>
      <c r="T626" s="68"/>
      <c r="U626" s="244" t="str">
        <f>IF(F626="","",Tabla1[[#This Row],[Fecha Inicio grupo]]+3*7-7)</f>
        <v/>
      </c>
      <c r="V626" s="245" t="str">
        <f>IF(F626="","",EDATE(Tabla1[[#This Row],[Fecha Inicio grupo]],3))</f>
        <v/>
      </c>
      <c r="W626" s="30"/>
      <c r="X626" s="30"/>
      <c r="Y626" s="77"/>
      <c r="Z626" s="77"/>
      <c r="AA626" s="77"/>
      <c r="AB626" s="77"/>
      <c r="AC626" s="77"/>
      <c r="AD626" s="77"/>
      <c r="AE626" s="77"/>
      <c r="AF626" s="77"/>
      <c r="AG626" s="77"/>
      <c r="AH626" s="77"/>
      <c r="AI626" s="77"/>
      <c r="AJ626" s="77"/>
      <c r="AK626" s="77"/>
      <c r="AL626" s="77"/>
      <c r="AM626" s="77"/>
      <c r="AN626" s="77"/>
      <c r="AO626" s="145"/>
      <c r="AP626" s="247" t="str">
        <f>IF(F626="","",IFERROR(VLOOKUP(SUBSTITUTE(SUBSTITUTE(Tabla1[[#This Row],[Uso Sistemas]],"T","P"),"N","F"),Parámetros!$M$2:$N$17,2,0),"Completar hasta 3ra sem. para evaluar a Probacionista"))</f>
        <v/>
      </c>
      <c r="AQ626" s="40"/>
      <c r="AR626" s="40"/>
      <c r="AS626" s="40"/>
      <c r="AT626" s="29"/>
      <c r="AU626" s="56"/>
      <c r="AV626" s="56"/>
      <c r="AW626" s="56"/>
      <c r="AX626" s="249" t="str">
        <f>IF(V626="","",EOMONTH(EDATE(Tabla1[[#This Row],[Fecha Finalización]],2),0))</f>
        <v/>
      </c>
      <c r="AY626" s="40"/>
      <c r="AZ626" s="250" t="str">
        <f>IF(V626="","",EOMONTH(EDATE(Tabla1[[#This Row],[Fecha Finalización]],3),0))</f>
        <v/>
      </c>
      <c r="BA626" s="40"/>
      <c r="BB626" s="40"/>
      <c r="BC626" s="236"/>
      <c r="BD626" s="234" t="str">
        <f>IF(F626="","",Tabla1[[#This Row],[sem 01]]&amp;Tabla1[[#This Row],[sem 02]]&amp;Tabla1[[#This Row],[sem 03]])</f>
        <v/>
      </c>
      <c r="BE626" s="235" t="str">
        <f>IF(TRIM(F626)="","",$B$1&amp;"-"&amp;SUBSTITUTE(Tabla1[[#This Row],[Mes Inscrito]]," ","")&amp;"-"&amp;SUBSTITUTE(Tabla1[[#This Row],[Dia de clases Inscrito]]," ","")&amp;"-"&amp;SUBSTITUTE(Tabla1[[#This Row],[Horario Inscrito]]," ","")&amp;"-"&amp;Tabla1[[#This Row],[Fecha Inicio grupo]])</f>
        <v/>
      </c>
      <c r="BF626" s="252" t="str">
        <f>IF(F626="","",Tabla1[[#This Row],[Curso]])</f>
        <v/>
      </c>
      <c r="BG626" s="253" t="str">
        <f>+IF(TRIM(F626)="","",$B$1&amp;"-"&amp;TRIM(Tabla1[[#This Row],[Mes Inscrito]])&amp;"-"&amp;TRIM(Tabla1[[#This Row],[Dia de clases Inscrito]])&amp;"-"&amp;TRIM(Tabla1[[#This Row],[Horario Inscrito]])&amp;"-"&amp;TRIM(Tabla1[[#This Row],[Fecha Inicio grupo]])&amp;"-"&amp;TRIM(Tabla1[[#This Row],[Tipo Incrito]]))</f>
        <v/>
      </c>
      <c r="BH626" s="309"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10"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10"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10" t="str">
        <f>IF(Tabla1[[#This Row],[Fecha Inicio grupo]]="","",IFERROR(VLOOKUP(Tabla1[[#This Row],[Mes de Alta como miembro]],Parámetros!$AM$2:$AN$16,2,0),"01/01/1900"))</f>
        <v/>
      </c>
    </row>
    <row r="627" spans="1:63" ht="14.45" hidden="1">
      <c r="A627" s="69">
        <v>624</v>
      </c>
      <c r="B627" s="30"/>
      <c r="C627" s="35"/>
      <c r="D627" s="43"/>
      <c r="E627" s="65"/>
      <c r="F627" s="46"/>
      <c r="G627" s="46"/>
      <c r="H627" s="164"/>
      <c r="I627" s="43"/>
      <c r="J627" s="29"/>
      <c r="K627" s="70"/>
      <c r="L627" s="69"/>
      <c r="M627" s="47"/>
      <c r="N627" s="239" t="str">
        <f ca="1">IF(Tabla1[[#This Row],[Fecha de nac]]="","",IF(Tabla1[[#This Row],[Fecha Finalización]] &gt;=TODAY(), DATEDIF(Tabla1[[#This Row],[Fecha de nac]],TODAY(),"y"), ROUNDDOWN((Tabla1[[#This Row],[Fecha Finalización]] -Tabla1[[#This Row],[Fecha de nac]])/365,0)))</f>
        <v/>
      </c>
      <c r="O627" s="170"/>
      <c r="P627" s="35"/>
      <c r="Q627" s="68"/>
      <c r="R627" s="68"/>
      <c r="S627" s="68"/>
      <c r="T627" s="68"/>
      <c r="U627" s="244" t="str">
        <f>IF(F627="","",Tabla1[[#This Row],[Fecha Inicio grupo]]+3*7-7)</f>
        <v/>
      </c>
      <c r="V627" s="245" t="str">
        <f>IF(F627="","",EDATE(Tabla1[[#This Row],[Fecha Inicio grupo]],3))</f>
        <v/>
      </c>
      <c r="W627" s="30"/>
      <c r="X627" s="30"/>
      <c r="Y627" s="77"/>
      <c r="Z627" s="77"/>
      <c r="AA627" s="77"/>
      <c r="AB627" s="77"/>
      <c r="AC627" s="77"/>
      <c r="AD627" s="77"/>
      <c r="AE627" s="77"/>
      <c r="AF627" s="77"/>
      <c r="AG627" s="77"/>
      <c r="AH627" s="77"/>
      <c r="AI627" s="77"/>
      <c r="AJ627" s="77"/>
      <c r="AK627" s="77"/>
      <c r="AL627" s="77"/>
      <c r="AM627" s="77"/>
      <c r="AN627" s="77"/>
      <c r="AO627" s="145"/>
      <c r="AP627" s="247" t="str">
        <f>IF(F627="","",IFERROR(VLOOKUP(SUBSTITUTE(SUBSTITUTE(Tabla1[[#This Row],[Uso Sistemas]],"T","P"),"N","F"),Parámetros!$M$2:$N$17,2,0),"Completar hasta 3ra sem. para evaluar a Probacionista"))</f>
        <v/>
      </c>
      <c r="AQ627" s="40"/>
      <c r="AR627" s="40"/>
      <c r="AS627" s="40"/>
      <c r="AT627" s="29"/>
      <c r="AU627" s="56"/>
      <c r="AV627" s="56"/>
      <c r="AW627" s="56"/>
      <c r="AX627" s="249" t="str">
        <f>IF(V627="","",EOMONTH(EDATE(Tabla1[[#This Row],[Fecha Finalización]],2),0))</f>
        <v/>
      </c>
      <c r="AY627" s="40"/>
      <c r="AZ627" s="250" t="str">
        <f>IF(V627="","",EOMONTH(EDATE(Tabla1[[#This Row],[Fecha Finalización]],3),0))</f>
        <v/>
      </c>
      <c r="BA627" s="40"/>
      <c r="BB627" s="40"/>
      <c r="BC627" s="236"/>
      <c r="BD627" s="234" t="str">
        <f>IF(F627="","",Tabla1[[#This Row],[sem 01]]&amp;Tabla1[[#This Row],[sem 02]]&amp;Tabla1[[#This Row],[sem 03]])</f>
        <v/>
      </c>
      <c r="BE627" s="235" t="str">
        <f>IF(TRIM(F627)="","",$B$1&amp;"-"&amp;SUBSTITUTE(Tabla1[[#This Row],[Mes Inscrito]]," ","")&amp;"-"&amp;SUBSTITUTE(Tabla1[[#This Row],[Dia de clases Inscrito]]," ","")&amp;"-"&amp;SUBSTITUTE(Tabla1[[#This Row],[Horario Inscrito]]," ","")&amp;"-"&amp;Tabla1[[#This Row],[Fecha Inicio grupo]])</f>
        <v/>
      </c>
      <c r="BF627" s="252" t="str">
        <f>IF(F627="","",Tabla1[[#This Row],[Curso]])</f>
        <v/>
      </c>
      <c r="BG627" s="253" t="str">
        <f>+IF(TRIM(F627)="","",$B$1&amp;"-"&amp;TRIM(Tabla1[[#This Row],[Mes Inscrito]])&amp;"-"&amp;TRIM(Tabla1[[#This Row],[Dia de clases Inscrito]])&amp;"-"&amp;TRIM(Tabla1[[#This Row],[Horario Inscrito]])&amp;"-"&amp;TRIM(Tabla1[[#This Row],[Fecha Inicio grupo]])&amp;"-"&amp;TRIM(Tabla1[[#This Row],[Tipo Incrito]]))</f>
        <v/>
      </c>
      <c r="BH627" s="309"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10"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10"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10" t="str">
        <f>IF(Tabla1[[#This Row],[Fecha Inicio grupo]]="","",IFERROR(VLOOKUP(Tabla1[[#This Row],[Mes de Alta como miembro]],Parámetros!$AM$2:$AN$16,2,0),"01/01/1900"))</f>
        <v/>
      </c>
    </row>
    <row r="628" spans="1:63" ht="14.45" hidden="1">
      <c r="A628" s="69">
        <v>625</v>
      </c>
      <c r="B628" s="30"/>
      <c r="C628" s="35"/>
      <c r="D628" s="43"/>
      <c r="E628" s="65"/>
      <c r="F628" s="46"/>
      <c r="G628" s="46"/>
      <c r="H628" s="164"/>
      <c r="I628" s="43"/>
      <c r="J628" s="29"/>
      <c r="K628" s="70"/>
      <c r="L628" s="69"/>
      <c r="M628" s="47"/>
      <c r="N628" s="239" t="str">
        <f ca="1">IF(Tabla1[[#This Row],[Fecha de nac]]="","",IF(Tabla1[[#This Row],[Fecha Finalización]] &gt;=TODAY(), DATEDIF(Tabla1[[#This Row],[Fecha de nac]],TODAY(),"y"), ROUNDDOWN((Tabla1[[#This Row],[Fecha Finalización]] -Tabla1[[#This Row],[Fecha de nac]])/365,0)))</f>
        <v/>
      </c>
      <c r="O628" s="170"/>
      <c r="P628" s="35"/>
      <c r="Q628" s="68"/>
      <c r="R628" s="68"/>
      <c r="S628" s="68"/>
      <c r="T628" s="68"/>
      <c r="U628" s="244" t="str">
        <f>IF(F628="","",Tabla1[[#This Row],[Fecha Inicio grupo]]+3*7-7)</f>
        <v/>
      </c>
      <c r="V628" s="245" t="str">
        <f>IF(F628="","",EDATE(Tabla1[[#This Row],[Fecha Inicio grupo]],3))</f>
        <v/>
      </c>
      <c r="W628" s="30"/>
      <c r="X628" s="30"/>
      <c r="Y628" s="77"/>
      <c r="Z628" s="77"/>
      <c r="AA628" s="77"/>
      <c r="AB628" s="77"/>
      <c r="AC628" s="77"/>
      <c r="AD628" s="77"/>
      <c r="AE628" s="77"/>
      <c r="AF628" s="77"/>
      <c r="AG628" s="77"/>
      <c r="AH628" s="77"/>
      <c r="AI628" s="77"/>
      <c r="AJ628" s="77"/>
      <c r="AK628" s="77"/>
      <c r="AL628" s="77"/>
      <c r="AM628" s="77"/>
      <c r="AN628" s="77"/>
      <c r="AO628" s="145"/>
      <c r="AP628" s="247" t="str">
        <f>IF(F628="","",IFERROR(VLOOKUP(SUBSTITUTE(SUBSTITUTE(Tabla1[[#This Row],[Uso Sistemas]],"T","P"),"N","F"),Parámetros!$M$2:$N$17,2,0),"Completar hasta 3ra sem. para evaluar a Probacionista"))</f>
        <v/>
      </c>
      <c r="AQ628" s="40"/>
      <c r="AR628" s="40"/>
      <c r="AS628" s="40"/>
      <c r="AT628" s="29"/>
      <c r="AU628" s="56"/>
      <c r="AV628" s="56"/>
      <c r="AW628" s="56"/>
      <c r="AX628" s="249" t="str">
        <f>IF(V628="","",EOMONTH(EDATE(Tabla1[[#This Row],[Fecha Finalización]],2),0))</f>
        <v/>
      </c>
      <c r="AY628" s="40"/>
      <c r="AZ628" s="250" t="str">
        <f>IF(V628="","",EOMONTH(EDATE(Tabla1[[#This Row],[Fecha Finalización]],3),0))</f>
        <v/>
      </c>
      <c r="BA628" s="40"/>
      <c r="BB628" s="40"/>
      <c r="BC628" s="236"/>
      <c r="BD628" s="234" t="str">
        <f>IF(F628="","",Tabla1[[#This Row],[sem 01]]&amp;Tabla1[[#This Row],[sem 02]]&amp;Tabla1[[#This Row],[sem 03]])</f>
        <v/>
      </c>
      <c r="BE628" s="235" t="str">
        <f>IF(TRIM(F628)="","",$B$1&amp;"-"&amp;SUBSTITUTE(Tabla1[[#This Row],[Mes Inscrito]]," ","")&amp;"-"&amp;SUBSTITUTE(Tabla1[[#This Row],[Dia de clases Inscrito]]," ","")&amp;"-"&amp;SUBSTITUTE(Tabla1[[#This Row],[Horario Inscrito]]," ","")&amp;"-"&amp;Tabla1[[#This Row],[Fecha Inicio grupo]])</f>
        <v/>
      </c>
      <c r="BF628" s="252" t="str">
        <f>IF(F628="","",Tabla1[[#This Row],[Curso]])</f>
        <v/>
      </c>
      <c r="BG628" s="253" t="str">
        <f>+IF(TRIM(F628)="","",$B$1&amp;"-"&amp;TRIM(Tabla1[[#This Row],[Mes Inscrito]])&amp;"-"&amp;TRIM(Tabla1[[#This Row],[Dia de clases Inscrito]])&amp;"-"&amp;TRIM(Tabla1[[#This Row],[Horario Inscrito]])&amp;"-"&amp;TRIM(Tabla1[[#This Row],[Fecha Inicio grupo]])&amp;"-"&amp;TRIM(Tabla1[[#This Row],[Tipo Incrito]]))</f>
        <v/>
      </c>
      <c r="BH628" s="309"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10"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10"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10" t="str">
        <f>IF(Tabla1[[#This Row],[Fecha Inicio grupo]]="","",IFERROR(VLOOKUP(Tabla1[[#This Row],[Mes de Alta como miembro]],Parámetros!$AM$2:$AN$16,2,0),"01/01/1900"))</f>
        <v/>
      </c>
    </row>
    <row r="629" spans="1:63" ht="14.45" hidden="1">
      <c r="A629" s="69">
        <v>626</v>
      </c>
      <c r="B629" s="30"/>
      <c r="C629" s="35"/>
      <c r="D629" s="43"/>
      <c r="E629" s="65"/>
      <c r="F629" s="46"/>
      <c r="G629" s="46"/>
      <c r="H629" s="164"/>
      <c r="I629" s="43"/>
      <c r="J629" s="29"/>
      <c r="K629" s="70"/>
      <c r="L629" s="69"/>
      <c r="M629" s="47"/>
      <c r="N629" s="239" t="str">
        <f ca="1">IF(Tabla1[[#This Row],[Fecha de nac]]="","",IF(Tabla1[[#This Row],[Fecha Finalización]] &gt;=TODAY(), DATEDIF(Tabla1[[#This Row],[Fecha de nac]],TODAY(),"y"), ROUNDDOWN((Tabla1[[#This Row],[Fecha Finalización]] -Tabla1[[#This Row],[Fecha de nac]])/365,0)))</f>
        <v/>
      </c>
      <c r="O629" s="170"/>
      <c r="P629" s="35"/>
      <c r="Q629" s="68"/>
      <c r="R629" s="68"/>
      <c r="S629" s="68"/>
      <c r="T629" s="68"/>
      <c r="U629" s="244" t="str">
        <f>IF(F629="","",Tabla1[[#This Row],[Fecha Inicio grupo]]+3*7-7)</f>
        <v/>
      </c>
      <c r="V629" s="245" t="str">
        <f>IF(F629="","",EDATE(Tabla1[[#This Row],[Fecha Inicio grupo]],3))</f>
        <v/>
      </c>
      <c r="W629" s="30"/>
      <c r="X629" s="30"/>
      <c r="Y629" s="77"/>
      <c r="Z629" s="77"/>
      <c r="AA629" s="77"/>
      <c r="AB629" s="77"/>
      <c r="AC629" s="77"/>
      <c r="AD629" s="77"/>
      <c r="AE629" s="77"/>
      <c r="AF629" s="77"/>
      <c r="AG629" s="77"/>
      <c r="AH629" s="77"/>
      <c r="AI629" s="77"/>
      <c r="AJ629" s="77"/>
      <c r="AK629" s="77"/>
      <c r="AL629" s="77"/>
      <c r="AM629" s="77"/>
      <c r="AN629" s="77"/>
      <c r="AO629" s="145"/>
      <c r="AP629" s="247" t="str">
        <f>IF(F629="","",IFERROR(VLOOKUP(SUBSTITUTE(SUBSTITUTE(Tabla1[[#This Row],[Uso Sistemas]],"T","P"),"N","F"),Parámetros!$M$2:$N$17,2,0),"Completar hasta 3ra sem. para evaluar a Probacionista"))</f>
        <v/>
      </c>
      <c r="AQ629" s="40"/>
      <c r="AR629" s="40"/>
      <c r="AS629" s="40"/>
      <c r="AT629" s="29"/>
      <c r="AU629" s="56"/>
      <c r="AV629" s="56"/>
      <c r="AW629" s="56"/>
      <c r="AX629" s="249" t="str">
        <f>IF(V629="","",EOMONTH(EDATE(Tabla1[[#This Row],[Fecha Finalización]],2),0))</f>
        <v/>
      </c>
      <c r="AY629" s="40"/>
      <c r="AZ629" s="250" t="str">
        <f>IF(V629="","",EOMONTH(EDATE(Tabla1[[#This Row],[Fecha Finalización]],3),0))</f>
        <v/>
      </c>
      <c r="BA629" s="40"/>
      <c r="BB629" s="40"/>
      <c r="BC629" s="236"/>
      <c r="BD629" s="234" t="str">
        <f>IF(F629="","",Tabla1[[#This Row],[sem 01]]&amp;Tabla1[[#This Row],[sem 02]]&amp;Tabla1[[#This Row],[sem 03]])</f>
        <v/>
      </c>
      <c r="BE629" s="235" t="str">
        <f>IF(TRIM(F629)="","",$B$1&amp;"-"&amp;SUBSTITUTE(Tabla1[[#This Row],[Mes Inscrito]]," ","")&amp;"-"&amp;SUBSTITUTE(Tabla1[[#This Row],[Dia de clases Inscrito]]," ","")&amp;"-"&amp;SUBSTITUTE(Tabla1[[#This Row],[Horario Inscrito]]," ","")&amp;"-"&amp;Tabla1[[#This Row],[Fecha Inicio grupo]])</f>
        <v/>
      </c>
      <c r="BF629" s="252" t="str">
        <f>IF(F629="","",Tabla1[[#This Row],[Curso]])</f>
        <v/>
      </c>
      <c r="BG629" s="253" t="str">
        <f>+IF(TRIM(F629)="","",$B$1&amp;"-"&amp;TRIM(Tabla1[[#This Row],[Mes Inscrito]])&amp;"-"&amp;TRIM(Tabla1[[#This Row],[Dia de clases Inscrito]])&amp;"-"&amp;TRIM(Tabla1[[#This Row],[Horario Inscrito]])&amp;"-"&amp;TRIM(Tabla1[[#This Row],[Fecha Inicio grupo]])&amp;"-"&amp;TRIM(Tabla1[[#This Row],[Tipo Incrito]]))</f>
        <v/>
      </c>
      <c r="BH629" s="309"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10"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10"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10" t="str">
        <f>IF(Tabla1[[#This Row],[Fecha Inicio grupo]]="","",IFERROR(VLOOKUP(Tabla1[[#This Row],[Mes de Alta como miembro]],Parámetros!$AM$2:$AN$16,2,0),"01/01/1900"))</f>
        <v/>
      </c>
    </row>
    <row r="630" spans="1:63" ht="14.45" hidden="1">
      <c r="A630" s="69">
        <v>627</v>
      </c>
      <c r="B630" s="30"/>
      <c r="C630" s="35"/>
      <c r="D630" s="43"/>
      <c r="E630" s="65"/>
      <c r="F630" s="46"/>
      <c r="G630" s="46"/>
      <c r="H630" s="164"/>
      <c r="I630" s="43"/>
      <c r="J630" s="29"/>
      <c r="K630" s="70"/>
      <c r="L630" s="69"/>
      <c r="M630" s="47"/>
      <c r="N630" s="239" t="str">
        <f ca="1">IF(Tabla1[[#This Row],[Fecha de nac]]="","",IF(Tabla1[[#This Row],[Fecha Finalización]] &gt;=TODAY(), DATEDIF(Tabla1[[#This Row],[Fecha de nac]],TODAY(),"y"), ROUNDDOWN((Tabla1[[#This Row],[Fecha Finalización]] -Tabla1[[#This Row],[Fecha de nac]])/365,0)))</f>
        <v/>
      </c>
      <c r="O630" s="170"/>
      <c r="P630" s="35"/>
      <c r="Q630" s="68"/>
      <c r="R630" s="68"/>
      <c r="S630" s="68"/>
      <c r="T630" s="68"/>
      <c r="U630" s="244" t="str">
        <f>IF(F630="","",Tabla1[[#This Row],[Fecha Inicio grupo]]+3*7-7)</f>
        <v/>
      </c>
      <c r="V630" s="245" t="str">
        <f>IF(F630="","",EDATE(Tabla1[[#This Row],[Fecha Inicio grupo]],3))</f>
        <v/>
      </c>
      <c r="W630" s="30"/>
      <c r="X630" s="30"/>
      <c r="Y630" s="77"/>
      <c r="Z630" s="77"/>
      <c r="AA630" s="77"/>
      <c r="AB630" s="77"/>
      <c r="AC630" s="77"/>
      <c r="AD630" s="77"/>
      <c r="AE630" s="77"/>
      <c r="AF630" s="77"/>
      <c r="AG630" s="77"/>
      <c r="AH630" s="77"/>
      <c r="AI630" s="77"/>
      <c r="AJ630" s="77"/>
      <c r="AK630" s="77"/>
      <c r="AL630" s="77"/>
      <c r="AM630" s="77"/>
      <c r="AN630" s="77"/>
      <c r="AO630" s="145"/>
      <c r="AP630" s="247" t="str">
        <f>IF(F630="","",IFERROR(VLOOKUP(SUBSTITUTE(SUBSTITUTE(Tabla1[[#This Row],[Uso Sistemas]],"T","P"),"N","F"),Parámetros!$M$2:$N$17,2,0),"Completar hasta 3ra sem. para evaluar a Probacionista"))</f>
        <v/>
      </c>
      <c r="AQ630" s="40"/>
      <c r="AR630" s="40"/>
      <c r="AS630" s="40"/>
      <c r="AT630" s="29"/>
      <c r="AU630" s="56"/>
      <c r="AV630" s="56"/>
      <c r="AW630" s="56"/>
      <c r="AX630" s="249" t="str">
        <f>IF(V630="","",EOMONTH(EDATE(Tabla1[[#This Row],[Fecha Finalización]],2),0))</f>
        <v/>
      </c>
      <c r="AY630" s="40"/>
      <c r="AZ630" s="250" t="str">
        <f>IF(V630="","",EOMONTH(EDATE(Tabla1[[#This Row],[Fecha Finalización]],3),0))</f>
        <v/>
      </c>
      <c r="BA630" s="40"/>
      <c r="BB630" s="40"/>
      <c r="BC630" s="236"/>
      <c r="BD630" s="234" t="str">
        <f>IF(F630="","",Tabla1[[#This Row],[sem 01]]&amp;Tabla1[[#This Row],[sem 02]]&amp;Tabla1[[#This Row],[sem 03]])</f>
        <v/>
      </c>
      <c r="BE630" s="235" t="str">
        <f>IF(TRIM(F630)="","",$B$1&amp;"-"&amp;SUBSTITUTE(Tabla1[[#This Row],[Mes Inscrito]]," ","")&amp;"-"&amp;SUBSTITUTE(Tabla1[[#This Row],[Dia de clases Inscrito]]," ","")&amp;"-"&amp;SUBSTITUTE(Tabla1[[#This Row],[Horario Inscrito]]," ","")&amp;"-"&amp;Tabla1[[#This Row],[Fecha Inicio grupo]])</f>
        <v/>
      </c>
      <c r="BF630" s="252" t="str">
        <f>IF(F630="","",Tabla1[[#This Row],[Curso]])</f>
        <v/>
      </c>
      <c r="BG630" s="253" t="str">
        <f>+IF(TRIM(F630)="","",$B$1&amp;"-"&amp;TRIM(Tabla1[[#This Row],[Mes Inscrito]])&amp;"-"&amp;TRIM(Tabla1[[#This Row],[Dia de clases Inscrito]])&amp;"-"&amp;TRIM(Tabla1[[#This Row],[Horario Inscrito]])&amp;"-"&amp;TRIM(Tabla1[[#This Row],[Fecha Inicio grupo]])&amp;"-"&amp;TRIM(Tabla1[[#This Row],[Tipo Incrito]]))</f>
        <v/>
      </c>
      <c r="BH630" s="309"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10"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10"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10" t="str">
        <f>IF(Tabla1[[#This Row],[Fecha Inicio grupo]]="","",IFERROR(VLOOKUP(Tabla1[[#This Row],[Mes de Alta como miembro]],Parámetros!$AM$2:$AN$16,2,0),"01/01/1900"))</f>
        <v/>
      </c>
    </row>
    <row r="631" spans="1:63" ht="14.45" hidden="1">
      <c r="A631" s="69">
        <v>628</v>
      </c>
      <c r="B631" s="30"/>
      <c r="C631" s="35"/>
      <c r="D631" s="43"/>
      <c r="E631" s="65"/>
      <c r="F631" s="46"/>
      <c r="G631" s="46"/>
      <c r="H631" s="164"/>
      <c r="I631" s="43"/>
      <c r="J631" s="29"/>
      <c r="K631" s="70"/>
      <c r="L631" s="69"/>
      <c r="M631" s="47"/>
      <c r="N631" s="239" t="str">
        <f ca="1">IF(Tabla1[[#This Row],[Fecha de nac]]="","",IF(Tabla1[[#This Row],[Fecha Finalización]] &gt;=TODAY(), DATEDIF(Tabla1[[#This Row],[Fecha de nac]],TODAY(),"y"), ROUNDDOWN((Tabla1[[#This Row],[Fecha Finalización]] -Tabla1[[#This Row],[Fecha de nac]])/365,0)))</f>
        <v/>
      </c>
      <c r="O631" s="170"/>
      <c r="P631" s="35"/>
      <c r="Q631" s="68"/>
      <c r="R631" s="68"/>
      <c r="S631" s="68"/>
      <c r="T631" s="68"/>
      <c r="U631" s="244" t="str">
        <f>IF(F631="","",Tabla1[[#This Row],[Fecha Inicio grupo]]+3*7-7)</f>
        <v/>
      </c>
      <c r="V631" s="245" t="str">
        <f>IF(F631="","",EDATE(Tabla1[[#This Row],[Fecha Inicio grupo]],3))</f>
        <v/>
      </c>
      <c r="W631" s="30"/>
      <c r="X631" s="30"/>
      <c r="Y631" s="77"/>
      <c r="Z631" s="77"/>
      <c r="AA631" s="77"/>
      <c r="AB631" s="77"/>
      <c r="AC631" s="77"/>
      <c r="AD631" s="77"/>
      <c r="AE631" s="77"/>
      <c r="AF631" s="77"/>
      <c r="AG631" s="77"/>
      <c r="AH631" s="77"/>
      <c r="AI631" s="77"/>
      <c r="AJ631" s="77"/>
      <c r="AK631" s="77"/>
      <c r="AL631" s="77"/>
      <c r="AM631" s="77"/>
      <c r="AN631" s="77"/>
      <c r="AO631" s="145"/>
      <c r="AP631" s="247" t="str">
        <f>IF(F631="","",IFERROR(VLOOKUP(SUBSTITUTE(SUBSTITUTE(Tabla1[[#This Row],[Uso Sistemas]],"T","P"),"N","F"),Parámetros!$M$2:$N$17,2,0),"Completar hasta 3ra sem. para evaluar a Probacionista"))</f>
        <v/>
      </c>
      <c r="AQ631" s="40"/>
      <c r="AR631" s="40"/>
      <c r="AS631" s="40"/>
      <c r="AT631" s="29"/>
      <c r="AU631" s="56"/>
      <c r="AV631" s="56"/>
      <c r="AW631" s="56"/>
      <c r="AX631" s="249" t="str">
        <f>IF(V631="","",EOMONTH(EDATE(Tabla1[[#This Row],[Fecha Finalización]],2),0))</f>
        <v/>
      </c>
      <c r="AY631" s="40"/>
      <c r="AZ631" s="250" t="str">
        <f>IF(V631="","",EOMONTH(EDATE(Tabla1[[#This Row],[Fecha Finalización]],3),0))</f>
        <v/>
      </c>
      <c r="BA631" s="40"/>
      <c r="BB631" s="40"/>
      <c r="BC631" s="236"/>
      <c r="BD631" s="234" t="str">
        <f>IF(F631="","",Tabla1[[#This Row],[sem 01]]&amp;Tabla1[[#This Row],[sem 02]]&amp;Tabla1[[#This Row],[sem 03]])</f>
        <v/>
      </c>
      <c r="BE631" s="235" t="str">
        <f>IF(TRIM(F631)="","",$B$1&amp;"-"&amp;SUBSTITUTE(Tabla1[[#This Row],[Mes Inscrito]]," ","")&amp;"-"&amp;SUBSTITUTE(Tabla1[[#This Row],[Dia de clases Inscrito]]," ","")&amp;"-"&amp;SUBSTITUTE(Tabla1[[#This Row],[Horario Inscrito]]," ","")&amp;"-"&amp;Tabla1[[#This Row],[Fecha Inicio grupo]])</f>
        <v/>
      </c>
      <c r="BF631" s="252" t="str">
        <f>IF(F631="","",Tabla1[[#This Row],[Curso]])</f>
        <v/>
      </c>
      <c r="BG631" s="253" t="str">
        <f>+IF(TRIM(F631)="","",$B$1&amp;"-"&amp;TRIM(Tabla1[[#This Row],[Mes Inscrito]])&amp;"-"&amp;TRIM(Tabla1[[#This Row],[Dia de clases Inscrito]])&amp;"-"&amp;TRIM(Tabla1[[#This Row],[Horario Inscrito]])&amp;"-"&amp;TRIM(Tabla1[[#This Row],[Fecha Inicio grupo]])&amp;"-"&amp;TRIM(Tabla1[[#This Row],[Tipo Incrito]]))</f>
        <v/>
      </c>
      <c r="BH631" s="309"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10"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10"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10" t="str">
        <f>IF(Tabla1[[#This Row],[Fecha Inicio grupo]]="","",IFERROR(VLOOKUP(Tabla1[[#This Row],[Mes de Alta como miembro]],Parámetros!$AM$2:$AN$16,2,0),"01/01/1900"))</f>
        <v/>
      </c>
    </row>
    <row r="632" spans="1:63" ht="14.45" hidden="1">
      <c r="A632" s="69">
        <v>629</v>
      </c>
      <c r="B632" s="30"/>
      <c r="C632" s="35"/>
      <c r="D632" s="43"/>
      <c r="E632" s="65"/>
      <c r="F632" s="46"/>
      <c r="G632" s="46"/>
      <c r="H632" s="164"/>
      <c r="I632" s="43"/>
      <c r="J632" s="29"/>
      <c r="K632" s="70"/>
      <c r="L632" s="69"/>
      <c r="M632" s="47"/>
      <c r="N632" s="239" t="str">
        <f ca="1">IF(Tabla1[[#This Row],[Fecha de nac]]="","",IF(Tabla1[[#This Row],[Fecha Finalización]] &gt;=TODAY(), DATEDIF(Tabla1[[#This Row],[Fecha de nac]],TODAY(),"y"), ROUNDDOWN((Tabla1[[#This Row],[Fecha Finalización]] -Tabla1[[#This Row],[Fecha de nac]])/365,0)))</f>
        <v/>
      </c>
      <c r="O632" s="170"/>
      <c r="P632" s="35"/>
      <c r="Q632" s="68"/>
      <c r="R632" s="68"/>
      <c r="S632" s="68"/>
      <c r="T632" s="68"/>
      <c r="U632" s="244" t="str">
        <f>IF(F632="","",Tabla1[[#This Row],[Fecha Inicio grupo]]+3*7-7)</f>
        <v/>
      </c>
      <c r="V632" s="245" t="str">
        <f>IF(F632="","",EDATE(Tabla1[[#This Row],[Fecha Inicio grupo]],3))</f>
        <v/>
      </c>
      <c r="W632" s="30"/>
      <c r="X632" s="30"/>
      <c r="Y632" s="77"/>
      <c r="Z632" s="77"/>
      <c r="AA632" s="77"/>
      <c r="AB632" s="77"/>
      <c r="AC632" s="77"/>
      <c r="AD632" s="77"/>
      <c r="AE632" s="77"/>
      <c r="AF632" s="77"/>
      <c r="AG632" s="77"/>
      <c r="AH632" s="77"/>
      <c r="AI632" s="77"/>
      <c r="AJ632" s="77"/>
      <c r="AK632" s="77"/>
      <c r="AL632" s="77"/>
      <c r="AM632" s="77"/>
      <c r="AN632" s="77"/>
      <c r="AO632" s="145"/>
      <c r="AP632" s="247" t="str">
        <f>IF(F632="","",IFERROR(VLOOKUP(SUBSTITUTE(SUBSTITUTE(Tabla1[[#This Row],[Uso Sistemas]],"T","P"),"N","F"),Parámetros!$M$2:$N$17,2,0),"Completar hasta 3ra sem. para evaluar a Probacionista"))</f>
        <v/>
      </c>
      <c r="AQ632" s="40"/>
      <c r="AR632" s="40"/>
      <c r="AS632" s="40"/>
      <c r="AT632" s="29"/>
      <c r="AU632" s="56"/>
      <c r="AV632" s="56"/>
      <c r="AW632" s="56"/>
      <c r="AX632" s="249" t="str">
        <f>IF(V632="","",EOMONTH(EDATE(Tabla1[[#This Row],[Fecha Finalización]],2),0))</f>
        <v/>
      </c>
      <c r="AY632" s="40"/>
      <c r="AZ632" s="250" t="str">
        <f>IF(V632="","",EOMONTH(EDATE(Tabla1[[#This Row],[Fecha Finalización]],3),0))</f>
        <v/>
      </c>
      <c r="BA632" s="40"/>
      <c r="BB632" s="40"/>
      <c r="BC632" s="236"/>
      <c r="BD632" s="234" t="str">
        <f>IF(F632="","",Tabla1[[#This Row],[sem 01]]&amp;Tabla1[[#This Row],[sem 02]]&amp;Tabla1[[#This Row],[sem 03]])</f>
        <v/>
      </c>
      <c r="BE632" s="235" t="str">
        <f>IF(TRIM(F632)="","",$B$1&amp;"-"&amp;SUBSTITUTE(Tabla1[[#This Row],[Mes Inscrito]]," ","")&amp;"-"&amp;SUBSTITUTE(Tabla1[[#This Row],[Dia de clases Inscrito]]," ","")&amp;"-"&amp;SUBSTITUTE(Tabla1[[#This Row],[Horario Inscrito]]," ","")&amp;"-"&amp;Tabla1[[#This Row],[Fecha Inicio grupo]])</f>
        <v/>
      </c>
      <c r="BF632" s="252" t="str">
        <f>IF(F632="","",Tabla1[[#This Row],[Curso]])</f>
        <v/>
      </c>
      <c r="BG632" s="253" t="str">
        <f>+IF(TRIM(F632)="","",$B$1&amp;"-"&amp;TRIM(Tabla1[[#This Row],[Mes Inscrito]])&amp;"-"&amp;TRIM(Tabla1[[#This Row],[Dia de clases Inscrito]])&amp;"-"&amp;TRIM(Tabla1[[#This Row],[Horario Inscrito]])&amp;"-"&amp;TRIM(Tabla1[[#This Row],[Fecha Inicio grupo]])&amp;"-"&amp;TRIM(Tabla1[[#This Row],[Tipo Incrito]]))</f>
        <v/>
      </c>
      <c r="BH632" s="309"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10"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10"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10" t="str">
        <f>IF(Tabla1[[#This Row],[Fecha Inicio grupo]]="","",IFERROR(VLOOKUP(Tabla1[[#This Row],[Mes de Alta como miembro]],Parámetros!$AM$2:$AN$16,2,0),"01/01/1900"))</f>
        <v/>
      </c>
    </row>
    <row r="633" spans="1:63" ht="14.45" hidden="1">
      <c r="A633" s="69">
        <v>630</v>
      </c>
      <c r="B633" s="30"/>
      <c r="C633" s="35"/>
      <c r="D633" s="43"/>
      <c r="E633" s="65"/>
      <c r="F633" s="46"/>
      <c r="G633" s="46"/>
      <c r="H633" s="164"/>
      <c r="I633" s="43"/>
      <c r="J633" s="29"/>
      <c r="K633" s="70"/>
      <c r="L633" s="69"/>
      <c r="M633" s="47"/>
      <c r="N633" s="239" t="str">
        <f ca="1">IF(Tabla1[[#This Row],[Fecha de nac]]="","",IF(Tabla1[[#This Row],[Fecha Finalización]] &gt;=TODAY(), DATEDIF(Tabla1[[#This Row],[Fecha de nac]],TODAY(),"y"), ROUNDDOWN((Tabla1[[#This Row],[Fecha Finalización]] -Tabla1[[#This Row],[Fecha de nac]])/365,0)))</f>
        <v/>
      </c>
      <c r="O633" s="170"/>
      <c r="P633" s="35"/>
      <c r="Q633" s="68"/>
      <c r="R633" s="68"/>
      <c r="S633" s="68"/>
      <c r="T633" s="68"/>
      <c r="U633" s="244" t="str">
        <f>IF(F633="","",Tabla1[[#This Row],[Fecha Inicio grupo]]+3*7-7)</f>
        <v/>
      </c>
      <c r="V633" s="245" t="str">
        <f>IF(F633="","",EDATE(Tabla1[[#This Row],[Fecha Inicio grupo]],3))</f>
        <v/>
      </c>
      <c r="W633" s="30"/>
      <c r="X633" s="30"/>
      <c r="Y633" s="77"/>
      <c r="Z633" s="77"/>
      <c r="AA633" s="77"/>
      <c r="AB633" s="77"/>
      <c r="AC633" s="77"/>
      <c r="AD633" s="77"/>
      <c r="AE633" s="77"/>
      <c r="AF633" s="77"/>
      <c r="AG633" s="77"/>
      <c r="AH633" s="77"/>
      <c r="AI633" s="77"/>
      <c r="AJ633" s="77"/>
      <c r="AK633" s="77"/>
      <c r="AL633" s="77"/>
      <c r="AM633" s="77"/>
      <c r="AN633" s="77"/>
      <c r="AO633" s="145"/>
      <c r="AP633" s="247" t="str">
        <f>IF(F633="","",IFERROR(VLOOKUP(SUBSTITUTE(SUBSTITUTE(Tabla1[[#This Row],[Uso Sistemas]],"T","P"),"N","F"),Parámetros!$M$2:$N$17,2,0),"Completar hasta 3ra sem. para evaluar a Probacionista"))</f>
        <v/>
      </c>
      <c r="AQ633" s="40"/>
      <c r="AR633" s="40"/>
      <c r="AS633" s="40"/>
      <c r="AT633" s="29"/>
      <c r="AU633" s="56"/>
      <c r="AV633" s="56"/>
      <c r="AW633" s="56"/>
      <c r="AX633" s="249" t="str">
        <f>IF(V633="","",EOMONTH(EDATE(Tabla1[[#This Row],[Fecha Finalización]],2),0))</f>
        <v/>
      </c>
      <c r="AY633" s="40"/>
      <c r="AZ633" s="250" t="str">
        <f>IF(V633="","",EOMONTH(EDATE(Tabla1[[#This Row],[Fecha Finalización]],3),0))</f>
        <v/>
      </c>
      <c r="BA633" s="40"/>
      <c r="BB633" s="40"/>
      <c r="BC633" s="236"/>
      <c r="BD633" s="234" t="str">
        <f>IF(F633="","",Tabla1[[#This Row],[sem 01]]&amp;Tabla1[[#This Row],[sem 02]]&amp;Tabla1[[#This Row],[sem 03]])</f>
        <v/>
      </c>
      <c r="BE633" s="235" t="str">
        <f>IF(TRIM(F633)="","",$B$1&amp;"-"&amp;SUBSTITUTE(Tabla1[[#This Row],[Mes Inscrito]]," ","")&amp;"-"&amp;SUBSTITUTE(Tabla1[[#This Row],[Dia de clases Inscrito]]," ","")&amp;"-"&amp;SUBSTITUTE(Tabla1[[#This Row],[Horario Inscrito]]," ","")&amp;"-"&amp;Tabla1[[#This Row],[Fecha Inicio grupo]])</f>
        <v/>
      </c>
      <c r="BF633" s="252" t="str">
        <f>IF(F633="","",Tabla1[[#This Row],[Curso]])</f>
        <v/>
      </c>
      <c r="BG633" s="253" t="str">
        <f>+IF(TRIM(F633)="","",$B$1&amp;"-"&amp;TRIM(Tabla1[[#This Row],[Mes Inscrito]])&amp;"-"&amp;TRIM(Tabla1[[#This Row],[Dia de clases Inscrito]])&amp;"-"&amp;TRIM(Tabla1[[#This Row],[Horario Inscrito]])&amp;"-"&amp;TRIM(Tabla1[[#This Row],[Fecha Inicio grupo]])&amp;"-"&amp;TRIM(Tabla1[[#This Row],[Tipo Incrito]]))</f>
        <v/>
      </c>
      <c r="BH633" s="309"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10"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10"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10" t="str">
        <f>IF(Tabla1[[#This Row],[Fecha Inicio grupo]]="","",IFERROR(VLOOKUP(Tabla1[[#This Row],[Mes de Alta como miembro]],Parámetros!$AM$2:$AN$16,2,0),"01/01/1900"))</f>
        <v/>
      </c>
    </row>
    <row r="634" spans="1:63" ht="14.45" hidden="1">
      <c r="A634" s="69">
        <v>631</v>
      </c>
      <c r="B634" s="30"/>
      <c r="C634" s="35"/>
      <c r="D634" s="43"/>
      <c r="E634" s="65"/>
      <c r="F634" s="46"/>
      <c r="G634" s="46"/>
      <c r="H634" s="164"/>
      <c r="I634" s="43"/>
      <c r="J634" s="29"/>
      <c r="K634" s="70"/>
      <c r="L634" s="69"/>
      <c r="M634" s="47"/>
      <c r="N634" s="239" t="str">
        <f ca="1">IF(Tabla1[[#This Row],[Fecha de nac]]="","",IF(Tabla1[[#This Row],[Fecha Finalización]] &gt;=TODAY(), DATEDIF(Tabla1[[#This Row],[Fecha de nac]],TODAY(),"y"), ROUNDDOWN((Tabla1[[#This Row],[Fecha Finalización]] -Tabla1[[#This Row],[Fecha de nac]])/365,0)))</f>
        <v/>
      </c>
      <c r="O634" s="170"/>
      <c r="P634" s="35"/>
      <c r="Q634" s="68"/>
      <c r="R634" s="68"/>
      <c r="S634" s="68"/>
      <c r="T634" s="68"/>
      <c r="U634" s="244" t="str">
        <f>IF(F634="","",Tabla1[[#This Row],[Fecha Inicio grupo]]+3*7-7)</f>
        <v/>
      </c>
      <c r="V634" s="245" t="str">
        <f>IF(F634="","",EDATE(Tabla1[[#This Row],[Fecha Inicio grupo]],3))</f>
        <v/>
      </c>
      <c r="W634" s="30"/>
      <c r="X634" s="30"/>
      <c r="Y634" s="77"/>
      <c r="Z634" s="77"/>
      <c r="AA634" s="77"/>
      <c r="AB634" s="77"/>
      <c r="AC634" s="77"/>
      <c r="AD634" s="77"/>
      <c r="AE634" s="77"/>
      <c r="AF634" s="77"/>
      <c r="AG634" s="77"/>
      <c r="AH634" s="77"/>
      <c r="AI634" s="77"/>
      <c r="AJ634" s="77"/>
      <c r="AK634" s="77"/>
      <c r="AL634" s="77"/>
      <c r="AM634" s="77"/>
      <c r="AN634" s="77"/>
      <c r="AO634" s="145"/>
      <c r="AP634" s="247" t="str">
        <f>IF(F634="","",IFERROR(VLOOKUP(SUBSTITUTE(SUBSTITUTE(Tabla1[[#This Row],[Uso Sistemas]],"T","P"),"N","F"),Parámetros!$M$2:$N$17,2,0),"Completar hasta 3ra sem. para evaluar a Probacionista"))</f>
        <v/>
      </c>
      <c r="AQ634" s="40"/>
      <c r="AR634" s="40"/>
      <c r="AS634" s="40"/>
      <c r="AT634" s="29"/>
      <c r="AU634" s="56"/>
      <c r="AV634" s="56"/>
      <c r="AW634" s="56"/>
      <c r="AX634" s="249" t="str">
        <f>IF(V634="","",EOMONTH(EDATE(Tabla1[[#This Row],[Fecha Finalización]],2),0))</f>
        <v/>
      </c>
      <c r="AY634" s="40"/>
      <c r="AZ634" s="250" t="str">
        <f>IF(V634="","",EOMONTH(EDATE(Tabla1[[#This Row],[Fecha Finalización]],3),0))</f>
        <v/>
      </c>
      <c r="BA634" s="40"/>
      <c r="BB634" s="40"/>
      <c r="BC634" s="236"/>
      <c r="BD634" s="234" t="str">
        <f>IF(F634="","",Tabla1[[#This Row],[sem 01]]&amp;Tabla1[[#This Row],[sem 02]]&amp;Tabla1[[#This Row],[sem 03]])</f>
        <v/>
      </c>
      <c r="BE634" s="235" t="str">
        <f>IF(TRIM(F634)="","",$B$1&amp;"-"&amp;SUBSTITUTE(Tabla1[[#This Row],[Mes Inscrito]]," ","")&amp;"-"&amp;SUBSTITUTE(Tabla1[[#This Row],[Dia de clases Inscrito]]," ","")&amp;"-"&amp;SUBSTITUTE(Tabla1[[#This Row],[Horario Inscrito]]," ","")&amp;"-"&amp;Tabla1[[#This Row],[Fecha Inicio grupo]])</f>
        <v/>
      </c>
      <c r="BF634" s="252" t="str">
        <f>IF(F634="","",Tabla1[[#This Row],[Curso]])</f>
        <v/>
      </c>
      <c r="BG634" s="253" t="str">
        <f>+IF(TRIM(F634)="","",$B$1&amp;"-"&amp;TRIM(Tabla1[[#This Row],[Mes Inscrito]])&amp;"-"&amp;TRIM(Tabla1[[#This Row],[Dia de clases Inscrito]])&amp;"-"&amp;TRIM(Tabla1[[#This Row],[Horario Inscrito]])&amp;"-"&amp;TRIM(Tabla1[[#This Row],[Fecha Inicio grupo]])&amp;"-"&amp;TRIM(Tabla1[[#This Row],[Tipo Incrito]]))</f>
        <v/>
      </c>
      <c r="BH634" s="309"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10"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10"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10" t="str">
        <f>IF(Tabla1[[#This Row],[Fecha Inicio grupo]]="","",IFERROR(VLOOKUP(Tabla1[[#This Row],[Mes de Alta como miembro]],Parámetros!$AM$2:$AN$16,2,0),"01/01/1900"))</f>
        <v/>
      </c>
    </row>
    <row r="635" spans="1:63" ht="14.45" hidden="1">
      <c r="A635" s="69">
        <v>632</v>
      </c>
      <c r="B635" s="30"/>
      <c r="C635" s="35"/>
      <c r="D635" s="43"/>
      <c r="E635" s="65"/>
      <c r="F635" s="46"/>
      <c r="G635" s="46"/>
      <c r="H635" s="164"/>
      <c r="I635" s="43"/>
      <c r="J635" s="29"/>
      <c r="K635" s="70"/>
      <c r="L635" s="69"/>
      <c r="M635" s="47"/>
      <c r="N635" s="239" t="str">
        <f ca="1">IF(Tabla1[[#This Row],[Fecha de nac]]="","",IF(Tabla1[[#This Row],[Fecha Finalización]] &gt;=TODAY(), DATEDIF(Tabla1[[#This Row],[Fecha de nac]],TODAY(),"y"), ROUNDDOWN((Tabla1[[#This Row],[Fecha Finalización]] -Tabla1[[#This Row],[Fecha de nac]])/365,0)))</f>
        <v/>
      </c>
      <c r="O635" s="170"/>
      <c r="P635" s="35"/>
      <c r="Q635" s="68"/>
      <c r="R635" s="68"/>
      <c r="S635" s="68"/>
      <c r="T635" s="68"/>
      <c r="U635" s="244" t="str">
        <f>IF(F635="","",Tabla1[[#This Row],[Fecha Inicio grupo]]+3*7-7)</f>
        <v/>
      </c>
      <c r="V635" s="245" t="str">
        <f>IF(F635="","",EDATE(Tabla1[[#This Row],[Fecha Inicio grupo]],3))</f>
        <v/>
      </c>
      <c r="W635" s="30"/>
      <c r="X635" s="30"/>
      <c r="Y635" s="77"/>
      <c r="Z635" s="77"/>
      <c r="AA635" s="77"/>
      <c r="AB635" s="77"/>
      <c r="AC635" s="77"/>
      <c r="AD635" s="77"/>
      <c r="AE635" s="77"/>
      <c r="AF635" s="77"/>
      <c r="AG635" s="77"/>
      <c r="AH635" s="77"/>
      <c r="AI635" s="77"/>
      <c r="AJ635" s="77"/>
      <c r="AK635" s="77"/>
      <c r="AL635" s="77"/>
      <c r="AM635" s="77"/>
      <c r="AN635" s="77"/>
      <c r="AO635" s="145"/>
      <c r="AP635" s="247" t="str">
        <f>IF(F635="","",IFERROR(VLOOKUP(SUBSTITUTE(SUBSTITUTE(Tabla1[[#This Row],[Uso Sistemas]],"T","P"),"N","F"),Parámetros!$M$2:$N$17,2,0),"Completar hasta 3ra sem. para evaluar a Probacionista"))</f>
        <v/>
      </c>
      <c r="AQ635" s="40"/>
      <c r="AR635" s="40"/>
      <c r="AS635" s="40"/>
      <c r="AT635" s="29"/>
      <c r="AU635" s="56"/>
      <c r="AV635" s="56"/>
      <c r="AW635" s="56"/>
      <c r="AX635" s="249" t="str">
        <f>IF(V635="","",EOMONTH(EDATE(Tabla1[[#This Row],[Fecha Finalización]],2),0))</f>
        <v/>
      </c>
      <c r="AY635" s="40"/>
      <c r="AZ635" s="250" t="str">
        <f>IF(V635="","",EOMONTH(EDATE(Tabla1[[#This Row],[Fecha Finalización]],3),0))</f>
        <v/>
      </c>
      <c r="BA635" s="40"/>
      <c r="BB635" s="40"/>
      <c r="BC635" s="236"/>
      <c r="BD635" s="234" t="str">
        <f>IF(F635="","",Tabla1[[#This Row],[sem 01]]&amp;Tabla1[[#This Row],[sem 02]]&amp;Tabla1[[#This Row],[sem 03]])</f>
        <v/>
      </c>
      <c r="BE635" s="235" t="str">
        <f>IF(TRIM(F635)="","",$B$1&amp;"-"&amp;SUBSTITUTE(Tabla1[[#This Row],[Mes Inscrito]]," ","")&amp;"-"&amp;SUBSTITUTE(Tabla1[[#This Row],[Dia de clases Inscrito]]," ","")&amp;"-"&amp;SUBSTITUTE(Tabla1[[#This Row],[Horario Inscrito]]," ","")&amp;"-"&amp;Tabla1[[#This Row],[Fecha Inicio grupo]])</f>
        <v/>
      </c>
      <c r="BF635" s="252" t="str">
        <f>IF(F635="","",Tabla1[[#This Row],[Curso]])</f>
        <v/>
      </c>
      <c r="BG635" s="253" t="str">
        <f>+IF(TRIM(F635)="","",$B$1&amp;"-"&amp;TRIM(Tabla1[[#This Row],[Mes Inscrito]])&amp;"-"&amp;TRIM(Tabla1[[#This Row],[Dia de clases Inscrito]])&amp;"-"&amp;TRIM(Tabla1[[#This Row],[Horario Inscrito]])&amp;"-"&amp;TRIM(Tabla1[[#This Row],[Fecha Inicio grupo]])&amp;"-"&amp;TRIM(Tabla1[[#This Row],[Tipo Incrito]]))</f>
        <v/>
      </c>
      <c r="BH635" s="309"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10"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10"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10" t="str">
        <f>IF(Tabla1[[#This Row],[Fecha Inicio grupo]]="","",IFERROR(VLOOKUP(Tabla1[[#This Row],[Mes de Alta como miembro]],Parámetros!$AM$2:$AN$16,2,0),"01/01/1900"))</f>
        <v/>
      </c>
    </row>
    <row r="636" spans="1:63" ht="14.45" hidden="1">
      <c r="A636" s="69">
        <v>633</v>
      </c>
      <c r="B636" s="30"/>
      <c r="C636" s="35"/>
      <c r="D636" s="43"/>
      <c r="E636" s="65"/>
      <c r="F636" s="46"/>
      <c r="G636" s="46"/>
      <c r="H636" s="164"/>
      <c r="I636" s="43"/>
      <c r="J636" s="29"/>
      <c r="K636" s="70"/>
      <c r="L636" s="69"/>
      <c r="M636" s="47"/>
      <c r="N636" s="239" t="str">
        <f ca="1">IF(Tabla1[[#This Row],[Fecha de nac]]="","",IF(Tabla1[[#This Row],[Fecha Finalización]] &gt;=TODAY(), DATEDIF(Tabla1[[#This Row],[Fecha de nac]],TODAY(),"y"), ROUNDDOWN((Tabla1[[#This Row],[Fecha Finalización]] -Tabla1[[#This Row],[Fecha de nac]])/365,0)))</f>
        <v/>
      </c>
      <c r="O636" s="170"/>
      <c r="P636" s="35"/>
      <c r="Q636" s="68"/>
      <c r="R636" s="68"/>
      <c r="S636" s="68"/>
      <c r="T636" s="68"/>
      <c r="U636" s="244" t="str">
        <f>IF(F636="","",Tabla1[[#This Row],[Fecha Inicio grupo]]+3*7-7)</f>
        <v/>
      </c>
      <c r="V636" s="245" t="str">
        <f>IF(F636="","",EDATE(Tabla1[[#This Row],[Fecha Inicio grupo]],3))</f>
        <v/>
      </c>
      <c r="W636" s="30"/>
      <c r="X636" s="30"/>
      <c r="Y636" s="77"/>
      <c r="Z636" s="77"/>
      <c r="AA636" s="77"/>
      <c r="AB636" s="77"/>
      <c r="AC636" s="77"/>
      <c r="AD636" s="77"/>
      <c r="AE636" s="77"/>
      <c r="AF636" s="77"/>
      <c r="AG636" s="77"/>
      <c r="AH636" s="77"/>
      <c r="AI636" s="77"/>
      <c r="AJ636" s="77"/>
      <c r="AK636" s="77"/>
      <c r="AL636" s="77"/>
      <c r="AM636" s="77"/>
      <c r="AN636" s="77"/>
      <c r="AO636" s="145"/>
      <c r="AP636" s="247" t="str">
        <f>IF(F636="","",IFERROR(VLOOKUP(SUBSTITUTE(SUBSTITUTE(Tabla1[[#This Row],[Uso Sistemas]],"T","P"),"N","F"),Parámetros!$M$2:$N$17,2,0),"Completar hasta 3ra sem. para evaluar a Probacionista"))</f>
        <v/>
      </c>
      <c r="AQ636" s="40"/>
      <c r="AR636" s="40"/>
      <c r="AS636" s="40"/>
      <c r="AT636" s="29"/>
      <c r="AU636" s="56"/>
      <c r="AV636" s="56"/>
      <c r="AW636" s="56"/>
      <c r="AX636" s="249" t="str">
        <f>IF(V636="","",EOMONTH(EDATE(Tabla1[[#This Row],[Fecha Finalización]],2),0))</f>
        <v/>
      </c>
      <c r="AY636" s="40"/>
      <c r="AZ636" s="250" t="str">
        <f>IF(V636="","",EOMONTH(EDATE(Tabla1[[#This Row],[Fecha Finalización]],3),0))</f>
        <v/>
      </c>
      <c r="BA636" s="40"/>
      <c r="BB636" s="40"/>
      <c r="BC636" s="236"/>
      <c r="BD636" s="234" t="str">
        <f>IF(F636="","",Tabla1[[#This Row],[sem 01]]&amp;Tabla1[[#This Row],[sem 02]]&amp;Tabla1[[#This Row],[sem 03]])</f>
        <v/>
      </c>
      <c r="BE636" s="235" t="str">
        <f>IF(TRIM(F636)="","",$B$1&amp;"-"&amp;SUBSTITUTE(Tabla1[[#This Row],[Mes Inscrito]]," ","")&amp;"-"&amp;SUBSTITUTE(Tabla1[[#This Row],[Dia de clases Inscrito]]," ","")&amp;"-"&amp;SUBSTITUTE(Tabla1[[#This Row],[Horario Inscrito]]," ","")&amp;"-"&amp;Tabla1[[#This Row],[Fecha Inicio grupo]])</f>
        <v/>
      </c>
      <c r="BF636" s="252" t="str">
        <f>IF(F636="","",Tabla1[[#This Row],[Curso]])</f>
        <v/>
      </c>
      <c r="BG636" s="253" t="str">
        <f>+IF(TRIM(F636)="","",$B$1&amp;"-"&amp;TRIM(Tabla1[[#This Row],[Mes Inscrito]])&amp;"-"&amp;TRIM(Tabla1[[#This Row],[Dia de clases Inscrito]])&amp;"-"&amp;TRIM(Tabla1[[#This Row],[Horario Inscrito]])&amp;"-"&amp;TRIM(Tabla1[[#This Row],[Fecha Inicio grupo]])&amp;"-"&amp;TRIM(Tabla1[[#This Row],[Tipo Incrito]]))</f>
        <v/>
      </c>
      <c r="BH636" s="309"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10"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10"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10" t="str">
        <f>IF(Tabla1[[#This Row],[Fecha Inicio grupo]]="","",IFERROR(VLOOKUP(Tabla1[[#This Row],[Mes de Alta como miembro]],Parámetros!$AM$2:$AN$16,2,0),"01/01/1900"))</f>
        <v/>
      </c>
    </row>
    <row r="637" spans="1:63" ht="14.45" hidden="1">
      <c r="A637" s="69">
        <v>634</v>
      </c>
      <c r="B637" s="30"/>
      <c r="C637" s="35"/>
      <c r="D637" s="43"/>
      <c r="E637" s="65"/>
      <c r="F637" s="46"/>
      <c r="G637" s="46"/>
      <c r="H637" s="164"/>
      <c r="I637" s="43"/>
      <c r="J637" s="29"/>
      <c r="K637" s="70"/>
      <c r="L637" s="69"/>
      <c r="M637" s="47"/>
      <c r="N637" s="239" t="str">
        <f ca="1">IF(Tabla1[[#This Row],[Fecha de nac]]="","",IF(Tabla1[[#This Row],[Fecha Finalización]] &gt;=TODAY(), DATEDIF(Tabla1[[#This Row],[Fecha de nac]],TODAY(),"y"), ROUNDDOWN((Tabla1[[#This Row],[Fecha Finalización]] -Tabla1[[#This Row],[Fecha de nac]])/365,0)))</f>
        <v/>
      </c>
      <c r="O637" s="170"/>
      <c r="P637" s="35"/>
      <c r="Q637" s="68"/>
      <c r="R637" s="68"/>
      <c r="S637" s="68"/>
      <c r="T637" s="68"/>
      <c r="U637" s="244" t="str">
        <f>IF(F637="","",Tabla1[[#This Row],[Fecha Inicio grupo]]+3*7-7)</f>
        <v/>
      </c>
      <c r="V637" s="245" t="str">
        <f>IF(F637="","",EDATE(Tabla1[[#This Row],[Fecha Inicio grupo]],3))</f>
        <v/>
      </c>
      <c r="W637" s="30"/>
      <c r="X637" s="30"/>
      <c r="Y637" s="77"/>
      <c r="Z637" s="77"/>
      <c r="AA637" s="77"/>
      <c r="AB637" s="77"/>
      <c r="AC637" s="77"/>
      <c r="AD637" s="77"/>
      <c r="AE637" s="77"/>
      <c r="AF637" s="77"/>
      <c r="AG637" s="77"/>
      <c r="AH637" s="77"/>
      <c r="AI637" s="77"/>
      <c r="AJ637" s="77"/>
      <c r="AK637" s="77"/>
      <c r="AL637" s="77"/>
      <c r="AM637" s="77"/>
      <c r="AN637" s="77"/>
      <c r="AO637" s="145"/>
      <c r="AP637" s="247" t="str">
        <f>IF(F637="","",IFERROR(VLOOKUP(SUBSTITUTE(SUBSTITUTE(Tabla1[[#This Row],[Uso Sistemas]],"T","P"),"N","F"),Parámetros!$M$2:$N$17,2,0),"Completar hasta 3ra sem. para evaluar a Probacionista"))</f>
        <v/>
      </c>
      <c r="AQ637" s="40"/>
      <c r="AR637" s="40"/>
      <c r="AS637" s="40"/>
      <c r="AT637" s="29"/>
      <c r="AU637" s="56"/>
      <c r="AV637" s="56"/>
      <c r="AW637" s="56"/>
      <c r="AX637" s="249" t="str">
        <f>IF(V637="","",EOMONTH(EDATE(Tabla1[[#This Row],[Fecha Finalización]],2),0))</f>
        <v/>
      </c>
      <c r="AY637" s="40"/>
      <c r="AZ637" s="250" t="str">
        <f>IF(V637="","",EOMONTH(EDATE(Tabla1[[#This Row],[Fecha Finalización]],3),0))</f>
        <v/>
      </c>
      <c r="BA637" s="40"/>
      <c r="BB637" s="40"/>
      <c r="BC637" s="236"/>
      <c r="BD637" s="234" t="str">
        <f>IF(F637="","",Tabla1[[#This Row],[sem 01]]&amp;Tabla1[[#This Row],[sem 02]]&amp;Tabla1[[#This Row],[sem 03]])</f>
        <v/>
      </c>
      <c r="BE637" s="235" t="str">
        <f>IF(TRIM(F637)="","",$B$1&amp;"-"&amp;SUBSTITUTE(Tabla1[[#This Row],[Mes Inscrito]]," ","")&amp;"-"&amp;SUBSTITUTE(Tabla1[[#This Row],[Dia de clases Inscrito]]," ","")&amp;"-"&amp;SUBSTITUTE(Tabla1[[#This Row],[Horario Inscrito]]," ","")&amp;"-"&amp;Tabla1[[#This Row],[Fecha Inicio grupo]])</f>
        <v/>
      </c>
      <c r="BF637" s="252" t="str">
        <f>IF(F637="","",Tabla1[[#This Row],[Curso]])</f>
        <v/>
      </c>
      <c r="BG637" s="253" t="str">
        <f>+IF(TRIM(F637)="","",$B$1&amp;"-"&amp;TRIM(Tabla1[[#This Row],[Mes Inscrito]])&amp;"-"&amp;TRIM(Tabla1[[#This Row],[Dia de clases Inscrito]])&amp;"-"&amp;TRIM(Tabla1[[#This Row],[Horario Inscrito]])&amp;"-"&amp;TRIM(Tabla1[[#This Row],[Fecha Inicio grupo]])&amp;"-"&amp;TRIM(Tabla1[[#This Row],[Tipo Incrito]]))</f>
        <v/>
      </c>
      <c r="BH637" s="309"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10"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10"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10" t="str">
        <f>IF(Tabla1[[#This Row],[Fecha Inicio grupo]]="","",IFERROR(VLOOKUP(Tabla1[[#This Row],[Mes de Alta como miembro]],Parámetros!$AM$2:$AN$16,2,0),"01/01/1900"))</f>
        <v/>
      </c>
    </row>
    <row r="638" spans="1:63" ht="14.45" hidden="1">
      <c r="A638" s="69">
        <v>635</v>
      </c>
      <c r="B638" s="30"/>
      <c r="C638" s="35"/>
      <c r="D638" s="43"/>
      <c r="E638" s="65"/>
      <c r="F638" s="46"/>
      <c r="G638" s="46"/>
      <c r="H638" s="164"/>
      <c r="I638" s="43"/>
      <c r="J638" s="29"/>
      <c r="K638" s="70"/>
      <c r="L638" s="69"/>
      <c r="M638" s="47"/>
      <c r="N638" s="239" t="str">
        <f ca="1">IF(Tabla1[[#This Row],[Fecha de nac]]="","",IF(Tabla1[[#This Row],[Fecha Finalización]] &gt;=TODAY(), DATEDIF(Tabla1[[#This Row],[Fecha de nac]],TODAY(),"y"), ROUNDDOWN((Tabla1[[#This Row],[Fecha Finalización]] -Tabla1[[#This Row],[Fecha de nac]])/365,0)))</f>
        <v/>
      </c>
      <c r="O638" s="170"/>
      <c r="P638" s="35"/>
      <c r="Q638" s="68"/>
      <c r="R638" s="68"/>
      <c r="S638" s="68"/>
      <c r="T638" s="68"/>
      <c r="U638" s="244" t="str">
        <f>IF(F638="","",Tabla1[[#This Row],[Fecha Inicio grupo]]+3*7-7)</f>
        <v/>
      </c>
      <c r="V638" s="245" t="str">
        <f>IF(F638="","",EDATE(Tabla1[[#This Row],[Fecha Inicio grupo]],3))</f>
        <v/>
      </c>
      <c r="W638" s="30"/>
      <c r="X638" s="30"/>
      <c r="Y638" s="77"/>
      <c r="Z638" s="77"/>
      <c r="AA638" s="77"/>
      <c r="AB638" s="77"/>
      <c r="AC638" s="77"/>
      <c r="AD638" s="77"/>
      <c r="AE638" s="77"/>
      <c r="AF638" s="77"/>
      <c r="AG638" s="77"/>
      <c r="AH638" s="77"/>
      <c r="AI638" s="77"/>
      <c r="AJ638" s="77"/>
      <c r="AK638" s="77"/>
      <c r="AL638" s="77"/>
      <c r="AM638" s="77"/>
      <c r="AN638" s="77"/>
      <c r="AO638" s="145"/>
      <c r="AP638" s="247" t="str">
        <f>IF(F638="","",IFERROR(VLOOKUP(SUBSTITUTE(SUBSTITUTE(Tabla1[[#This Row],[Uso Sistemas]],"T","P"),"N","F"),Parámetros!$M$2:$N$17,2,0),"Completar hasta 3ra sem. para evaluar a Probacionista"))</f>
        <v/>
      </c>
      <c r="AQ638" s="40"/>
      <c r="AR638" s="40"/>
      <c r="AS638" s="40"/>
      <c r="AT638" s="29"/>
      <c r="AU638" s="56"/>
      <c r="AV638" s="56"/>
      <c r="AW638" s="56"/>
      <c r="AX638" s="249" t="str">
        <f>IF(V638="","",EOMONTH(EDATE(Tabla1[[#This Row],[Fecha Finalización]],2),0))</f>
        <v/>
      </c>
      <c r="AY638" s="40"/>
      <c r="AZ638" s="250" t="str">
        <f>IF(V638="","",EOMONTH(EDATE(Tabla1[[#This Row],[Fecha Finalización]],3),0))</f>
        <v/>
      </c>
      <c r="BA638" s="40"/>
      <c r="BB638" s="40"/>
      <c r="BC638" s="236"/>
      <c r="BD638" s="234" t="str">
        <f>IF(F638="","",Tabla1[[#This Row],[sem 01]]&amp;Tabla1[[#This Row],[sem 02]]&amp;Tabla1[[#This Row],[sem 03]])</f>
        <v/>
      </c>
      <c r="BE638" s="235" t="str">
        <f>IF(TRIM(F638)="","",$B$1&amp;"-"&amp;SUBSTITUTE(Tabla1[[#This Row],[Mes Inscrito]]," ","")&amp;"-"&amp;SUBSTITUTE(Tabla1[[#This Row],[Dia de clases Inscrito]]," ","")&amp;"-"&amp;SUBSTITUTE(Tabla1[[#This Row],[Horario Inscrito]]," ","")&amp;"-"&amp;Tabla1[[#This Row],[Fecha Inicio grupo]])</f>
        <v/>
      </c>
      <c r="BF638" s="252" t="str">
        <f>IF(F638="","",Tabla1[[#This Row],[Curso]])</f>
        <v/>
      </c>
      <c r="BG638" s="253" t="str">
        <f>+IF(TRIM(F638)="","",$B$1&amp;"-"&amp;TRIM(Tabla1[[#This Row],[Mes Inscrito]])&amp;"-"&amp;TRIM(Tabla1[[#This Row],[Dia de clases Inscrito]])&amp;"-"&amp;TRIM(Tabla1[[#This Row],[Horario Inscrito]])&amp;"-"&amp;TRIM(Tabla1[[#This Row],[Fecha Inicio grupo]])&amp;"-"&amp;TRIM(Tabla1[[#This Row],[Tipo Incrito]]))</f>
        <v/>
      </c>
      <c r="BH638" s="309"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10"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10"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10" t="str">
        <f>IF(Tabla1[[#This Row],[Fecha Inicio grupo]]="","",IFERROR(VLOOKUP(Tabla1[[#This Row],[Mes de Alta como miembro]],Parámetros!$AM$2:$AN$16,2,0),"01/01/1900"))</f>
        <v/>
      </c>
    </row>
    <row r="639" spans="1:63" ht="14.45" hidden="1">
      <c r="A639" s="69">
        <v>636</v>
      </c>
      <c r="B639" s="30"/>
      <c r="C639" s="35"/>
      <c r="D639" s="43"/>
      <c r="E639" s="65"/>
      <c r="F639" s="46"/>
      <c r="G639" s="46"/>
      <c r="H639" s="164"/>
      <c r="I639" s="43"/>
      <c r="J639" s="29"/>
      <c r="K639" s="70"/>
      <c r="L639" s="69"/>
      <c r="M639" s="47"/>
      <c r="N639" s="239" t="str">
        <f ca="1">IF(Tabla1[[#This Row],[Fecha de nac]]="","",IF(Tabla1[[#This Row],[Fecha Finalización]] &gt;=TODAY(), DATEDIF(Tabla1[[#This Row],[Fecha de nac]],TODAY(),"y"), ROUNDDOWN((Tabla1[[#This Row],[Fecha Finalización]] -Tabla1[[#This Row],[Fecha de nac]])/365,0)))</f>
        <v/>
      </c>
      <c r="O639" s="170"/>
      <c r="P639" s="35"/>
      <c r="Q639" s="68"/>
      <c r="R639" s="68"/>
      <c r="S639" s="68"/>
      <c r="T639" s="68"/>
      <c r="U639" s="244" t="str">
        <f>IF(F639="","",Tabla1[[#This Row],[Fecha Inicio grupo]]+3*7-7)</f>
        <v/>
      </c>
      <c r="V639" s="245" t="str">
        <f>IF(F639="","",EDATE(Tabla1[[#This Row],[Fecha Inicio grupo]],3))</f>
        <v/>
      </c>
      <c r="W639" s="30"/>
      <c r="X639" s="30"/>
      <c r="Y639" s="77"/>
      <c r="Z639" s="77"/>
      <c r="AA639" s="77"/>
      <c r="AB639" s="77"/>
      <c r="AC639" s="77"/>
      <c r="AD639" s="77"/>
      <c r="AE639" s="77"/>
      <c r="AF639" s="77"/>
      <c r="AG639" s="77"/>
      <c r="AH639" s="77"/>
      <c r="AI639" s="77"/>
      <c r="AJ639" s="77"/>
      <c r="AK639" s="77"/>
      <c r="AL639" s="77"/>
      <c r="AM639" s="77"/>
      <c r="AN639" s="77"/>
      <c r="AO639" s="145"/>
      <c r="AP639" s="247" t="str">
        <f>IF(F639="","",IFERROR(VLOOKUP(SUBSTITUTE(SUBSTITUTE(Tabla1[[#This Row],[Uso Sistemas]],"T","P"),"N","F"),Parámetros!$M$2:$N$17,2,0),"Completar hasta 3ra sem. para evaluar a Probacionista"))</f>
        <v/>
      </c>
      <c r="AQ639" s="40"/>
      <c r="AR639" s="40"/>
      <c r="AS639" s="40"/>
      <c r="AT639" s="29"/>
      <c r="AU639" s="56"/>
      <c r="AV639" s="56"/>
      <c r="AW639" s="56"/>
      <c r="AX639" s="249" t="str">
        <f>IF(V639="","",EOMONTH(EDATE(Tabla1[[#This Row],[Fecha Finalización]],2),0))</f>
        <v/>
      </c>
      <c r="AY639" s="40"/>
      <c r="AZ639" s="250" t="str">
        <f>IF(V639="","",EOMONTH(EDATE(Tabla1[[#This Row],[Fecha Finalización]],3),0))</f>
        <v/>
      </c>
      <c r="BA639" s="40"/>
      <c r="BB639" s="40"/>
      <c r="BC639" s="236"/>
      <c r="BD639" s="234" t="str">
        <f>IF(F639="","",Tabla1[[#This Row],[sem 01]]&amp;Tabla1[[#This Row],[sem 02]]&amp;Tabla1[[#This Row],[sem 03]])</f>
        <v/>
      </c>
      <c r="BE639" s="235" t="str">
        <f>IF(TRIM(F639)="","",$B$1&amp;"-"&amp;SUBSTITUTE(Tabla1[[#This Row],[Mes Inscrito]]," ","")&amp;"-"&amp;SUBSTITUTE(Tabla1[[#This Row],[Dia de clases Inscrito]]," ","")&amp;"-"&amp;SUBSTITUTE(Tabla1[[#This Row],[Horario Inscrito]]," ","")&amp;"-"&amp;Tabla1[[#This Row],[Fecha Inicio grupo]])</f>
        <v/>
      </c>
      <c r="BF639" s="252" t="str">
        <f>IF(F639="","",Tabla1[[#This Row],[Curso]])</f>
        <v/>
      </c>
      <c r="BG639" s="253" t="str">
        <f>+IF(TRIM(F639)="","",$B$1&amp;"-"&amp;TRIM(Tabla1[[#This Row],[Mes Inscrito]])&amp;"-"&amp;TRIM(Tabla1[[#This Row],[Dia de clases Inscrito]])&amp;"-"&amp;TRIM(Tabla1[[#This Row],[Horario Inscrito]])&amp;"-"&amp;TRIM(Tabla1[[#This Row],[Fecha Inicio grupo]])&amp;"-"&amp;TRIM(Tabla1[[#This Row],[Tipo Incrito]]))</f>
        <v/>
      </c>
      <c r="BH639" s="309"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10"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10"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10" t="str">
        <f>IF(Tabla1[[#This Row],[Fecha Inicio grupo]]="","",IFERROR(VLOOKUP(Tabla1[[#This Row],[Mes de Alta como miembro]],Parámetros!$AM$2:$AN$16,2,0),"01/01/1900"))</f>
        <v/>
      </c>
    </row>
    <row r="640" spans="1:63" ht="14.45" hidden="1">
      <c r="A640" s="69">
        <v>637</v>
      </c>
      <c r="B640" s="30"/>
      <c r="C640" s="35"/>
      <c r="D640" s="43"/>
      <c r="E640" s="65"/>
      <c r="F640" s="46"/>
      <c r="G640" s="46"/>
      <c r="H640" s="164"/>
      <c r="I640" s="43"/>
      <c r="J640" s="29"/>
      <c r="K640" s="70"/>
      <c r="L640" s="69"/>
      <c r="M640" s="47"/>
      <c r="N640" s="239" t="str">
        <f ca="1">IF(Tabla1[[#This Row],[Fecha de nac]]="","",IF(Tabla1[[#This Row],[Fecha Finalización]] &gt;=TODAY(), DATEDIF(Tabla1[[#This Row],[Fecha de nac]],TODAY(),"y"), ROUNDDOWN((Tabla1[[#This Row],[Fecha Finalización]] -Tabla1[[#This Row],[Fecha de nac]])/365,0)))</f>
        <v/>
      </c>
      <c r="O640" s="170"/>
      <c r="P640" s="35"/>
      <c r="Q640" s="68"/>
      <c r="R640" s="68"/>
      <c r="S640" s="68"/>
      <c r="T640" s="68"/>
      <c r="U640" s="244" t="str">
        <f>IF(F640="","",Tabla1[[#This Row],[Fecha Inicio grupo]]+3*7-7)</f>
        <v/>
      </c>
      <c r="V640" s="245" t="str">
        <f>IF(F640="","",EDATE(Tabla1[[#This Row],[Fecha Inicio grupo]],3))</f>
        <v/>
      </c>
      <c r="W640" s="30"/>
      <c r="X640" s="30"/>
      <c r="Y640" s="77"/>
      <c r="Z640" s="77"/>
      <c r="AA640" s="77"/>
      <c r="AB640" s="77"/>
      <c r="AC640" s="77"/>
      <c r="AD640" s="77"/>
      <c r="AE640" s="77"/>
      <c r="AF640" s="77"/>
      <c r="AG640" s="77"/>
      <c r="AH640" s="77"/>
      <c r="AI640" s="77"/>
      <c r="AJ640" s="77"/>
      <c r="AK640" s="77"/>
      <c r="AL640" s="77"/>
      <c r="AM640" s="77"/>
      <c r="AN640" s="77"/>
      <c r="AO640" s="145"/>
      <c r="AP640" s="247" t="str">
        <f>IF(F640="","",IFERROR(VLOOKUP(SUBSTITUTE(SUBSTITUTE(Tabla1[[#This Row],[Uso Sistemas]],"T","P"),"N","F"),Parámetros!$M$2:$N$17,2,0),"Completar hasta 3ra sem. para evaluar a Probacionista"))</f>
        <v/>
      </c>
      <c r="AQ640" s="40"/>
      <c r="AR640" s="40"/>
      <c r="AS640" s="40"/>
      <c r="AT640" s="29"/>
      <c r="AU640" s="56"/>
      <c r="AV640" s="56"/>
      <c r="AW640" s="56"/>
      <c r="AX640" s="249" t="str">
        <f>IF(V640="","",EOMONTH(EDATE(Tabla1[[#This Row],[Fecha Finalización]],2),0))</f>
        <v/>
      </c>
      <c r="AY640" s="40"/>
      <c r="AZ640" s="250" t="str">
        <f>IF(V640="","",EOMONTH(EDATE(Tabla1[[#This Row],[Fecha Finalización]],3),0))</f>
        <v/>
      </c>
      <c r="BA640" s="40"/>
      <c r="BB640" s="40"/>
      <c r="BC640" s="236"/>
      <c r="BD640" s="234" t="str">
        <f>IF(F640="","",Tabla1[[#This Row],[sem 01]]&amp;Tabla1[[#This Row],[sem 02]]&amp;Tabla1[[#This Row],[sem 03]])</f>
        <v/>
      </c>
      <c r="BE640" s="235" t="str">
        <f>IF(TRIM(F640)="","",$B$1&amp;"-"&amp;SUBSTITUTE(Tabla1[[#This Row],[Mes Inscrito]]," ","")&amp;"-"&amp;SUBSTITUTE(Tabla1[[#This Row],[Dia de clases Inscrito]]," ","")&amp;"-"&amp;SUBSTITUTE(Tabla1[[#This Row],[Horario Inscrito]]," ","")&amp;"-"&amp;Tabla1[[#This Row],[Fecha Inicio grupo]])</f>
        <v/>
      </c>
      <c r="BF640" s="252" t="str">
        <f>IF(F640="","",Tabla1[[#This Row],[Curso]])</f>
        <v/>
      </c>
      <c r="BG640" s="253" t="str">
        <f>+IF(TRIM(F640)="","",$B$1&amp;"-"&amp;TRIM(Tabla1[[#This Row],[Mes Inscrito]])&amp;"-"&amp;TRIM(Tabla1[[#This Row],[Dia de clases Inscrito]])&amp;"-"&amp;TRIM(Tabla1[[#This Row],[Horario Inscrito]])&amp;"-"&amp;TRIM(Tabla1[[#This Row],[Fecha Inicio grupo]])&amp;"-"&amp;TRIM(Tabla1[[#This Row],[Tipo Incrito]]))</f>
        <v/>
      </c>
      <c r="BH640" s="309"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10"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10"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10" t="str">
        <f>IF(Tabla1[[#This Row],[Fecha Inicio grupo]]="","",IFERROR(VLOOKUP(Tabla1[[#This Row],[Mes de Alta como miembro]],Parámetros!$AM$2:$AN$16,2,0),"01/01/1900"))</f>
        <v/>
      </c>
    </row>
    <row r="641" spans="1:63" ht="14.45" hidden="1">
      <c r="A641" s="69">
        <v>638</v>
      </c>
      <c r="B641" s="30"/>
      <c r="C641" s="35"/>
      <c r="D641" s="43"/>
      <c r="E641" s="65"/>
      <c r="F641" s="46"/>
      <c r="G641" s="46"/>
      <c r="H641" s="164"/>
      <c r="I641" s="43"/>
      <c r="J641" s="29"/>
      <c r="K641" s="70"/>
      <c r="L641" s="69"/>
      <c r="M641" s="47"/>
      <c r="N641" s="239" t="str">
        <f ca="1">IF(Tabla1[[#This Row],[Fecha de nac]]="","",IF(Tabla1[[#This Row],[Fecha Finalización]] &gt;=TODAY(), DATEDIF(Tabla1[[#This Row],[Fecha de nac]],TODAY(),"y"), ROUNDDOWN((Tabla1[[#This Row],[Fecha Finalización]] -Tabla1[[#This Row],[Fecha de nac]])/365,0)))</f>
        <v/>
      </c>
      <c r="O641" s="170"/>
      <c r="P641" s="35"/>
      <c r="Q641" s="68"/>
      <c r="R641" s="68"/>
      <c r="S641" s="68"/>
      <c r="T641" s="68"/>
      <c r="U641" s="244" t="str">
        <f>IF(F641="","",Tabla1[[#This Row],[Fecha Inicio grupo]]+3*7-7)</f>
        <v/>
      </c>
      <c r="V641" s="245" t="str">
        <f>IF(F641="","",EDATE(Tabla1[[#This Row],[Fecha Inicio grupo]],3))</f>
        <v/>
      </c>
      <c r="W641" s="30"/>
      <c r="X641" s="30"/>
      <c r="Y641" s="77"/>
      <c r="Z641" s="77"/>
      <c r="AA641" s="77"/>
      <c r="AB641" s="77"/>
      <c r="AC641" s="77"/>
      <c r="AD641" s="77"/>
      <c r="AE641" s="77"/>
      <c r="AF641" s="77"/>
      <c r="AG641" s="77"/>
      <c r="AH641" s="77"/>
      <c r="AI641" s="77"/>
      <c r="AJ641" s="77"/>
      <c r="AK641" s="77"/>
      <c r="AL641" s="77"/>
      <c r="AM641" s="77"/>
      <c r="AN641" s="77"/>
      <c r="AO641" s="145"/>
      <c r="AP641" s="247" t="str">
        <f>IF(F641="","",IFERROR(VLOOKUP(SUBSTITUTE(SUBSTITUTE(Tabla1[[#This Row],[Uso Sistemas]],"T","P"),"N","F"),Parámetros!$M$2:$N$17,2,0),"Completar hasta 3ra sem. para evaluar a Probacionista"))</f>
        <v/>
      </c>
      <c r="AQ641" s="40"/>
      <c r="AR641" s="40"/>
      <c r="AS641" s="40"/>
      <c r="AT641" s="29"/>
      <c r="AU641" s="56"/>
      <c r="AV641" s="56"/>
      <c r="AW641" s="56"/>
      <c r="AX641" s="249" t="str">
        <f>IF(V641="","",EOMONTH(EDATE(Tabla1[[#This Row],[Fecha Finalización]],2),0))</f>
        <v/>
      </c>
      <c r="AY641" s="40"/>
      <c r="AZ641" s="250" t="str">
        <f>IF(V641="","",EOMONTH(EDATE(Tabla1[[#This Row],[Fecha Finalización]],3),0))</f>
        <v/>
      </c>
      <c r="BA641" s="40"/>
      <c r="BB641" s="40"/>
      <c r="BC641" s="236"/>
      <c r="BD641" s="234" t="str">
        <f>IF(F641="","",Tabla1[[#This Row],[sem 01]]&amp;Tabla1[[#This Row],[sem 02]]&amp;Tabla1[[#This Row],[sem 03]])</f>
        <v/>
      </c>
      <c r="BE641" s="235" t="str">
        <f>IF(TRIM(F641)="","",$B$1&amp;"-"&amp;SUBSTITUTE(Tabla1[[#This Row],[Mes Inscrito]]," ","")&amp;"-"&amp;SUBSTITUTE(Tabla1[[#This Row],[Dia de clases Inscrito]]," ","")&amp;"-"&amp;SUBSTITUTE(Tabla1[[#This Row],[Horario Inscrito]]," ","")&amp;"-"&amp;Tabla1[[#This Row],[Fecha Inicio grupo]])</f>
        <v/>
      </c>
      <c r="BF641" s="252" t="str">
        <f>IF(F641="","",Tabla1[[#This Row],[Curso]])</f>
        <v/>
      </c>
      <c r="BG641" s="253" t="str">
        <f>+IF(TRIM(F641)="","",$B$1&amp;"-"&amp;TRIM(Tabla1[[#This Row],[Mes Inscrito]])&amp;"-"&amp;TRIM(Tabla1[[#This Row],[Dia de clases Inscrito]])&amp;"-"&amp;TRIM(Tabla1[[#This Row],[Horario Inscrito]])&amp;"-"&amp;TRIM(Tabla1[[#This Row],[Fecha Inicio grupo]])&amp;"-"&amp;TRIM(Tabla1[[#This Row],[Tipo Incrito]]))</f>
        <v/>
      </c>
      <c r="BH641" s="309"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10"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10"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10" t="str">
        <f>IF(Tabla1[[#This Row],[Fecha Inicio grupo]]="","",IFERROR(VLOOKUP(Tabla1[[#This Row],[Mes de Alta como miembro]],Parámetros!$AM$2:$AN$16,2,0),"01/01/1900"))</f>
        <v/>
      </c>
    </row>
    <row r="642" spans="1:63" ht="14.45" hidden="1">
      <c r="A642" s="69">
        <v>639</v>
      </c>
      <c r="B642" s="30"/>
      <c r="C642" s="35"/>
      <c r="D642" s="43"/>
      <c r="E642" s="65"/>
      <c r="F642" s="46"/>
      <c r="G642" s="46"/>
      <c r="H642" s="164"/>
      <c r="I642" s="43"/>
      <c r="J642" s="29"/>
      <c r="K642" s="70"/>
      <c r="L642" s="69"/>
      <c r="M642" s="47"/>
      <c r="N642" s="239" t="str">
        <f ca="1">IF(Tabla1[[#This Row],[Fecha de nac]]="","",IF(Tabla1[[#This Row],[Fecha Finalización]] &gt;=TODAY(), DATEDIF(Tabla1[[#This Row],[Fecha de nac]],TODAY(),"y"), ROUNDDOWN((Tabla1[[#This Row],[Fecha Finalización]] -Tabla1[[#This Row],[Fecha de nac]])/365,0)))</f>
        <v/>
      </c>
      <c r="O642" s="170"/>
      <c r="P642" s="35"/>
      <c r="Q642" s="68"/>
      <c r="R642" s="68"/>
      <c r="S642" s="68"/>
      <c r="T642" s="68"/>
      <c r="U642" s="244" t="str">
        <f>IF(F642="","",Tabla1[[#This Row],[Fecha Inicio grupo]]+3*7-7)</f>
        <v/>
      </c>
      <c r="V642" s="245" t="str">
        <f>IF(F642="","",EDATE(Tabla1[[#This Row],[Fecha Inicio grupo]],3))</f>
        <v/>
      </c>
      <c r="W642" s="30"/>
      <c r="X642" s="30"/>
      <c r="Y642" s="77"/>
      <c r="Z642" s="77"/>
      <c r="AA642" s="77"/>
      <c r="AB642" s="77"/>
      <c r="AC642" s="77"/>
      <c r="AD642" s="77"/>
      <c r="AE642" s="77"/>
      <c r="AF642" s="77"/>
      <c r="AG642" s="77"/>
      <c r="AH642" s="77"/>
      <c r="AI642" s="77"/>
      <c r="AJ642" s="77"/>
      <c r="AK642" s="77"/>
      <c r="AL642" s="77"/>
      <c r="AM642" s="77"/>
      <c r="AN642" s="77"/>
      <c r="AO642" s="145"/>
      <c r="AP642" s="247" t="str">
        <f>IF(F642="","",IFERROR(VLOOKUP(SUBSTITUTE(SUBSTITUTE(Tabla1[[#This Row],[Uso Sistemas]],"T","P"),"N","F"),Parámetros!$M$2:$N$17,2,0),"Completar hasta 3ra sem. para evaluar a Probacionista"))</f>
        <v/>
      </c>
      <c r="AQ642" s="40"/>
      <c r="AR642" s="40"/>
      <c r="AS642" s="40"/>
      <c r="AT642" s="29"/>
      <c r="AU642" s="56"/>
      <c r="AV642" s="56"/>
      <c r="AW642" s="56"/>
      <c r="AX642" s="249" t="str">
        <f>IF(V642="","",EOMONTH(EDATE(Tabla1[[#This Row],[Fecha Finalización]],2),0))</f>
        <v/>
      </c>
      <c r="AY642" s="40"/>
      <c r="AZ642" s="250" t="str">
        <f>IF(V642="","",EOMONTH(EDATE(Tabla1[[#This Row],[Fecha Finalización]],3),0))</f>
        <v/>
      </c>
      <c r="BA642" s="40"/>
      <c r="BB642" s="40"/>
      <c r="BC642" s="236"/>
      <c r="BD642" s="234" t="str">
        <f>IF(F642="","",Tabla1[[#This Row],[sem 01]]&amp;Tabla1[[#This Row],[sem 02]]&amp;Tabla1[[#This Row],[sem 03]])</f>
        <v/>
      </c>
      <c r="BE642" s="235" t="str">
        <f>IF(TRIM(F642)="","",$B$1&amp;"-"&amp;SUBSTITUTE(Tabla1[[#This Row],[Mes Inscrito]]," ","")&amp;"-"&amp;SUBSTITUTE(Tabla1[[#This Row],[Dia de clases Inscrito]]," ","")&amp;"-"&amp;SUBSTITUTE(Tabla1[[#This Row],[Horario Inscrito]]," ","")&amp;"-"&amp;Tabla1[[#This Row],[Fecha Inicio grupo]])</f>
        <v/>
      </c>
      <c r="BF642" s="252" t="str">
        <f>IF(F642="","",Tabla1[[#This Row],[Curso]])</f>
        <v/>
      </c>
      <c r="BG642" s="253" t="str">
        <f>+IF(TRIM(F642)="","",$B$1&amp;"-"&amp;TRIM(Tabla1[[#This Row],[Mes Inscrito]])&amp;"-"&amp;TRIM(Tabla1[[#This Row],[Dia de clases Inscrito]])&amp;"-"&amp;TRIM(Tabla1[[#This Row],[Horario Inscrito]])&amp;"-"&amp;TRIM(Tabla1[[#This Row],[Fecha Inicio grupo]])&amp;"-"&amp;TRIM(Tabla1[[#This Row],[Tipo Incrito]]))</f>
        <v/>
      </c>
      <c r="BH642" s="309"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10"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10"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10" t="str">
        <f>IF(Tabla1[[#This Row],[Fecha Inicio grupo]]="","",IFERROR(VLOOKUP(Tabla1[[#This Row],[Mes de Alta como miembro]],Parámetros!$AM$2:$AN$16,2,0),"01/01/1900"))</f>
        <v/>
      </c>
    </row>
    <row r="643" spans="1:63" ht="14.45" hidden="1">
      <c r="A643" s="69">
        <v>640</v>
      </c>
      <c r="B643" s="30"/>
      <c r="C643" s="35"/>
      <c r="D643" s="43"/>
      <c r="E643" s="65"/>
      <c r="F643" s="46"/>
      <c r="G643" s="46"/>
      <c r="H643" s="164"/>
      <c r="I643" s="43"/>
      <c r="J643" s="29"/>
      <c r="K643" s="70"/>
      <c r="L643" s="69"/>
      <c r="M643" s="47"/>
      <c r="N643" s="239" t="str">
        <f ca="1">IF(Tabla1[[#This Row],[Fecha de nac]]="","",IF(Tabla1[[#This Row],[Fecha Finalización]] &gt;=TODAY(), DATEDIF(Tabla1[[#This Row],[Fecha de nac]],TODAY(),"y"), ROUNDDOWN((Tabla1[[#This Row],[Fecha Finalización]] -Tabla1[[#This Row],[Fecha de nac]])/365,0)))</f>
        <v/>
      </c>
      <c r="O643" s="170"/>
      <c r="P643" s="35"/>
      <c r="Q643" s="68"/>
      <c r="R643" s="68"/>
      <c r="S643" s="68"/>
      <c r="T643" s="68"/>
      <c r="U643" s="244" t="str">
        <f>IF(F643="","",Tabla1[[#This Row],[Fecha Inicio grupo]]+3*7-7)</f>
        <v/>
      </c>
      <c r="V643" s="245" t="str">
        <f>IF(F643="","",EDATE(Tabla1[[#This Row],[Fecha Inicio grupo]],3))</f>
        <v/>
      </c>
      <c r="W643" s="30"/>
      <c r="X643" s="30"/>
      <c r="Y643" s="77"/>
      <c r="Z643" s="77"/>
      <c r="AA643" s="77"/>
      <c r="AB643" s="77"/>
      <c r="AC643" s="77"/>
      <c r="AD643" s="77"/>
      <c r="AE643" s="77"/>
      <c r="AF643" s="77"/>
      <c r="AG643" s="77"/>
      <c r="AH643" s="77"/>
      <c r="AI643" s="77"/>
      <c r="AJ643" s="77"/>
      <c r="AK643" s="77"/>
      <c r="AL643" s="77"/>
      <c r="AM643" s="77"/>
      <c r="AN643" s="77"/>
      <c r="AO643" s="145"/>
      <c r="AP643" s="247" t="str">
        <f>IF(F643="","",IFERROR(VLOOKUP(SUBSTITUTE(SUBSTITUTE(Tabla1[[#This Row],[Uso Sistemas]],"T","P"),"N","F"),Parámetros!$M$2:$N$17,2,0),"Completar hasta 3ra sem. para evaluar a Probacionista"))</f>
        <v/>
      </c>
      <c r="AQ643" s="40"/>
      <c r="AR643" s="40"/>
      <c r="AS643" s="40"/>
      <c r="AT643" s="29"/>
      <c r="AU643" s="56"/>
      <c r="AV643" s="56"/>
      <c r="AW643" s="56"/>
      <c r="AX643" s="249" t="str">
        <f>IF(V643="","",EOMONTH(EDATE(Tabla1[[#This Row],[Fecha Finalización]],2),0))</f>
        <v/>
      </c>
      <c r="AY643" s="40"/>
      <c r="AZ643" s="250" t="str">
        <f>IF(V643="","",EOMONTH(EDATE(Tabla1[[#This Row],[Fecha Finalización]],3),0))</f>
        <v/>
      </c>
      <c r="BA643" s="40"/>
      <c r="BB643" s="40"/>
      <c r="BC643" s="236"/>
      <c r="BD643" s="234" t="str">
        <f>IF(F643="","",Tabla1[[#This Row],[sem 01]]&amp;Tabla1[[#This Row],[sem 02]]&amp;Tabla1[[#This Row],[sem 03]])</f>
        <v/>
      </c>
      <c r="BE643" s="235" t="str">
        <f>IF(TRIM(F643)="","",$B$1&amp;"-"&amp;SUBSTITUTE(Tabla1[[#This Row],[Mes Inscrito]]," ","")&amp;"-"&amp;SUBSTITUTE(Tabla1[[#This Row],[Dia de clases Inscrito]]," ","")&amp;"-"&amp;SUBSTITUTE(Tabla1[[#This Row],[Horario Inscrito]]," ","")&amp;"-"&amp;Tabla1[[#This Row],[Fecha Inicio grupo]])</f>
        <v/>
      </c>
      <c r="BF643" s="252" t="str">
        <f>IF(F643="","",Tabla1[[#This Row],[Curso]])</f>
        <v/>
      </c>
      <c r="BG643" s="253" t="str">
        <f>+IF(TRIM(F643)="","",$B$1&amp;"-"&amp;TRIM(Tabla1[[#This Row],[Mes Inscrito]])&amp;"-"&amp;TRIM(Tabla1[[#This Row],[Dia de clases Inscrito]])&amp;"-"&amp;TRIM(Tabla1[[#This Row],[Horario Inscrito]])&amp;"-"&amp;TRIM(Tabla1[[#This Row],[Fecha Inicio grupo]])&amp;"-"&amp;TRIM(Tabla1[[#This Row],[Tipo Incrito]]))</f>
        <v/>
      </c>
      <c r="BH643" s="309"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10"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10"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10" t="str">
        <f>IF(Tabla1[[#This Row],[Fecha Inicio grupo]]="","",IFERROR(VLOOKUP(Tabla1[[#This Row],[Mes de Alta como miembro]],Parámetros!$AM$2:$AN$16,2,0),"01/01/1900"))</f>
        <v/>
      </c>
    </row>
    <row r="644" spans="1:63" ht="14.45" hidden="1">
      <c r="A644" s="69">
        <v>641</v>
      </c>
      <c r="B644" s="30"/>
      <c r="C644" s="35"/>
      <c r="D644" s="43"/>
      <c r="E644" s="65"/>
      <c r="F644" s="46"/>
      <c r="G644" s="46"/>
      <c r="H644" s="164"/>
      <c r="I644" s="43"/>
      <c r="J644" s="29"/>
      <c r="K644" s="70"/>
      <c r="L644" s="69"/>
      <c r="M644" s="47"/>
      <c r="N644" s="239" t="str">
        <f ca="1">IF(Tabla1[[#This Row],[Fecha de nac]]="","",IF(Tabla1[[#This Row],[Fecha Finalización]] &gt;=TODAY(), DATEDIF(Tabla1[[#This Row],[Fecha de nac]],TODAY(),"y"), ROUNDDOWN((Tabla1[[#This Row],[Fecha Finalización]] -Tabla1[[#This Row],[Fecha de nac]])/365,0)))</f>
        <v/>
      </c>
      <c r="O644" s="170"/>
      <c r="P644" s="35"/>
      <c r="Q644" s="68"/>
      <c r="R644" s="68"/>
      <c r="S644" s="68"/>
      <c r="T644" s="68"/>
      <c r="U644" s="244" t="str">
        <f>IF(F644="","",Tabla1[[#This Row],[Fecha Inicio grupo]]+3*7-7)</f>
        <v/>
      </c>
      <c r="V644" s="245" t="str">
        <f>IF(F644="","",EDATE(Tabla1[[#This Row],[Fecha Inicio grupo]],3))</f>
        <v/>
      </c>
      <c r="W644" s="30"/>
      <c r="X644" s="30"/>
      <c r="Y644" s="77"/>
      <c r="Z644" s="77"/>
      <c r="AA644" s="77"/>
      <c r="AB644" s="77"/>
      <c r="AC644" s="77"/>
      <c r="AD644" s="77"/>
      <c r="AE644" s="77"/>
      <c r="AF644" s="77"/>
      <c r="AG644" s="77"/>
      <c r="AH644" s="77"/>
      <c r="AI644" s="77"/>
      <c r="AJ644" s="77"/>
      <c r="AK644" s="77"/>
      <c r="AL644" s="77"/>
      <c r="AM644" s="77"/>
      <c r="AN644" s="77"/>
      <c r="AO644" s="145"/>
      <c r="AP644" s="247" t="str">
        <f>IF(F644="","",IFERROR(VLOOKUP(SUBSTITUTE(SUBSTITUTE(Tabla1[[#This Row],[Uso Sistemas]],"T","P"),"N","F"),Parámetros!$M$2:$N$17,2,0),"Completar hasta 3ra sem. para evaluar a Probacionista"))</f>
        <v/>
      </c>
      <c r="AQ644" s="40"/>
      <c r="AR644" s="40"/>
      <c r="AS644" s="40"/>
      <c r="AT644" s="29"/>
      <c r="AU644" s="56"/>
      <c r="AV644" s="56"/>
      <c r="AW644" s="56"/>
      <c r="AX644" s="249" t="str">
        <f>IF(V644="","",EOMONTH(EDATE(Tabla1[[#This Row],[Fecha Finalización]],2),0))</f>
        <v/>
      </c>
      <c r="AY644" s="40"/>
      <c r="AZ644" s="250" t="str">
        <f>IF(V644="","",EOMONTH(EDATE(Tabla1[[#This Row],[Fecha Finalización]],3),0))</f>
        <v/>
      </c>
      <c r="BA644" s="40"/>
      <c r="BB644" s="40"/>
      <c r="BC644" s="236"/>
      <c r="BD644" s="234" t="str">
        <f>IF(F644="","",Tabla1[[#This Row],[sem 01]]&amp;Tabla1[[#This Row],[sem 02]]&amp;Tabla1[[#This Row],[sem 03]])</f>
        <v/>
      </c>
      <c r="BE644" s="235" t="str">
        <f>IF(TRIM(F644)="","",$B$1&amp;"-"&amp;SUBSTITUTE(Tabla1[[#This Row],[Mes Inscrito]]," ","")&amp;"-"&amp;SUBSTITUTE(Tabla1[[#This Row],[Dia de clases Inscrito]]," ","")&amp;"-"&amp;SUBSTITUTE(Tabla1[[#This Row],[Horario Inscrito]]," ","")&amp;"-"&amp;Tabla1[[#This Row],[Fecha Inicio grupo]])</f>
        <v/>
      </c>
      <c r="BF644" s="252" t="str">
        <f>IF(F644="","",Tabla1[[#This Row],[Curso]])</f>
        <v/>
      </c>
      <c r="BG644" s="253" t="str">
        <f>+IF(TRIM(F644)="","",$B$1&amp;"-"&amp;TRIM(Tabla1[[#This Row],[Mes Inscrito]])&amp;"-"&amp;TRIM(Tabla1[[#This Row],[Dia de clases Inscrito]])&amp;"-"&amp;TRIM(Tabla1[[#This Row],[Horario Inscrito]])&amp;"-"&amp;TRIM(Tabla1[[#This Row],[Fecha Inicio grupo]])&amp;"-"&amp;TRIM(Tabla1[[#This Row],[Tipo Incrito]]))</f>
        <v/>
      </c>
      <c r="BH644" s="309"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10"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10"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10" t="str">
        <f>IF(Tabla1[[#This Row],[Fecha Inicio grupo]]="","",IFERROR(VLOOKUP(Tabla1[[#This Row],[Mes de Alta como miembro]],Parámetros!$AM$2:$AN$16,2,0),"01/01/1900"))</f>
        <v/>
      </c>
    </row>
    <row r="645" spans="1:63" ht="14.45" hidden="1">
      <c r="A645" s="69">
        <v>642</v>
      </c>
      <c r="B645" s="30"/>
      <c r="C645" s="35"/>
      <c r="D645" s="43"/>
      <c r="E645" s="65"/>
      <c r="F645" s="46"/>
      <c r="G645" s="46"/>
      <c r="H645" s="164"/>
      <c r="I645" s="43"/>
      <c r="J645" s="29"/>
      <c r="K645" s="70"/>
      <c r="L645" s="69"/>
      <c r="M645" s="47"/>
      <c r="N645" s="239" t="str">
        <f ca="1">IF(Tabla1[[#This Row],[Fecha de nac]]="","",IF(Tabla1[[#This Row],[Fecha Finalización]] &gt;=TODAY(), DATEDIF(Tabla1[[#This Row],[Fecha de nac]],TODAY(),"y"), ROUNDDOWN((Tabla1[[#This Row],[Fecha Finalización]] -Tabla1[[#This Row],[Fecha de nac]])/365,0)))</f>
        <v/>
      </c>
      <c r="O645" s="170"/>
      <c r="P645" s="35"/>
      <c r="Q645" s="68"/>
      <c r="R645" s="68"/>
      <c r="S645" s="68"/>
      <c r="T645" s="68"/>
      <c r="U645" s="244" t="str">
        <f>IF(F645="","",Tabla1[[#This Row],[Fecha Inicio grupo]]+3*7-7)</f>
        <v/>
      </c>
      <c r="V645" s="245" t="str">
        <f>IF(F645="","",EDATE(Tabla1[[#This Row],[Fecha Inicio grupo]],3))</f>
        <v/>
      </c>
      <c r="W645" s="30"/>
      <c r="X645" s="30"/>
      <c r="Y645" s="77"/>
      <c r="Z645" s="77"/>
      <c r="AA645" s="77"/>
      <c r="AB645" s="77"/>
      <c r="AC645" s="77"/>
      <c r="AD645" s="77"/>
      <c r="AE645" s="77"/>
      <c r="AF645" s="77"/>
      <c r="AG645" s="77"/>
      <c r="AH645" s="77"/>
      <c r="AI645" s="77"/>
      <c r="AJ645" s="77"/>
      <c r="AK645" s="77"/>
      <c r="AL645" s="77"/>
      <c r="AM645" s="77"/>
      <c r="AN645" s="77"/>
      <c r="AO645" s="145"/>
      <c r="AP645" s="247" t="str">
        <f>IF(F645="","",IFERROR(VLOOKUP(SUBSTITUTE(SUBSTITUTE(Tabla1[[#This Row],[Uso Sistemas]],"T","P"),"N","F"),Parámetros!$M$2:$N$17,2,0),"Completar hasta 3ra sem. para evaluar a Probacionista"))</f>
        <v/>
      </c>
      <c r="AQ645" s="40"/>
      <c r="AR645" s="40"/>
      <c r="AS645" s="40"/>
      <c r="AT645" s="29"/>
      <c r="AU645" s="56"/>
      <c r="AV645" s="56"/>
      <c r="AW645" s="56"/>
      <c r="AX645" s="249" t="str">
        <f>IF(V645="","",EOMONTH(EDATE(Tabla1[[#This Row],[Fecha Finalización]],2),0))</f>
        <v/>
      </c>
      <c r="AY645" s="40"/>
      <c r="AZ645" s="250" t="str">
        <f>IF(V645="","",EOMONTH(EDATE(Tabla1[[#This Row],[Fecha Finalización]],3),0))</f>
        <v/>
      </c>
      <c r="BA645" s="40"/>
      <c r="BB645" s="40"/>
      <c r="BC645" s="236"/>
      <c r="BD645" s="234" t="str">
        <f>IF(F645="","",Tabla1[[#This Row],[sem 01]]&amp;Tabla1[[#This Row],[sem 02]]&amp;Tabla1[[#This Row],[sem 03]])</f>
        <v/>
      </c>
      <c r="BE645" s="235" t="str">
        <f>IF(TRIM(F645)="","",$B$1&amp;"-"&amp;SUBSTITUTE(Tabla1[[#This Row],[Mes Inscrito]]," ","")&amp;"-"&amp;SUBSTITUTE(Tabla1[[#This Row],[Dia de clases Inscrito]]," ","")&amp;"-"&amp;SUBSTITUTE(Tabla1[[#This Row],[Horario Inscrito]]," ","")&amp;"-"&amp;Tabla1[[#This Row],[Fecha Inicio grupo]])</f>
        <v/>
      </c>
      <c r="BF645" s="252" t="str">
        <f>IF(F645="","",Tabla1[[#This Row],[Curso]])</f>
        <v/>
      </c>
      <c r="BG645" s="253" t="str">
        <f>+IF(TRIM(F645)="","",$B$1&amp;"-"&amp;TRIM(Tabla1[[#This Row],[Mes Inscrito]])&amp;"-"&amp;TRIM(Tabla1[[#This Row],[Dia de clases Inscrito]])&amp;"-"&amp;TRIM(Tabla1[[#This Row],[Horario Inscrito]])&amp;"-"&amp;TRIM(Tabla1[[#This Row],[Fecha Inicio grupo]])&amp;"-"&amp;TRIM(Tabla1[[#This Row],[Tipo Incrito]]))</f>
        <v/>
      </c>
      <c r="BH645" s="309"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10"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10"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10" t="str">
        <f>IF(Tabla1[[#This Row],[Fecha Inicio grupo]]="","",IFERROR(VLOOKUP(Tabla1[[#This Row],[Mes de Alta como miembro]],Parámetros!$AM$2:$AN$16,2,0),"01/01/1900"))</f>
        <v/>
      </c>
    </row>
    <row r="646" spans="1:63" ht="14.45" hidden="1">
      <c r="A646" s="69">
        <v>643</v>
      </c>
      <c r="B646" s="30"/>
      <c r="C646" s="35"/>
      <c r="D646" s="43"/>
      <c r="E646" s="65"/>
      <c r="F646" s="46"/>
      <c r="G646" s="46"/>
      <c r="H646" s="164"/>
      <c r="I646" s="43"/>
      <c r="J646" s="29"/>
      <c r="K646" s="70"/>
      <c r="L646" s="69"/>
      <c r="M646" s="47"/>
      <c r="N646" s="239" t="str">
        <f ca="1">IF(Tabla1[[#This Row],[Fecha de nac]]="","",IF(Tabla1[[#This Row],[Fecha Finalización]] &gt;=TODAY(), DATEDIF(Tabla1[[#This Row],[Fecha de nac]],TODAY(),"y"), ROUNDDOWN((Tabla1[[#This Row],[Fecha Finalización]] -Tabla1[[#This Row],[Fecha de nac]])/365,0)))</f>
        <v/>
      </c>
      <c r="O646" s="170"/>
      <c r="P646" s="35"/>
      <c r="Q646" s="68"/>
      <c r="R646" s="68"/>
      <c r="S646" s="68"/>
      <c r="T646" s="68"/>
      <c r="U646" s="244" t="str">
        <f>IF(F646="","",Tabla1[[#This Row],[Fecha Inicio grupo]]+3*7-7)</f>
        <v/>
      </c>
      <c r="V646" s="245" t="str">
        <f>IF(F646="","",EDATE(Tabla1[[#This Row],[Fecha Inicio grupo]],3))</f>
        <v/>
      </c>
      <c r="W646" s="30"/>
      <c r="X646" s="30"/>
      <c r="Y646" s="77"/>
      <c r="Z646" s="77"/>
      <c r="AA646" s="77"/>
      <c r="AB646" s="77"/>
      <c r="AC646" s="77"/>
      <c r="AD646" s="77"/>
      <c r="AE646" s="77"/>
      <c r="AF646" s="77"/>
      <c r="AG646" s="77"/>
      <c r="AH646" s="77"/>
      <c r="AI646" s="77"/>
      <c r="AJ646" s="77"/>
      <c r="AK646" s="77"/>
      <c r="AL646" s="77"/>
      <c r="AM646" s="77"/>
      <c r="AN646" s="77"/>
      <c r="AO646" s="145"/>
      <c r="AP646" s="247" t="str">
        <f>IF(F646="","",IFERROR(VLOOKUP(SUBSTITUTE(SUBSTITUTE(Tabla1[[#This Row],[Uso Sistemas]],"T","P"),"N","F"),Parámetros!$M$2:$N$17,2,0),"Completar hasta 3ra sem. para evaluar a Probacionista"))</f>
        <v/>
      </c>
      <c r="AQ646" s="40"/>
      <c r="AR646" s="40"/>
      <c r="AS646" s="40"/>
      <c r="AT646" s="29"/>
      <c r="AU646" s="56"/>
      <c r="AV646" s="56"/>
      <c r="AW646" s="56"/>
      <c r="AX646" s="249" t="str">
        <f>IF(V646="","",EOMONTH(EDATE(Tabla1[[#This Row],[Fecha Finalización]],2),0))</f>
        <v/>
      </c>
      <c r="AY646" s="40"/>
      <c r="AZ646" s="250" t="str">
        <f>IF(V646="","",EOMONTH(EDATE(Tabla1[[#This Row],[Fecha Finalización]],3),0))</f>
        <v/>
      </c>
      <c r="BA646" s="40"/>
      <c r="BB646" s="40"/>
      <c r="BC646" s="236"/>
      <c r="BD646" s="234" t="str">
        <f>IF(F646="","",Tabla1[[#This Row],[sem 01]]&amp;Tabla1[[#This Row],[sem 02]]&amp;Tabla1[[#This Row],[sem 03]])</f>
        <v/>
      </c>
      <c r="BE646" s="235" t="str">
        <f>IF(TRIM(F646)="","",$B$1&amp;"-"&amp;SUBSTITUTE(Tabla1[[#This Row],[Mes Inscrito]]," ","")&amp;"-"&amp;SUBSTITUTE(Tabla1[[#This Row],[Dia de clases Inscrito]]," ","")&amp;"-"&amp;SUBSTITUTE(Tabla1[[#This Row],[Horario Inscrito]]," ","")&amp;"-"&amp;Tabla1[[#This Row],[Fecha Inicio grupo]])</f>
        <v/>
      </c>
      <c r="BF646" s="252" t="str">
        <f>IF(F646="","",Tabla1[[#This Row],[Curso]])</f>
        <v/>
      </c>
      <c r="BG646" s="253" t="str">
        <f>+IF(TRIM(F646)="","",$B$1&amp;"-"&amp;TRIM(Tabla1[[#This Row],[Mes Inscrito]])&amp;"-"&amp;TRIM(Tabla1[[#This Row],[Dia de clases Inscrito]])&amp;"-"&amp;TRIM(Tabla1[[#This Row],[Horario Inscrito]])&amp;"-"&amp;TRIM(Tabla1[[#This Row],[Fecha Inicio grupo]])&amp;"-"&amp;TRIM(Tabla1[[#This Row],[Tipo Incrito]]))</f>
        <v/>
      </c>
      <c r="BH646" s="309"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10"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10"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10" t="str">
        <f>IF(Tabla1[[#This Row],[Fecha Inicio grupo]]="","",IFERROR(VLOOKUP(Tabla1[[#This Row],[Mes de Alta como miembro]],Parámetros!$AM$2:$AN$16,2,0),"01/01/1900"))</f>
        <v/>
      </c>
    </row>
    <row r="647" spans="1:63" ht="14.45" hidden="1">
      <c r="A647" s="69">
        <v>644</v>
      </c>
      <c r="B647" s="30"/>
      <c r="C647" s="35"/>
      <c r="D647" s="43"/>
      <c r="E647" s="65"/>
      <c r="F647" s="46"/>
      <c r="G647" s="46"/>
      <c r="H647" s="164"/>
      <c r="I647" s="43"/>
      <c r="J647" s="29"/>
      <c r="K647" s="70"/>
      <c r="L647" s="69"/>
      <c r="M647" s="47"/>
      <c r="N647" s="239" t="str">
        <f ca="1">IF(Tabla1[[#This Row],[Fecha de nac]]="","",IF(Tabla1[[#This Row],[Fecha Finalización]] &gt;=TODAY(), DATEDIF(Tabla1[[#This Row],[Fecha de nac]],TODAY(),"y"), ROUNDDOWN((Tabla1[[#This Row],[Fecha Finalización]] -Tabla1[[#This Row],[Fecha de nac]])/365,0)))</f>
        <v/>
      </c>
      <c r="O647" s="170"/>
      <c r="P647" s="35"/>
      <c r="Q647" s="68"/>
      <c r="R647" s="68"/>
      <c r="S647" s="68"/>
      <c r="T647" s="68"/>
      <c r="U647" s="244" t="str">
        <f>IF(F647="","",Tabla1[[#This Row],[Fecha Inicio grupo]]+3*7-7)</f>
        <v/>
      </c>
      <c r="V647" s="245" t="str">
        <f>IF(F647="","",EDATE(Tabla1[[#This Row],[Fecha Inicio grupo]],3))</f>
        <v/>
      </c>
      <c r="W647" s="30"/>
      <c r="X647" s="30"/>
      <c r="Y647" s="77"/>
      <c r="Z647" s="77"/>
      <c r="AA647" s="77"/>
      <c r="AB647" s="77"/>
      <c r="AC647" s="77"/>
      <c r="AD647" s="77"/>
      <c r="AE647" s="77"/>
      <c r="AF647" s="77"/>
      <c r="AG647" s="77"/>
      <c r="AH647" s="77"/>
      <c r="AI647" s="77"/>
      <c r="AJ647" s="77"/>
      <c r="AK647" s="77"/>
      <c r="AL647" s="77"/>
      <c r="AM647" s="77"/>
      <c r="AN647" s="77"/>
      <c r="AO647" s="145"/>
      <c r="AP647" s="247" t="str">
        <f>IF(F647="","",IFERROR(VLOOKUP(SUBSTITUTE(SUBSTITUTE(Tabla1[[#This Row],[Uso Sistemas]],"T","P"),"N","F"),Parámetros!$M$2:$N$17,2,0),"Completar hasta 3ra sem. para evaluar a Probacionista"))</f>
        <v/>
      </c>
      <c r="AQ647" s="40"/>
      <c r="AR647" s="40"/>
      <c r="AS647" s="40"/>
      <c r="AT647" s="29"/>
      <c r="AU647" s="56"/>
      <c r="AV647" s="56"/>
      <c r="AW647" s="56"/>
      <c r="AX647" s="249" t="str">
        <f>IF(V647="","",EOMONTH(EDATE(Tabla1[[#This Row],[Fecha Finalización]],2),0))</f>
        <v/>
      </c>
      <c r="AY647" s="40"/>
      <c r="AZ647" s="250" t="str">
        <f>IF(V647="","",EOMONTH(EDATE(Tabla1[[#This Row],[Fecha Finalización]],3),0))</f>
        <v/>
      </c>
      <c r="BA647" s="40"/>
      <c r="BB647" s="40"/>
      <c r="BC647" s="236"/>
      <c r="BD647" s="234" t="str">
        <f>IF(F647="","",Tabla1[[#This Row],[sem 01]]&amp;Tabla1[[#This Row],[sem 02]]&amp;Tabla1[[#This Row],[sem 03]])</f>
        <v/>
      </c>
      <c r="BE647" s="235" t="str">
        <f>IF(TRIM(F647)="","",$B$1&amp;"-"&amp;SUBSTITUTE(Tabla1[[#This Row],[Mes Inscrito]]," ","")&amp;"-"&amp;SUBSTITUTE(Tabla1[[#This Row],[Dia de clases Inscrito]]," ","")&amp;"-"&amp;SUBSTITUTE(Tabla1[[#This Row],[Horario Inscrito]]," ","")&amp;"-"&amp;Tabla1[[#This Row],[Fecha Inicio grupo]])</f>
        <v/>
      </c>
      <c r="BF647" s="252" t="str">
        <f>IF(F647="","",Tabla1[[#This Row],[Curso]])</f>
        <v/>
      </c>
      <c r="BG647" s="253" t="str">
        <f>+IF(TRIM(F647)="","",$B$1&amp;"-"&amp;TRIM(Tabla1[[#This Row],[Mes Inscrito]])&amp;"-"&amp;TRIM(Tabla1[[#This Row],[Dia de clases Inscrito]])&amp;"-"&amp;TRIM(Tabla1[[#This Row],[Horario Inscrito]])&amp;"-"&amp;TRIM(Tabla1[[#This Row],[Fecha Inicio grupo]])&amp;"-"&amp;TRIM(Tabla1[[#This Row],[Tipo Incrito]]))</f>
        <v/>
      </c>
      <c r="BH647" s="309"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10"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10"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10" t="str">
        <f>IF(Tabla1[[#This Row],[Fecha Inicio grupo]]="","",IFERROR(VLOOKUP(Tabla1[[#This Row],[Mes de Alta como miembro]],Parámetros!$AM$2:$AN$16,2,0),"01/01/1900"))</f>
        <v/>
      </c>
    </row>
    <row r="648" spans="1:63" ht="14.45" hidden="1">
      <c r="A648" s="69">
        <v>645</v>
      </c>
      <c r="B648" s="30"/>
      <c r="C648" s="35"/>
      <c r="D648" s="43"/>
      <c r="E648" s="65"/>
      <c r="F648" s="46"/>
      <c r="G648" s="46"/>
      <c r="H648" s="164"/>
      <c r="I648" s="43"/>
      <c r="J648" s="29"/>
      <c r="K648" s="70"/>
      <c r="L648" s="69"/>
      <c r="M648" s="47"/>
      <c r="N648" s="239" t="str">
        <f ca="1">IF(Tabla1[[#This Row],[Fecha de nac]]="","",IF(Tabla1[[#This Row],[Fecha Finalización]] &gt;=TODAY(), DATEDIF(Tabla1[[#This Row],[Fecha de nac]],TODAY(),"y"), ROUNDDOWN((Tabla1[[#This Row],[Fecha Finalización]] -Tabla1[[#This Row],[Fecha de nac]])/365,0)))</f>
        <v/>
      </c>
      <c r="O648" s="170"/>
      <c r="P648" s="35"/>
      <c r="Q648" s="68"/>
      <c r="R648" s="68"/>
      <c r="S648" s="68"/>
      <c r="T648" s="68"/>
      <c r="U648" s="244" t="str">
        <f>IF(F648="","",Tabla1[[#This Row],[Fecha Inicio grupo]]+3*7-7)</f>
        <v/>
      </c>
      <c r="V648" s="245" t="str">
        <f>IF(F648="","",EDATE(Tabla1[[#This Row],[Fecha Inicio grupo]],3))</f>
        <v/>
      </c>
      <c r="W648" s="30"/>
      <c r="X648" s="30"/>
      <c r="Y648" s="77"/>
      <c r="Z648" s="77"/>
      <c r="AA648" s="77"/>
      <c r="AB648" s="77"/>
      <c r="AC648" s="77"/>
      <c r="AD648" s="77"/>
      <c r="AE648" s="77"/>
      <c r="AF648" s="77"/>
      <c r="AG648" s="77"/>
      <c r="AH648" s="77"/>
      <c r="AI648" s="77"/>
      <c r="AJ648" s="77"/>
      <c r="AK648" s="77"/>
      <c r="AL648" s="77"/>
      <c r="AM648" s="77"/>
      <c r="AN648" s="77"/>
      <c r="AO648" s="145"/>
      <c r="AP648" s="247" t="str">
        <f>IF(F648="","",IFERROR(VLOOKUP(SUBSTITUTE(SUBSTITUTE(Tabla1[[#This Row],[Uso Sistemas]],"T","P"),"N","F"),Parámetros!$M$2:$N$17,2,0),"Completar hasta 3ra sem. para evaluar a Probacionista"))</f>
        <v/>
      </c>
      <c r="AQ648" s="40"/>
      <c r="AR648" s="40"/>
      <c r="AS648" s="40"/>
      <c r="AT648" s="29"/>
      <c r="AU648" s="56"/>
      <c r="AV648" s="56"/>
      <c r="AW648" s="56"/>
      <c r="AX648" s="249" t="str">
        <f>IF(V648="","",EOMONTH(EDATE(Tabla1[[#This Row],[Fecha Finalización]],2),0))</f>
        <v/>
      </c>
      <c r="AY648" s="40"/>
      <c r="AZ648" s="250" t="str">
        <f>IF(V648="","",EOMONTH(EDATE(Tabla1[[#This Row],[Fecha Finalización]],3),0))</f>
        <v/>
      </c>
      <c r="BA648" s="40"/>
      <c r="BB648" s="40"/>
      <c r="BC648" s="236"/>
      <c r="BD648" s="234" t="str">
        <f>IF(F648="","",Tabla1[[#This Row],[sem 01]]&amp;Tabla1[[#This Row],[sem 02]]&amp;Tabla1[[#This Row],[sem 03]])</f>
        <v/>
      </c>
      <c r="BE648" s="235" t="str">
        <f>IF(TRIM(F648)="","",$B$1&amp;"-"&amp;SUBSTITUTE(Tabla1[[#This Row],[Mes Inscrito]]," ","")&amp;"-"&amp;SUBSTITUTE(Tabla1[[#This Row],[Dia de clases Inscrito]]," ","")&amp;"-"&amp;SUBSTITUTE(Tabla1[[#This Row],[Horario Inscrito]]," ","")&amp;"-"&amp;Tabla1[[#This Row],[Fecha Inicio grupo]])</f>
        <v/>
      </c>
      <c r="BF648" s="252" t="str">
        <f>IF(F648="","",Tabla1[[#This Row],[Curso]])</f>
        <v/>
      </c>
      <c r="BG648" s="253" t="str">
        <f>+IF(TRIM(F648)="","",$B$1&amp;"-"&amp;TRIM(Tabla1[[#This Row],[Mes Inscrito]])&amp;"-"&amp;TRIM(Tabla1[[#This Row],[Dia de clases Inscrito]])&amp;"-"&amp;TRIM(Tabla1[[#This Row],[Horario Inscrito]])&amp;"-"&amp;TRIM(Tabla1[[#This Row],[Fecha Inicio grupo]])&amp;"-"&amp;TRIM(Tabla1[[#This Row],[Tipo Incrito]]))</f>
        <v/>
      </c>
      <c r="BH648" s="309"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10"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10"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10" t="str">
        <f>IF(Tabla1[[#This Row],[Fecha Inicio grupo]]="","",IFERROR(VLOOKUP(Tabla1[[#This Row],[Mes de Alta como miembro]],Parámetros!$AM$2:$AN$16,2,0),"01/01/1900"))</f>
        <v/>
      </c>
    </row>
    <row r="649" spans="1:63" ht="14.45" hidden="1">
      <c r="A649" s="69">
        <v>646</v>
      </c>
      <c r="B649" s="30"/>
      <c r="C649" s="35"/>
      <c r="D649" s="43"/>
      <c r="E649" s="65"/>
      <c r="F649" s="46"/>
      <c r="G649" s="46"/>
      <c r="H649" s="164"/>
      <c r="I649" s="43"/>
      <c r="J649" s="29"/>
      <c r="K649" s="70"/>
      <c r="L649" s="69"/>
      <c r="M649" s="47"/>
      <c r="N649" s="239" t="str">
        <f ca="1">IF(Tabla1[[#This Row],[Fecha de nac]]="","",IF(Tabla1[[#This Row],[Fecha Finalización]] &gt;=TODAY(), DATEDIF(Tabla1[[#This Row],[Fecha de nac]],TODAY(),"y"), ROUNDDOWN((Tabla1[[#This Row],[Fecha Finalización]] -Tabla1[[#This Row],[Fecha de nac]])/365,0)))</f>
        <v/>
      </c>
      <c r="O649" s="170"/>
      <c r="P649" s="35"/>
      <c r="Q649" s="68"/>
      <c r="R649" s="68"/>
      <c r="S649" s="68"/>
      <c r="T649" s="68"/>
      <c r="U649" s="244" t="str">
        <f>IF(F649="","",Tabla1[[#This Row],[Fecha Inicio grupo]]+3*7-7)</f>
        <v/>
      </c>
      <c r="V649" s="245" t="str">
        <f>IF(F649="","",EDATE(Tabla1[[#This Row],[Fecha Inicio grupo]],3))</f>
        <v/>
      </c>
      <c r="W649" s="30"/>
      <c r="X649" s="30"/>
      <c r="Y649" s="77"/>
      <c r="Z649" s="77"/>
      <c r="AA649" s="77"/>
      <c r="AB649" s="77"/>
      <c r="AC649" s="77"/>
      <c r="AD649" s="77"/>
      <c r="AE649" s="77"/>
      <c r="AF649" s="77"/>
      <c r="AG649" s="77"/>
      <c r="AH649" s="77"/>
      <c r="AI649" s="77"/>
      <c r="AJ649" s="77"/>
      <c r="AK649" s="77"/>
      <c r="AL649" s="77"/>
      <c r="AM649" s="77"/>
      <c r="AN649" s="77"/>
      <c r="AO649" s="145"/>
      <c r="AP649" s="247" t="str">
        <f>IF(F649="","",IFERROR(VLOOKUP(SUBSTITUTE(SUBSTITUTE(Tabla1[[#This Row],[Uso Sistemas]],"T","P"),"N","F"),Parámetros!$M$2:$N$17,2,0),"Completar hasta 3ra sem. para evaluar a Probacionista"))</f>
        <v/>
      </c>
      <c r="AQ649" s="40"/>
      <c r="AR649" s="40"/>
      <c r="AS649" s="40"/>
      <c r="AT649" s="29"/>
      <c r="AU649" s="56"/>
      <c r="AV649" s="56"/>
      <c r="AW649" s="56"/>
      <c r="AX649" s="249" t="str">
        <f>IF(V649="","",EOMONTH(EDATE(Tabla1[[#This Row],[Fecha Finalización]],2),0))</f>
        <v/>
      </c>
      <c r="AY649" s="40"/>
      <c r="AZ649" s="250" t="str">
        <f>IF(V649="","",EOMONTH(EDATE(Tabla1[[#This Row],[Fecha Finalización]],3),0))</f>
        <v/>
      </c>
      <c r="BA649" s="40"/>
      <c r="BB649" s="40"/>
      <c r="BC649" s="236"/>
      <c r="BD649" s="234" t="str">
        <f>IF(F649="","",Tabla1[[#This Row],[sem 01]]&amp;Tabla1[[#This Row],[sem 02]]&amp;Tabla1[[#This Row],[sem 03]])</f>
        <v/>
      </c>
      <c r="BE649" s="235" t="str">
        <f>IF(TRIM(F649)="","",$B$1&amp;"-"&amp;SUBSTITUTE(Tabla1[[#This Row],[Mes Inscrito]]," ","")&amp;"-"&amp;SUBSTITUTE(Tabla1[[#This Row],[Dia de clases Inscrito]]," ","")&amp;"-"&amp;SUBSTITUTE(Tabla1[[#This Row],[Horario Inscrito]]," ","")&amp;"-"&amp;Tabla1[[#This Row],[Fecha Inicio grupo]])</f>
        <v/>
      </c>
      <c r="BF649" s="252" t="str">
        <f>IF(F649="","",Tabla1[[#This Row],[Curso]])</f>
        <v/>
      </c>
      <c r="BG649" s="253" t="str">
        <f>+IF(TRIM(F649)="","",$B$1&amp;"-"&amp;TRIM(Tabla1[[#This Row],[Mes Inscrito]])&amp;"-"&amp;TRIM(Tabla1[[#This Row],[Dia de clases Inscrito]])&amp;"-"&amp;TRIM(Tabla1[[#This Row],[Horario Inscrito]])&amp;"-"&amp;TRIM(Tabla1[[#This Row],[Fecha Inicio grupo]])&amp;"-"&amp;TRIM(Tabla1[[#This Row],[Tipo Incrito]]))</f>
        <v/>
      </c>
      <c r="BH649" s="309"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10"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10"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10" t="str">
        <f>IF(Tabla1[[#This Row],[Fecha Inicio grupo]]="","",IFERROR(VLOOKUP(Tabla1[[#This Row],[Mes de Alta como miembro]],Parámetros!$AM$2:$AN$16,2,0),"01/01/1900"))</f>
        <v/>
      </c>
    </row>
    <row r="650" spans="1:63" ht="14.45" hidden="1">
      <c r="A650" s="69">
        <v>647</v>
      </c>
      <c r="B650" s="30"/>
      <c r="C650" s="35"/>
      <c r="D650" s="43"/>
      <c r="E650" s="65"/>
      <c r="F650" s="46"/>
      <c r="G650" s="46"/>
      <c r="H650" s="164"/>
      <c r="I650" s="43"/>
      <c r="J650" s="29"/>
      <c r="K650" s="70"/>
      <c r="L650" s="69"/>
      <c r="M650" s="47"/>
      <c r="N650" s="239" t="str">
        <f ca="1">IF(Tabla1[[#This Row],[Fecha de nac]]="","",IF(Tabla1[[#This Row],[Fecha Finalización]] &gt;=TODAY(), DATEDIF(Tabla1[[#This Row],[Fecha de nac]],TODAY(),"y"), ROUNDDOWN((Tabla1[[#This Row],[Fecha Finalización]] -Tabla1[[#This Row],[Fecha de nac]])/365,0)))</f>
        <v/>
      </c>
      <c r="O650" s="170"/>
      <c r="P650" s="35"/>
      <c r="Q650" s="68"/>
      <c r="R650" s="68"/>
      <c r="S650" s="68"/>
      <c r="T650" s="68"/>
      <c r="U650" s="244" t="str">
        <f>IF(F650="","",Tabla1[[#This Row],[Fecha Inicio grupo]]+3*7-7)</f>
        <v/>
      </c>
      <c r="V650" s="245" t="str">
        <f>IF(F650="","",EDATE(Tabla1[[#This Row],[Fecha Inicio grupo]],3))</f>
        <v/>
      </c>
      <c r="W650" s="30"/>
      <c r="X650" s="30"/>
      <c r="Y650" s="77"/>
      <c r="Z650" s="77"/>
      <c r="AA650" s="77"/>
      <c r="AB650" s="77"/>
      <c r="AC650" s="77"/>
      <c r="AD650" s="77"/>
      <c r="AE650" s="77"/>
      <c r="AF650" s="77"/>
      <c r="AG650" s="77"/>
      <c r="AH650" s="77"/>
      <c r="AI650" s="77"/>
      <c r="AJ650" s="77"/>
      <c r="AK650" s="77"/>
      <c r="AL650" s="77"/>
      <c r="AM650" s="77"/>
      <c r="AN650" s="77"/>
      <c r="AO650" s="145"/>
      <c r="AP650" s="247" t="str">
        <f>IF(F650="","",IFERROR(VLOOKUP(SUBSTITUTE(SUBSTITUTE(Tabla1[[#This Row],[Uso Sistemas]],"T","P"),"N","F"),Parámetros!$M$2:$N$17,2,0),"Completar hasta 3ra sem. para evaluar a Probacionista"))</f>
        <v/>
      </c>
      <c r="AQ650" s="40"/>
      <c r="AR650" s="40"/>
      <c r="AS650" s="40"/>
      <c r="AT650" s="29"/>
      <c r="AU650" s="56"/>
      <c r="AV650" s="56"/>
      <c r="AW650" s="56"/>
      <c r="AX650" s="249" t="str">
        <f>IF(V650="","",EOMONTH(EDATE(Tabla1[[#This Row],[Fecha Finalización]],2),0))</f>
        <v/>
      </c>
      <c r="AY650" s="40"/>
      <c r="AZ650" s="250" t="str">
        <f>IF(V650="","",EOMONTH(EDATE(Tabla1[[#This Row],[Fecha Finalización]],3),0))</f>
        <v/>
      </c>
      <c r="BA650" s="40"/>
      <c r="BB650" s="40"/>
      <c r="BC650" s="236"/>
      <c r="BD650" s="234" t="str">
        <f>IF(F650="","",Tabla1[[#This Row],[sem 01]]&amp;Tabla1[[#This Row],[sem 02]]&amp;Tabla1[[#This Row],[sem 03]])</f>
        <v/>
      </c>
      <c r="BE650" s="235" t="str">
        <f>IF(TRIM(F650)="","",$B$1&amp;"-"&amp;SUBSTITUTE(Tabla1[[#This Row],[Mes Inscrito]]," ","")&amp;"-"&amp;SUBSTITUTE(Tabla1[[#This Row],[Dia de clases Inscrito]]," ","")&amp;"-"&amp;SUBSTITUTE(Tabla1[[#This Row],[Horario Inscrito]]," ","")&amp;"-"&amp;Tabla1[[#This Row],[Fecha Inicio grupo]])</f>
        <v/>
      </c>
      <c r="BF650" s="252" t="str">
        <f>IF(F650="","",Tabla1[[#This Row],[Curso]])</f>
        <v/>
      </c>
      <c r="BG650" s="253" t="str">
        <f>+IF(TRIM(F650)="","",$B$1&amp;"-"&amp;TRIM(Tabla1[[#This Row],[Mes Inscrito]])&amp;"-"&amp;TRIM(Tabla1[[#This Row],[Dia de clases Inscrito]])&amp;"-"&amp;TRIM(Tabla1[[#This Row],[Horario Inscrito]])&amp;"-"&amp;TRIM(Tabla1[[#This Row],[Fecha Inicio grupo]])&amp;"-"&amp;TRIM(Tabla1[[#This Row],[Tipo Incrito]]))</f>
        <v/>
      </c>
      <c r="BH650" s="309"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10"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10"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10" t="str">
        <f>IF(Tabla1[[#This Row],[Fecha Inicio grupo]]="","",IFERROR(VLOOKUP(Tabla1[[#This Row],[Mes de Alta como miembro]],Parámetros!$AM$2:$AN$16,2,0),"01/01/1900"))</f>
        <v/>
      </c>
    </row>
    <row r="651" spans="1:63" ht="14.45" hidden="1">
      <c r="A651" s="69">
        <v>648</v>
      </c>
      <c r="B651" s="30"/>
      <c r="C651" s="35"/>
      <c r="D651" s="43"/>
      <c r="E651" s="65"/>
      <c r="F651" s="46"/>
      <c r="G651" s="46"/>
      <c r="H651" s="164"/>
      <c r="I651" s="43"/>
      <c r="J651" s="29"/>
      <c r="K651" s="70"/>
      <c r="L651" s="69"/>
      <c r="M651" s="47"/>
      <c r="N651" s="239" t="str">
        <f ca="1">IF(Tabla1[[#This Row],[Fecha de nac]]="","",IF(Tabla1[[#This Row],[Fecha Finalización]] &gt;=TODAY(), DATEDIF(Tabla1[[#This Row],[Fecha de nac]],TODAY(),"y"), ROUNDDOWN((Tabla1[[#This Row],[Fecha Finalización]] -Tabla1[[#This Row],[Fecha de nac]])/365,0)))</f>
        <v/>
      </c>
      <c r="O651" s="170"/>
      <c r="P651" s="35"/>
      <c r="Q651" s="68"/>
      <c r="R651" s="68"/>
      <c r="S651" s="68"/>
      <c r="T651" s="68"/>
      <c r="U651" s="244" t="str">
        <f>IF(F651="","",Tabla1[[#This Row],[Fecha Inicio grupo]]+3*7-7)</f>
        <v/>
      </c>
      <c r="V651" s="245" t="str">
        <f>IF(F651="","",EDATE(Tabla1[[#This Row],[Fecha Inicio grupo]],3))</f>
        <v/>
      </c>
      <c r="W651" s="30"/>
      <c r="X651" s="30"/>
      <c r="Y651" s="77"/>
      <c r="Z651" s="77"/>
      <c r="AA651" s="77"/>
      <c r="AB651" s="77"/>
      <c r="AC651" s="77"/>
      <c r="AD651" s="77"/>
      <c r="AE651" s="77"/>
      <c r="AF651" s="77"/>
      <c r="AG651" s="77"/>
      <c r="AH651" s="77"/>
      <c r="AI651" s="77"/>
      <c r="AJ651" s="77"/>
      <c r="AK651" s="77"/>
      <c r="AL651" s="77"/>
      <c r="AM651" s="77"/>
      <c r="AN651" s="77"/>
      <c r="AO651" s="145"/>
      <c r="AP651" s="247" t="str">
        <f>IF(F651="","",IFERROR(VLOOKUP(SUBSTITUTE(SUBSTITUTE(Tabla1[[#This Row],[Uso Sistemas]],"T","P"),"N","F"),Parámetros!$M$2:$N$17,2,0),"Completar hasta 3ra sem. para evaluar a Probacionista"))</f>
        <v/>
      </c>
      <c r="AQ651" s="40"/>
      <c r="AR651" s="40"/>
      <c r="AS651" s="40"/>
      <c r="AT651" s="29"/>
      <c r="AU651" s="56"/>
      <c r="AV651" s="56"/>
      <c r="AW651" s="56"/>
      <c r="AX651" s="249" t="str">
        <f>IF(V651="","",EOMONTH(EDATE(Tabla1[[#This Row],[Fecha Finalización]],2),0))</f>
        <v/>
      </c>
      <c r="AY651" s="40"/>
      <c r="AZ651" s="250" t="str">
        <f>IF(V651="","",EOMONTH(EDATE(Tabla1[[#This Row],[Fecha Finalización]],3),0))</f>
        <v/>
      </c>
      <c r="BA651" s="40"/>
      <c r="BB651" s="40"/>
      <c r="BC651" s="236"/>
      <c r="BD651" s="234" t="str">
        <f>IF(F651="","",Tabla1[[#This Row],[sem 01]]&amp;Tabla1[[#This Row],[sem 02]]&amp;Tabla1[[#This Row],[sem 03]])</f>
        <v/>
      </c>
      <c r="BE651" s="235" t="str">
        <f>IF(TRIM(F651)="","",$B$1&amp;"-"&amp;SUBSTITUTE(Tabla1[[#This Row],[Mes Inscrito]]," ","")&amp;"-"&amp;SUBSTITUTE(Tabla1[[#This Row],[Dia de clases Inscrito]]," ","")&amp;"-"&amp;SUBSTITUTE(Tabla1[[#This Row],[Horario Inscrito]]," ","")&amp;"-"&amp;Tabla1[[#This Row],[Fecha Inicio grupo]])</f>
        <v/>
      </c>
      <c r="BF651" s="252" t="str">
        <f>IF(F651="","",Tabla1[[#This Row],[Curso]])</f>
        <v/>
      </c>
      <c r="BG651" s="253" t="str">
        <f>+IF(TRIM(F651)="","",$B$1&amp;"-"&amp;TRIM(Tabla1[[#This Row],[Mes Inscrito]])&amp;"-"&amp;TRIM(Tabla1[[#This Row],[Dia de clases Inscrito]])&amp;"-"&amp;TRIM(Tabla1[[#This Row],[Horario Inscrito]])&amp;"-"&amp;TRIM(Tabla1[[#This Row],[Fecha Inicio grupo]])&amp;"-"&amp;TRIM(Tabla1[[#This Row],[Tipo Incrito]]))</f>
        <v/>
      </c>
      <c r="BH651" s="309"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10"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10"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10" t="str">
        <f>IF(Tabla1[[#This Row],[Fecha Inicio grupo]]="","",IFERROR(VLOOKUP(Tabla1[[#This Row],[Mes de Alta como miembro]],Parámetros!$AM$2:$AN$16,2,0),"01/01/1900"))</f>
        <v/>
      </c>
    </row>
    <row r="652" spans="1:63" ht="14.45" hidden="1">
      <c r="A652" s="69">
        <v>649</v>
      </c>
      <c r="B652" s="30"/>
      <c r="C652" s="35"/>
      <c r="D652" s="43"/>
      <c r="E652" s="65"/>
      <c r="F652" s="46"/>
      <c r="G652" s="46"/>
      <c r="H652" s="164"/>
      <c r="I652" s="43"/>
      <c r="J652" s="29"/>
      <c r="K652" s="70"/>
      <c r="L652" s="69"/>
      <c r="M652" s="47"/>
      <c r="N652" s="239" t="str">
        <f ca="1">IF(Tabla1[[#This Row],[Fecha de nac]]="","",IF(Tabla1[[#This Row],[Fecha Finalización]] &gt;=TODAY(), DATEDIF(Tabla1[[#This Row],[Fecha de nac]],TODAY(),"y"), ROUNDDOWN((Tabla1[[#This Row],[Fecha Finalización]] -Tabla1[[#This Row],[Fecha de nac]])/365,0)))</f>
        <v/>
      </c>
      <c r="O652" s="170"/>
      <c r="P652" s="35"/>
      <c r="Q652" s="68"/>
      <c r="R652" s="68"/>
      <c r="S652" s="68"/>
      <c r="T652" s="68"/>
      <c r="U652" s="244" t="str">
        <f>IF(F652="","",Tabla1[[#This Row],[Fecha Inicio grupo]]+3*7-7)</f>
        <v/>
      </c>
      <c r="V652" s="245" t="str">
        <f>IF(F652="","",EDATE(Tabla1[[#This Row],[Fecha Inicio grupo]],3))</f>
        <v/>
      </c>
      <c r="W652" s="30"/>
      <c r="X652" s="30"/>
      <c r="Y652" s="77"/>
      <c r="Z652" s="77"/>
      <c r="AA652" s="77"/>
      <c r="AB652" s="77"/>
      <c r="AC652" s="77"/>
      <c r="AD652" s="77"/>
      <c r="AE652" s="77"/>
      <c r="AF652" s="77"/>
      <c r="AG652" s="77"/>
      <c r="AH652" s="77"/>
      <c r="AI652" s="77"/>
      <c r="AJ652" s="77"/>
      <c r="AK652" s="77"/>
      <c r="AL652" s="77"/>
      <c r="AM652" s="77"/>
      <c r="AN652" s="77"/>
      <c r="AO652" s="145"/>
      <c r="AP652" s="247" t="str">
        <f>IF(F652="","",IFERROR(VLOOKUP(SUBSTITUTE(SUBSTITUTE(Tabla1[[#This Row],[Uso Sistemas]],"T","P"),"N","F"),Parámetros!$M$2:$N$17,2,0),"Completar hasta 3ra sem. para evaluar a Probacionista"))</f>
        <v/>
      </c>
      <c r="AQ652" s="40"/>
      <c r="AR652" s="40"/>
      <c r="AS652" s="40"/>
      <c r="AT652" s="29"/>
      <c r="AU652" s="56"/>
      <c r="AV652" s="56"/>
      <c r="AW652" s="56"/>
      <c r="AX652" s="249" t="str">
        <f>IF(V652="","",EOMONTH(EDATE(Tabla1[[#This Row],[Fecha Finalización]],2),0))</f>
        <v/>
      </c>
      <c r="AY652" s="40"/>
      <c r="AZ652" s="250" t="str">
        <f>IF(V652="","",EOMONTH(EDATE(Tabla1[[#This Row],[Fecha Finalización]],3),0))</f>
        <v/>
      </c>
      <c r="BA652" s="40"/>
      <c r="BB652" s="40"/>
      <c r="BC652" s="236"/>
      <c r="BD652" s="234" t="str">
        <f>IF(F652="","",Tabla1[[#This Row],[sem 01]]&amp;Tabla1[[#This Row],[sem 02]]&amp;Tabla1[[#This Row],[sem 03]])</f>
        <v/>
      </c>
      <c r="BE652" s="235" t="str">
        <f>IF(TRIM(F652)="","",$B$1&amp;"-"&amp;SUBSTITUTE(Tabla1[[#This Row],[Mes Inscrito]]," ","")&amp;"-"&amp;SUBSTITUTE(Tabla1[[#This Row],[Dia de clases Inscrito]]," ","")&amp;"-"&amp;SUBSTITUTE(Tabla1[[#This Row],[Horario Inscrito]]," ","")&amp;"-"&amp;Tabla1[[#This Row],[Fecha Inicio grupo]])</f>
        <v/>
      </c>
      <c r="BF652" s="252" t="str">
        <f>IF(F652="","",Tabla1[[#This Row],[Curso]])</f>
        <v/>
      </c>
      <c r="BG652" s="253" t="str">
        <f>+IF(TRIM(F652)="","",$B$1&amp;"-"&amp;TRIM(Tabla1[[#This Row],[Mes Inscrito]])&amp;"-"&amp;TRIM(Tabla1[[#This Row],[Dia de clases Inscrito]])&amp;"-"&amp;TRIM(Tabla1[[#This Row],[Horario Inscrito]])&amp;"-"&amp;TRIM(Tabla1[[#This Row],[Fecha Inicio grupo]])&amp;"-"&amp;TRIM(Tabla1[[#This Row],[Tipo Incrito]]))</f>
        <v/>
      </c>
      <c r="BH652" s="309"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10"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10"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10" t="str">
        <f>IF(Tabla1[[#This Row],[Fecha Inicio grupo]]="","",IFERROR(VLOOKUP(Tabla1[[#This Row],[Mes de Alta como miembro]],Parámetros!$AM$2:$AN$16,2,0),"01/01/1900"))</f>
        <v/>
      </c>
    </row>
    <row r="653" spans="1:63" ht="14.45" hidden="1">
      <c r="A653" s="69">
        <v>650</v>
      </c>
      <c r="B653" s="30"/>
      <c r="C653" s="35"/>
      <c r="D653" s="43"/>
      <c r="E653" s="65"/>
      <c r="F653" s="46"/>
      <c r="G653" s="46"/>
      <c r="H653" s="164"/>
      <c r="I653" s="43"/>
      <c r="J653" s="29"/>
      <c r="K653" s="70"/>
      <c r="L653" s="69"/>
      <c r="M653" s="47"/>
      <c r="N653" s="239" t="str">
        <f ca="1">IF(Tabla1[[#This Row],[Fecha de nac]]="","",IF(Tabla1[[#This Row],[Fecha Finalización]] &gt;=TODAY(), DATEDIF(Tabla1[[#This Row],[Fecha de nac]],TODAY(),"y"), ROUNDDOWN((Tabla1[[#This Row],[Fecha Finalización]] -Tabla1[[#This Row],[Fecha de nac]])/365,0)))</f>
        <v/>
      </c>
      <c r="O653" s="170"/>
      <c r="P653" s="35"/>
      <c r="Q653" s="68"/>
      <c r="R653" s="68"/>
      <c r="S653" s="68"/>
      <c r="T653" s="68"/>
      <c r="U653" s="244" t="str">
        <f>IF(F653="","",Tabla1[[#This Row],[Fecha Inicio grupo]]+3*7-7)</f>
        <v/>
      </c>
      <c r="V653" s="245" t="str">
        <f>IF(F653="","",EDATE(Tabla1[[#This Row],[Fecha Inicio grupo]],3))</f>
        <v/>
      </c>
      <c r="W653" s="30"/>
      <c r="X653" s="30"/>
      <c r="Y653" s="77"/>
      <c r="Z653" s="77"/>
      <c r="AA653" s="77"/>
      <c r="AB653" s="77"/>
      <c r="AC653" s="77"/>
      <c r="AD653" s="77"/>
      <c r="AE653" s="77"/>
      <c r="AF653" s="77"/>
      <c r="AG653" s="77"/>
      <c r="AH653" s="77"/>
      <c r="AI653" s="77"/>
      <c r="AJ653" s="77"/>
      <c r="AK653" s="77"/>
      <c r="AL653" s="77"/>
      <c r="AM653" s="77"/>
      <c r="AN653" s="77"/>
      <c r="AO653" s="145"/>
      <c r="AP653" s="247" t="str">
        <f>IF(F653="","",IFERROR(VLOOKUP(SUBSTITUTE(SUBSTITUTE(Tabla1[[#This Row],[Uso Sistemas]],"T","P"),"N","F"),Parámetros!$M$2:$N$17,2,0),"Completar hasta 3ra sem. para evaluar a Probacionista"))</f>
        <v/>
      </c>
      <c r="AQ653" s="40"/>
      <c r="AR653" s="40"/>
      <c r="AS653" s="40"/>
      <c r="AT653" s="29"/>
      <c r="AU653" s="56"/>
      <c r="AV653" s="56"/>
      <c r="AW653" s="56"/>
      <c r="AX653" s="249" t="str">
        <f>IF(V653="","",EOMONTH(EDATE(Tabla1[[#This Row],[Fecha Finalización]],2),0))</f>
        <v/>
      </c>
      <c r="AY653" s="40"/>
      <c r="AZ653" s="250" t="str">
        <f>IF(V653="","",EOMONTH(EDATE(Tabla1[[#This Row],[Fecha Finalización]],3),0))</f>
        <v/>
      </c>
      <c r="BA653" s="40"/>
      <c r="BB653" s="40"/>
      <c r="BC653" s="236"/>
      <c r="BD653" s="234" t="str">
        <f>IF(F653="","",Tabla1[[#This Row],[sem 01]]&amp;Tabla1[[#This Row],[sem 02]]&amp;Tabla1[[#This Row],[sem 03]])</f>
        <v/>
      </c>
      <c r="BE653" s="235" t="str">
        <f>IF(TRIM(F653)="","",$B$1&amp;"-"&amp;SUBSTITUTE(Tabla1[[#This Row],[Mes Inscrito]]," ","")&amp;"-"&amp;SUBSTITUTE(Tabla1[[#This Row],[Dia de clases Inscrito]]," ","")&amp;"-"&amp;SUBSTITUTE(Tabla1[[#This Row],[Horario Inscrito]]," ","")&amp;"-"&amp;Tabla1[[#This Row],[Fecha Inicio grupo]])</f>
        <v/>
      </c>
      <c r="BF653" s="252" t="str">
        <f>IF(F653="","",Tabla1[[#This Row],[Curso]])</f>
        <v/>
      </c>
      <c r="BG653" s="253" t="str">
        <f>+IF(TRIM(F653)="","",$B$1&amp;"-"&amp;TRIM(Tabla1[[#This Row],[Mes Inscrito]])&amp;"-"&amp;TRIM(Tabla1[[#This Row],[Dia de clases Inscrito]])&amp;"-"&amp;TRIM(Tabla1[[#This Row],[Horario Inscrito]])&amp;"-"&amp;TRIM(Tabla1[[#This Row],[Fecha Inicio grupo]])&amp;"-"&amp;TRIM(Tabla1[[#This Row],[Tipo Incrito]]))</f>
        <v/>
      </c>
      <c r="BH653" s="309"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10"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10"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10" t="str">
        <f>IF(Tabla1[[#This Row],[Fecha Inicio grupo]]="","",IFERROR(VLOOKUP(Tabla1[[#This Row],[Mes de Alta como miembro]],Parámetros!$AM$2:$AN$16,2,0),"01/01/1900"))</f>
        <v/>
      </c>
    </row>
    <row r="654" spans="1:63" ht="14.45" hidden="1">
      <c r="A654" s="69">
        <v>651</v>
      </c>
      <c r="B654" s="30"/>
      <c r="C654" s="35"/>
      <c r="D654" s="43"/>
      <c r="E654" s="65"/>
      <c r="F654" s="46"/>
      <c r="G654" s="46"/>
      <c r="H654" s="164"/>
      <c r="I654" s="43"/>
      <c r="J654" s="29"/>
      <c r="K654" s="70"/>
      <c r="L654" s="69"/>
      <c r="M654" s="47"/>
      <c r="N654" s="239" t="str">
        <f ca="1">IF(Tabla1[[#This Row],[Fecha de nac]]="","",IF(Tabla1[[#This Row],[Fecha Finalización]] &gt;=TODAY(), DATEDIF(Tabla1[[#This Row],[Fecha de nac]],TODAY(),"y"), ROUNDDOWN((Tabla1[[#This Row],[Fecha Finalización]] -Tabla1[[#This Row],[Fecha de nac]])/365,0)))</f>
        <v/>
      </c>
      <c r="O654" s="170"/>
      <c r="P654" s="35"/>
      <c r="Q654" s="68"/>
      <c r="R654" s="68"/>
      <c r="S654" s="68"/>
      <c r="T654" s="68"/>
      <c r="U654" s="244" t="str">
        <f>IF(F654="","",Tabla1[[#This Row],[Fecha Inicio grupo]]+3*7-7)</f>
        <v/>
      </c>
      <c r="V654" s="245" t="str">
        <f>IF(F654="","",EDATE(Tabla1[[#This Row],[Fecha Inicio grupo]],3))</f>
        <v/>
      </c>
      <c r="W654" s="30"/>
      <c r="X654" s="30"/>
      <c r="Y654" s="77"/>
      <c r="Z654" s="77"/>
      <c r="AA654" s="77"/>
      <c r="AB654" s="77"/>
      <c r="AC654" s="77"/>
      <c r="AD654" s="77"/>
      <c r="AE654" s="77"/>
      <c r="AF654" s="77"/>
      <c r="AG654" s="77"/>
      <c r="AH654" s="77"/>
      <c r="AI654" s="77"/>
      <c r="AJ654" s="77"/>
      <c r="AK654" s="77"/>
      <c r="AL654" s="77"/>
      <c r="AM654" s="77"/>
      <c r="AN654" s="77"/>
      <c r="AO654" s="145"/>
      <c r="AP654" s="247" t="str">
        <f>IF(F654="","",IFERROR(VLOOKUP(SUBSTITUTE(SUBSTITUTE(Tabla1[[#This Row],[Uso Sistemas]],"T","P"),"N","F"),Parámetros!$M$2:$N$17,2,0),"Completar hasta 3ra sem. para evaluar a Probacionista"))</f>
        <v/>
      </c>
      <c r="AQ654" s="40"/>
      <c r="AR654" s="40"/>
      <c r="AS654" s="40"/>
      <c r="AT654" s="29"/>
      <c r="AU654" s="56"/>
      <c r="AV654" s="56"/>
      <c r="AW654" s="56"/>
      <c r="AX654" s="249" t="str">
        <f>IF(V654="","",EOMONTH(EDATE(Tabla1[[#This Row],[Fecha Finalización]],2),0))</f>
        <v/>
      </c>
      <c r="AY654" s="40"/>
      <c r="AZ654" s="250" t="str">
        <f>IF(V654="","",EOMONTH(EDATE(Tabla1[[#This Row],[Fecha Finalización]],3),0))</f>
        <v/>
      </c>
      <c r="BA654" s="40"/>
      <c r="BB654" s="40"/>
      <c r="BC654" s="236"/>
      <c r="BD654" s="234" t="str">
        <f>IF(F654="","",Tabla1[[#This Row],[sem 01]]&amp;Tabla1[[#This Row],[sem 02]]&amp;Tabla1[[#This Row],[sem 03]])</f>
        <v/>
      </c>
      <c r="BE654" s="235" t="str">
        <f>IF(TRIM(F654)="","",$B$1&amp;"-"&amp;SUBSTITUTE(Tabla1[[#This Row],[Mes Inscrito]]," ","")&amp;"-"&amp;SUBSTITUTE(Tabla1[[#This Row],[Dia de clases Inscrito]]," ","")&amp;"-"&amp;SUBSTITUTE(Tabla1[[#This Row],[Horario Inscrito]]," ","")&amp;"-"&amp;Tabla1[[#This Row],[Fecha Inicio grupo]])</f>
        <v/>
      </c>
      <c r="BF654" s="252" t="str">
        <f>IF(F654="","",Tabla1[[#This Row],[Curso]])</f>
        <v/>
      </c>
      <c r="BG654" s="253" t="str">
        <f>+IF(TRIM(F654)="","",$B$1&amp;"-"&amp;TRIM(Tabla1[[#This Row],[Mes Inscrito]])&amp;"-"&amp;TRIM(Tabla1[[#This Row],[Dia de clases Inscrito]])&amp;"-"&amp;TRIM(Tabla1[[#This Row],[Horario Inscrito]])&amp;"-"&amp;TRIM(Tabla1[[#This Row],[Fecha Inicio grupo]])&amp;"-"&amp;TRIM(Tabla1[[#This Row],[Tipo Incrito]]))</f>
        <v/>
      </c>
      <c r="BH654" s="309"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10"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10"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10" t="str">
        <f>IF(Tabla1[[#This Row],[Fecha Inicio grupo]]="","",IFERROR(VLOOKUP(Tabla1[[#This Row],[Mes de Alta como miembro]],Parámetros!$AM$2:$AN$16,2,0),"01/01/1900"))</f>
        <v/>
      </c>
    </row>
    <row r="655" spans="1:63" ht="14.45" hidden="1">
      <c r="A655" s="69">
        <v>652</v>
      </c>
      <c r="B655" s="30"/>
      <c r="C655" s="35"/>
      <c r="D655" s="43"/>
      <c r="E655" s="65"/>
      <c r="F655" s="46"/>
      <c r="G655" s="46"/>
      <c r="H655" s="164"/>
      <c r="I655" s="43"/>
      <c r="J655" s="29"/>
      <c r="K655" s="70"/>
      <c r="L655" s="69"/>
      <c r="M655" s="47"/>
      <c r="N655" s="239" t="str">
        <f ca="1">IF(Tabla1[[#This Row],[Fecha de nac]]="","",IF(Tabla1[[#This Row],[Fecha Finalización]] &gt;=TODAY(), DATEDIF(Tabla1[[#This Row],[Fecha de nac]],TODAY(),"y"), ROUNDDOWN((Tabla1[[#This Row],[Fecha Finalización]] -Tabla1[[#This Row],[Fecha de nac]])/365,0)))</f>
        <v/>
      </c>
      <c r="O655" s="170"/>
      <c r="P655" s="35"/>
      <c r="Q655" s="68"/>
      <c r="R655" s="68"/>
      <c r="S655" s="68"/>
      <c r="T655" s="68"/>
      <c r="U655" s="244" t="str">
        <f>IF(F655="","",Tabla1[[#This Row],[Fecha Inicio grupo]]+3*7-7)</f>
        <v/>
      </c>
      <c r="V655" s="245" t="str">
        <f>IF(F655="","",EDATE(Tabla1[[#This Row],[Fecha Inicio grupo]],3))</f>
        <v/>
      </c>
      <c r="W655" s="30"/>
      <c r="X655" s="30"/>
      <c r="Y655" s="77"/>
      <c r="Z655" s="77"/>
      <c r="AA655" s="77"/>
      <c r="AB655" s="77"/>
      <c r="AC655" s="77"/>
      <c r="AD655" s="77"/>
      <c r="AE655" s="77"/>
      <c r="AF655" s="77"/>
      <c r="AG655" s="77"/>
      <c r="AH655" s="77"/>
      <c r="AI655" s="77"/>
      <c r="AJ655" s="77"/>
      <c r="AK655" s="77"/>
      <c r="AL655" s="77"/>
      <c r="AM655" s="77"/>
      <c r="AN655" s="77"/>
      <c r="AO655" s="145"/>
      <c r="AP655" s="247" t="str">
        <f>IF(F655="","",IFERROR(VLOOKUP(SUBSTITUTE(SUBSTITUTE(Tabla1[[#This Row],[Uso Sistemas]],"T","P"),"N","F"),Parámetros!$M$2:$N$17,2,0),"Completar hasta 3ra sem. para evaluar a Probacionista"))</f>
        <v/>
      </c>
      <c r="AQ655" s="40"/>
      <c r="AR655" s="40"/>
      <c r="AS655" s="40"/>
      <c r="AT655" s="29"/>
      <c r="AU655" s="56"/>
      <c r="AV655" s="56"/>
      <c r="AW655" s="56"/>
      <c r="AX655" s="249" t="str">
        <f>IF(V655="","",EOMONTH(EDATE(Tabla1[[#This Row],[Fecha Finalización]],2),0))</f>
        <v/>
      </c>
      <c r="AY655" s="40"/>
      <c r="AZ655" s="250" t="str">
        <f>IF(V655="","",EOMONTH(EDATE(Tabla1[[#This Row],[Fecha Finalización]],3),0))</f>
        <v/>
      </c>
      <c r="BA655" s="40"/>
      <c r="BB655" s="40"/>
      <c r="BC655" s="236"/>
      <c r="BD655" s="234" t="str">
        <f>IF(F655="","",Tabla1[[#This Row],[sem 01]]&amp;Tabla1[[#This Row],[sem 02]]&amp;Tabla1[[#This Row],[sem 03]])</f>
        <v/>
      </c>
      <c r="BE655" s="235" t="str">
        <f>IF(TRIM(F655)="","",$B$1&amp;"-"&amp;SUBSTITUTE(Tabla1[[#This Row],[Mes Inscrito]]," ","")&amp;"-"&amp;SUBSTITUTE(Tabla1[[#This Row],[Dia de clases Inscrito]]," ","")&amp;"-"&amp;SUBSTITUTE(Tabla1[[#This Row],[Horario Inscrito]]," ","")&amp;"-"&amp;Tabla1[[#This Row],[Fecha Inicio grupo]])</f>
        <v/>
      </c>
      <c r="BF655" s="252" t="str">
        <f>IF(F655="","",Tabla1[[#This Row],[Curso]])</f>
        <v/>
      </c>
      <c r="BG655" s="253" t="str">
        <f>+IF(TRIM(F655)="","",$B$1&amp;"-"&amp;TRIM(Tabla1[[#This Row],[Mes Inscrito]])&amp;"-"&amp;TRIM(Tabla1[[#This Row],[Dia de clases Inscrito]])&amp;"-"&amp;TRIM(Tabla1[[#This Row],[Horario Inscrito]])&amp;"-"&amp;TRIM(Tabla1[[#This Row],[Fecha Inicio grupo]])&amp;"-"&amp;TRIM(Tabla1[[#This Row],[Tipo Incrito]]))</f>
        <v/>
      </c>
      <c r="BH655" s="309"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10"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10"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10" t="str">
        <f>IF(Tabla1[[#This Row],[Fecha Inicio grupo]]="","",IFERROR(VLOOKUP(Tabla1[[#This Row],[Mes de Alta como miembro]],Parámetros!$AM$2:$AN$16,2,0),"01/01/1900"))</f>
        <v/>
      </c>
    </row>
    <row r="656" spans="1:63" ht="14.45" hidden="1">
      <c r="A656" s="69">
        <v>653</v>
      </c>
      <c r="B656" s="30"/>
      <c r="C656" s="35"/>
      <c r="D656" s="43"/>
      <c r="E656" s="65"/>
      <c r="F656" s="46"/>
      <c r="G656" s="46"/>
      <c r="H656" s="164"/>
      <c r="I656" s="43"/>
      <c r="J656" s="29"/>
      <c r="K656" s="70"/>
      <c r="L656" s="69"/>
      <c r="M656" s="47"/>
      <c r="N656" s="239" t="str">
        <f ca="1">IF(Tabla1[[#This Row],[Fecha de nac]]="","",IF(Tabla1[[#This Row],[Fecha Finalización]] &gt;=TODAY(), DATEDIF(Tabla1[[#This Row],[Fecha de nac]],TODAY(),"y"), ROUNDDOWN((Tabla1[[#This Row],[Fecha Finalización]] -Tabla1[[#This Row],[Fecha de nac]])/365,0)))</f>
        <v/>
      </c>
      <c r="O656" s="170"/>
      <c r="P656" s="35"/>
      <c r="Q656" s="68"/>
      <c r="R656" s="68"/>
      <c r="S656" s="68"/>
      <c r="T656" s="68"/>
      <c r="U656" s="244" t="str">
        <f>IF(F656="","",Tabla1[[#This Row],[Fecha Inicio grupo]]+3*7-7)</f>
        <v/>
      </c>
      <c r="V656" s="245" t="str">
        <f>IF(F656="","",EDATE(Tabla1[[#This Row],[Fecha Inicio grupo]],3))</f>
        <v/>
      </c>
      <c r="W656" s="30"/>
      <c r="X656" s="30"/>
      <c r="Y656" s="77"/>
      <c r="Z656" s="77"/>
      <c r="AA656" s="77"/>
      <c r="AB656" s="77"/>
      <c r="AC656" s="77"/>
      <c r="AD656" s="77"/>
      <c r="AE656" s="77"/>
      <c r="AF656" s="77"/>
      <c r="AG656" s="77"/>
      <c r="AH656" s="77"/>
      <c r="AI656" s="77"/>
      <c r="AJ656" s="77"/>
      <c r="AK656" s="77"/>
      <c r="AL656" s="77"/>
      <c r="AM656" s="77"/>
      <c r="AN656" s="77"/>
      <c r="AO656" s="145"/>
      <c r="AP656" s="247" t="str">
        <f>IF(F656="","",IFERROR(VLOOKUP(SUBSTITUTE(SUBSTITUTE(Tabla1[[#This Row],[Uso Sistemas]],"T","P"),"N","F"),Parámetros!$M$2:$N$17,2,0),"Completar hasta 3ra sem. para evaluar a Probacionista"))</f>
        <v/>
      </c>
      <c r="AQ656" s="40"/>
      <c r="AR656" s="40"/>
      <c r="AS656" s="40"/>
      <c r="AT656" s="29"/>
      <c r="AU656" s="56"/>
      <c r="AV656" s="56"/>
      <c r="AW656" s="56"/>
      <c r="AX656" s="249" t="str">
        <f>IF(V656="","",EOMONTH(EDATE(Tabla1[[#This Row],[Fecha Finalización]],2),0))</f>
        <v/>
      </c>
      <c r="AY656" s="40"/>
      <c r="AZ656" s="250" t="str">
        <f>IF(V656="","",EOMONTH(EDATE(Tabla1[[#This Row],[Fecha Finalización]],3),0))</f>
        <v/>
      </c>
      <c r="BA656" s="40"/>
      <c r="BB656" s="40"/>
      <c r="BC656" s="236"/>
      <c r="BD656" s="234" t="str">
        <f>IF(F656="","",Tabla1[[#This Row],[sem 01]]&amp;Tabla1[[#This Row],[sem 02]]&amp;Tabla1[[#This Row],[sem 03]])</f>
        <v/>
      </c>
      <c r="BE656" s="235" t="str">
        <f>IF(TRIM(F656)="","",$B$1&amp;"-"&amp;SUBSTITUTE(Tabla1[[#This Row],[Mes Inscrito]]," ","")&amp;"-"&amp;SUBSTITUTE(Tabla1[[#This Row],[Dia de clases Inscrito]]," ","")&amp;"-"&amp;SUBSTITUTE(Tabla1[[#This Row],[Horario Inscrito]]," ","")&amp;"-"&amp;Tabla1[[#This Row],[Fecha Inicio grupo]])</f>
        <v/>
      </c>
      <c r="BF656" s="252" t="str">
        <f>IF(F656="","",Tabla1[[#This Row],[Curso]])</f>
        <v/>
      </c>
      <c r="BG656" s="253" t="str">
        <f>+IF(TRIM(F656)="","",$B$1&amp;"-"&amp;TRIM(Tabla1[[#This Row],[Mes Inscrito]])&amp;"-"&amp;TRIM(Tabla1[[#This Row],[Dia de clases Inscrito]])&amp;"-"&amp;TRIM(Tabla1[[#This Row],[Horario Inscrito]])&amp;"-"&amp;TRIM(Tabla1[[#This Row],[Fecha Inicio grupo]])&amp;"-"&amp;TRIM(Tabla1[[#This Row],[Tipo Incrito]]))</f>
        <v/>
      </c>
      <c r="BH656" s="309"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10"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10"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10" t="str">
        <f>IF(Tabla1[[#This Row],[Fecha Inicio grupo]]="","",IFERROR(VLOOKUP(Tabla1[[#This Row],[Mes de Alta como miembro]],Parámetros!$AM$2:$AN$16,2,0),"01/01/1900"))</f>
        <v/>
      </c>
    </row>
    <row r="657" spans="1:63" ht="14.45" hidden="1">
      <c r="A657" s="69">
        <v>654</v>
      </c>
      <c r="B657" s="30"/>
      <c r="C657" s="35"/>
      <c r="D657" s="43"/>
      <c r="E657" s="65"/>
      <c r="F657" s="46"/>
      <c r="G657" s="46"/>
      <c r="H657" s="164"/>
      <c r="I657" s="43"/>
      <c r="J657" s="29"/>
      <c r="K657" s="70"/>
      <c r="L657" s="69"/>
      <c r="M657" s="47"/>
      <c r="N657" s="239" t="str">
        <f ca="1">IF(Tabla1[[#This Row],[Fecha de nac]]="","",IF(Tabla1[[#This Row],[Fecha Finalización]] &gt;=TODAY(), DATEDIF(Tabla1[[#This Row],[Fecha de nac]],TODAY(),"y"), ROUNDDOWN((Tabla1[[#This Row],[Fecha Finalización]] -Tabla1[[#This Row],[Fecha de nac]])/365,0)))</f>
        <v/>
      </c>
      <c r="O657" s="170"/>
      <c r="P657" s="35"/>
      <c r="Q657" s="68"/>
      <c r="R657" s="68"/>
      <c r="S657" s="68"/>
      <c r="T657" s="68"/>
      <c r="U657" s="244" t="str">
        <f>IF(F657="","",Tabla1[[#This Row],[Fecha Inicio grupo]]+3*7-7)</f>
        <v/>
      </c>
      <c r="V657" s="245" t="str">
        <f>IF(F657="","",EDATE(Tabla1[[#This Row],[Fecha Inicio grupo]],3))</f>
        <v/>
      </c>
      <c r="W657" s="30"/>
      <c r="X657" s="30"/>
      <c r="Y657" s="77"/>
      <c r="Z657" s="77"/>
      <c r="AA657" s="77"/>
      <c r="AB657" s="77"/>
      <c r="AC657" s="77"/>
      <c r="AD657" s="77"/>
      <c r="AE657" s="77"/>
      <c r="AF657" s="77"/>
      <c r="AG657" s="77"/>
      <c r="AH657" s="77"/>
      <c r="AI657" s="77"/>
      <c r="AJ657" s="77"/>
      <c r="AK657" s="77"/>
      <c r="AL657" s="77"/>
      <c r="AM657" s="77"/>
      <c r="AN657" s="77"/>
      <c r="AO657" s="145"/>
      <c r="AP657" s="247" t="str">
        <f>IF(F657="","",IFERROR(VLOOKUP(SUBSTITUTE(SUBSTITUTE(Tabla1[[#This Row],[Uso Sistemas]],"T","P"),"N","F"),Parámetros!$M$2:$N$17,2,0),"Completar hasta 3ra sem. para evaluar a Probacionista"))</f>
        <v/>
      </c>
      <c r="AQ657" s="40"/>
      <c r="AR657" s="40"/>
      <c r="AS657" s="40"/>
      <c r="AT657" s="29"/>
      <c r="AU657" s="56"/>
      <c r="AV657" s="56"/>
      <c r="AW657" s="56"/>
      <c r="AX657" s="249" t="str">
        <f>IF(V657="","",EOMONTH(EDATE(Tabla1[[#This Row],[Fecha Finalización]],2),0))</f>
        <v/>
      </c>
      <c r="AY657" s="40"/>
      <c r="AZ657" s="250" t="str">
        <f>IF(V657="","",EOMONTH(EDATE(Tabla1[[#This Row],[Fecha Finalización]],3),0))</f>
        <v/>
      </c>
      <c r="BA657" s="40"/>
      <c r="BB657" s="40"/>
      <c r="BC657" s="236"/>
      <c r="BD657" s="234" t="str">
        <f>IF(F657="","",Tabla1[[#This Row],[sem 01]]&amp;Tabla1[[#This Row],[sem 02]]&amp;Tabla1[[#This Row],[sem 03]])</f>
        <v/>
      </c>
      <c r="BE657" s="235" t="str">
        <f>IF(TRIM(F657)="","",$B$1&amp;"-"&amp;SUBSTITUTE(Tabla1[[#This Row],[Mes Inscrito]]," ","")&amp;"-"&amp;SUBSTITUTE(Tabla1[[#This Row],[Dia de clases Inscrito]]," ","")&amp;"-"&amp;SUBSTITUTE(Tabla1[[#This Row],[Horario Inscrito]]," ","")&amp;"-"&amp;Tabla1[[#This Row],[Fecha Inicio grupo]])</f>
        <v/>
      </c>
      <c r="BF657" s="252" t="str">
        <f>IF(F657="","",Tabla1[[#This Row],[Curso]])</f>
        <v/>
      </c>
      <c r="BG657" s="253" t="str">
        <f>+IF(TRIM(F657)="","",$B$1&amp;"-"&amp;TRIM(Tabla1[[#This Row],[Mes Inscrito]])&amp;"-"&amp;TRIM(Tabla1[[#This Row],[Dia de clases Inscrito]])&amp;"-"&amp;TRIM(Tabla1[[#This Row],[Horario Inscrito]])&amp;"-"&amp;TRIM(Tabla1[[#This Row],[Fecha Inicio grupo]])&amp;"-"&amp;TRIM(Tabla1[[#This Row],[Tipo Incrito]]))</f>
        <v/>
      </c>
      <c r="BH657" s="309"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10"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10"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10" t="str">
        <f>IF(Tabla1[[#This Row],[Fecha Inicio grupo]]="","",IFERROR(VLOOKUP(Tabla1[[#This Row],[Mes de Alta como miembro]],Parámetros!$AM$2:$AN$16,2,0),"01/01/1900"))</f>
        <v/>
      </c>
    </row>
    <row r="658" spans="1:63" ht="14.45" hidden="1">
      <c r="A658" s="69">
        <v>655</v>
      </c>
      <c r="B658" s="30"/>
      <c r="C658" s="35"/>
      <c r="D658" s="43"/>
      <c r="E658" s="65"/>
      <c r="F658" s="46"/>
      <c r="G658" s="46"/>
      <c r="H658" s="164"/>
      <c r="I658" s="43"/>
      <c r="J658" s="29"/>
      <c r="K658" s="70"/>
      <c r="L658" s="69"/>
      <c r="M658" s="47"/>
      <c r="N658" s="239" t="str">
        <f ca="1">IF(Tabla1[[#This Row],[Fecha de nac]]="","",IF(Tabla1[[#This Row],[Fecha Finalización]] &gt;=TODAY(), DATEDIF(Tabla1[[#This Row],[Fecha de nac]],TODAY(),"y"), ROUNDDOWN((Tabla1[[#This Row],[Fecha Finalización]] -Tabla1[[#This Row],[Fecha de nac]])/365,0)))</f>
        <v/>
      </c>
      <c r="O658" s="170"/>
      <c r="P658" s="35"/>
      <c r="Q658" s="68"/>
      <c r="R658" s="68"/>
      <c r="S658" s="68"/>
      <c r="T658" s="68"/>
      <c r="U658" s="244" t="str">
        <f>IF(F658="","",Tabla1[[#This Row],[Fecha Inicio grupo]]+3*7-7)</f>
        <v/>
      </c>
      <c r="V658" s="245" t="str">
        <f>IF(F658="","",EDATE(Tabla1[[#This Row],[Fecha Inicio grupo]],3))</f>
        <v/>
      </c>
      <c r="W658" s="30"/>
      <c r="X658" s="30"/>
      <c r="Y658" s="77"/>
      <c r="Z658" s="77"/>
      <c r="AA658" s="77"/>
      <c r="AB658" s="77"/>
      <c r="AC658" s="77"/>
      <c r="AD658" s="77"/>
      <c r="AE658" s="77"/>
      <c r="AF658" s="77"/>
      <c r="AG658" s="77"/>
      <c r="AH658" s="77"/>
      <c r="AI658" s="77"/>
      <c r="AJ658" s="77"/>
      <c r="AK658" s="77"/>
      <c r="AL658" s="77"/>
      <c r="AM658" s="77"/>
      <c r="AN658" s="77"/>
      <c r="AO658" s="145"/>
      <c r="AP658" s="247" t="str">
        <f>IF(F658="","",IFERROR(VLOOKUP(SUBSTITUTE(SUBSTITUTE(Tabla1[[#This Row],[Uso Sistemas]],"T","P"),"N","F"),Parámetros!$M$2:$N$17,2,0),"Completar hasta 3ra sem. para evaluar a Probacionista"))</f>
        <v/>
      </c>
      <c r="AQ658" s="40"/>
      <c r="AR658" s="40"/>
      <c r="AS658" s="40"/>
      <c r="AT658" s="29"/>
      <c r="AU658" s="56"/>
      <c r="AV658" s="56"/>
      <c r="AW658" s="56"/>
      <c r="AX658" s="249" t="str">
        <f>IF(V658="","",EOMONTH(EDATE(Tabla1[[#This Row],[Fecha Finalización]],2),0))</f>
        <v/>
      </c>
      <c r="AY658" s="40"/>
      <c r="AZ658" s="250" t="str">
        <f>IF(V658="","",EOMONTH(EDATE(Tabla1[[#This Row],[Fecha Finalización]],3),0))</f>
        <v/>
      </c>
      <c r="BA658" s="40"/>
      <c r="BB658" s="40"/>
      <c r="BC658" s="236"/>
      <c r="BD658" s="234" t="str">
        <f>IF(F658="","",Tabla1[[#This Row],[sem 01]]&amp;Tabla1[[#This Row],[sem 02]]&amp;Tabla1[[#This Row],[sem 03]])</f>
        <v/>
      </c>
      <c r="BE658" s="235" t="str">
        <f>IF(TRIM(F658)="","",$B$1&amp;"-"&amp;SUBSTITUTE(Tabla1[[#This Row],[Mes Inscrito]]," ","")&amp;"-"&amp;SUBSTITUTE(Tabla1[[#This Row],[Dia de clases Inscrito]]," ","")&amp;"-"&amp;SUBSTITUTE(Tabla1[[#This Row],[Horario Inscrito]]," ","")&amp;"-"&amp;Tabla1[[#This Row],[Fecha Inicio grupo]])</f>
        <v/>
      </c>
      <c r="BF658" s="252" t="str">
        <f>IF(F658="","",Tabla1[[#This Row],[Curso]])</f>
        <v/>
      </c>
      <c r="BG658" s="253" t="str">
        <f>+IF(TRIM(F658)="","",$B$1&amp;"-"&amp;TRIM(Tabla1[[#This Row],[Mes Inscrito]])&amp;"-"&amp;TRIM(Tabla1[[#This Row],[Dia de clases Inscrito]])&amp;"-"&amp;TRIM(Tabla1[[#This Row],[Horario Inscrito]])&amp;"-"&amp;TRIM(Tabla1[[#This Row],[Fecha Inicio grupo]])&amp;"-"&amp;TRIM(Tabla1[[#This Row],[Tipo Incrito]]))</f>
        <v/>
      </c>
      <c r="BH658" s="309"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10"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10"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10" t="str">
        <f>IF(Tabla1[[#This Row],[Fecha Inicio grupo]]="","",IFERROR(VLOOKUP(Tabla1[[#This Row],[Mes de Alta como miembro]],Parámetros!$AM$2:$AN$16,2,0),"01/01/1900"))</f>
        <v/>
      </c>
    </row>
    <row r="659" spans="1:63" ht="14.45" hidden="1">
      <c r="A659" s="69">
        <v>656</v>
      </c>
      <c r="B659" s="30"/>
      <c r="C659" s="35"/>
      <c r="D659" s="43"/>
      <c r="E659" s="65"/>
      <c r="F659" s="46"/>
      <c r="G659" s="46"/>
      <c r="H659" s="164"/>
      <c r="I659" s="43"/>
      <c r="J659" s="29"/>
      <c r="K659" s="70"/>
      <c r="L659" s="69"/>
      <c r="M659" s="47"/>
      <c r="N659" s="239" t="str">
        <f ca="1">IF(Tabla1[[#This Row],[Fecha de nac]]="","",IF(Tabla1[[#This Row],[Fecha Finalización]] &gt;=TODAY(), DATEDIF(Tabla1[[#This Row],[Fecha de nac]],TODAY(),"y"), ROUNDDOWN((Tabla1[[#This Row],[Fecha Finalización]] -Tabla1[[#This Row],[Fecha de nac]])/365,0)))</f>
        <v/>
      </c>
      <c r="O659" s="170"/>
      <c r="P659" s="35"/>
      <c r="Q659" s="68"/>
      <c r="R659" s="68"/>
      <c r="S659" s="68"/>
      <c r="T659" s="68"/>
      <c r="U659" s="244" t="str">
        <f>IF(F659="","",Tabla1[[#This Row],[Fecha Inicio grupo]]+3*7-7)</f>
        <v/>
      </c>
      <c r="V659" s="245" t="str">
        <f>IF(F659="","",EDATE(Tabla1[[#This Row],[Fecha Inicio grupo]],3))</f>
        <v/>
      </c>
      <c r="W659" s="30"/>
      <c r="X659" s="30"/>
      <c r="Y659" s="77"/>
      <c r="Z659" s="77"/>
      <c r="AA659" s="77"/>
      <c r="AB659" s="77"/>
      <c r="AC659" s="77"/>
      <c r="AD659" s="77"/>
      <c r="AE659" s="77"/>
      <c r="AF659" s="77"/>
      <c r="AG659" s="77"/>
      <c r="AH659" s="77"/>
      <c r="AI659" s="77"/>
      <c r="AJ659" s="77"/>
      <c r="AK659" s="77"/>
      <c r="AL659" s="77"/>
      <c r="AM659" s="77"/>
      <c r="AN659" s="77"/>
      <c r="AO659" s="145"/>
      <c r="AP659" s="247" t="str">
        <f>IF(F659="","",IFERROR(VLOOKUP(SUBSTITUTE(SUBSTITUTE(Tabla1[[#This Row],[Uso Sistemas]],"T","P"),"N","F"),Parámetros!$M$2:$N$17,2,0),"Completar hasta 3ra sem. para evaluar a Probacionista"))</f>
        <v/>
      </c>
      <c r="AQ659" s="40"/>
      <c r="AR659" s="40"/>
      <c r="AS659" s="40"/>
      <c r="AT659" s="29"/>
      <c r="AU659" s="56"/>
      <c r="AV659" s="56"/>
      <c r="AW659" s="56"/>
      <c r="AX659" s="249" t="str">
        <f>IF(V659="","",EOMONTH(EDATE(Tabla1[[#This Row],[Fecha Finalización]],2),0))</f>
        <v/>
      </c>
      <c r="AY659" s="40"/>
      <c r="AZ659" s="250" t="str">
        <f>IF(V659="","",EOMONTH(EDATE(Tabla1[[#This Row],[Fecha Finalización]],3),0))</f>
        <v/>
      </c>
      <c r="BA659" s="40"/>
      <c r="BB659" s="40"/>
      <c r="BC659" s="236"/>
      <c r="BD659" s="234" t="str">
        <f>IF(F659="","",Tabla1[[#This Row],[sem 01]]&amp;Tabla1[[#This Row],[sem 02]]&amp;Tabla1[[#This Row],[sem 03]])</f>
        <v/>
      </c>
      <c r="BE659" s="235" t="str">
        <f>IF(TRIM(F659)="","",$B$1&amp;"-"&amp;SUBSTITUTE(Tabla1[[#This Row],[Mes Inscrito]]," ","")&amp;"-"&amp;SUBSTITUTE(Tabla1[[#This Row],[Dia de clases Inscrito]]," ","")&amp;"-"&amp;SUBSTITUTE(Tabla1[[#This Row],[Horario Inscrito]]," ","")&amp;"-"&amp;Tabla1[[#This Row],[Fecha Inicio grupo]])</f>
        <v/>
      </c>
      <c r="BF659" s="252" t="str">
        <f>IF(F659="","",Tabla1[[#This Row],[Curso]])</f>
        <v/>
      </c>
      <c r="BG659" s="253" t="str">
        <f>+IF(TRIM(F659)="","",$B$1&amp;"-"&amp;TRIM(Tabla1[[#This Row],[Mes Inscrito]])&amp;"-"&amp;TRIM(Tabla1[[#This Row],[Dia de clases Inscrito]])&amp;"-"&amp;TRIM(Tabla1[[#This Row],[Horario Inscrito]])&amp;"-"&amp;TRIM(Tabla1[[#This Row],[Fecha Inicio grupo]])&amp;"-"&amp;TRIM(Tabla1[[#This Row],[Tipo Incrito]]))</f>
        <v/>
      </c>
      <c r="BH659" s="309"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10"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10"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10" t="str">
        <f>IF(Tabla1[[#This Row],[Fecha Inicio grupo]]="","",IFERROR(VLOOKUP(Tabla1[[#This Row],[Mes de Alta como miembro]],Parámetros!$AM$2:$AN$16,2,0),"01/01/1900"))</f>
        <v/>
      </c>
    </row>
    <row r="660" spans="1:63" ht="14.45" hidden="1">
      <c r="A660" s="69">
        <v>657</v>
      </c>
      <c r="B660" s="30"/>
      <c r="C660" s="35"/>
      <c r="D660" s="43"/>
      <c r="E660" s="65"/>
      <c r="F660" s="46"/>
      <c r="G660" s="46"/>
      <c r="H660" s="164"/>
      <c r="I660" s="43"/>
      <c r="J660" s="29"/>
      <c r="K660" s="70"/>
      <c r="L660" s="69"/>
      <c r="M660" s="47"/>
      <c r="N660" s="239" t="str">
        <f ca="1">IF(Tabla1[[#This Row],[Fecha de nac]]="","",IF(Tabla1[[#This Row],[Fecha Finalización]] &gt;=TODAY(), DATEDIF(Tabla1[[#This Row],[Fecha de nac]],TODAY(),"y"), ROUNDDOWN((Tabla1[[#This Row],[Fecha Finalización]] -Tabla1[[#This Row],[Fecha de nac]])/365,0)))</f>
        <v/>
      </c>
      <c r="O660" s="170"/>
      <c r="P660" s="35"/>
      <c r="Q660" s="68"/>
      <c r="R660" s="68"/>
      <c r="S660" s="68"/>
      <c r="T660" s="68"/>
      <c r="U660" s="244" t="str">
        <f>IF(F660="","",Tabla1[[#This Row],[Fecha Inicio grupo]]+3*7-7)</f>
        <v/>
      </c>
      <c r="V660" s="245" t="str">
        <f>IF(F660="","",EDATE(Tabla1[[#This Row],[Fecha Inicio grupo]],3))</f>
        <v/>
      </c>
      <c r="W660" s="30"/>
      <c r="X660" s="30"/>
      <c r="Y660" s="77"/>
      <c r="Z660" s="77"/>
      <c r="AA660" s="77"/>
      <c r="AB660" s="77"/>
      <c r="AC660" s="77"/>
      <c r="AD660" s="77"/>
      <c r="AE660" s="77"/>
      <c r="AF660" s="77"/>
      <c r="AG660" s="77"/>
      <c r="AH660" s="77"/>
      <c r="AI660" s="77"/>
      <c r="AJ660" s="77"/>
      <c r="AK660" s="77"/>
      <c r="AL660" s="77"/>
      <c r="AM660" s="77"/>
      <c r="AN660" s="77"/>
      <c r="AO660" s="145"/>
      <c r="AP660" s="247" t="str">
        <f>IF(F660="","",IFERROR(VLOOKUP(SUBSTITUTE(SUBSTITUTE(Tabla1[[#This Row],[Uso Sistemas]],"T","P"),"N","F"),Parámetros!$M$2:$N$17,2,0),"Completar hasta 3ra sem. para evaluar a Probacionista"))</f>
        <v/>
      </c>
      <c r="AQ660" s="40"/>
      <c r="AR660" s="40"/>
      <c r="AS660" s="40"/>
      <c r="AT660" s="29"/>
      <c r="AU660" s="56"/>
      <c r="AV660" s="56"/>
      <c r="AW660" s="56"/>
      <c r="AX660" s="249" t="str">
        <f>IF(V660="","",EOMONTH(EDATE(Tabla1[[#This Row],[Fecha Finalización]],2),0))</f>
        <v/>
      </c>
      <c r="AY660" s="40"/>
      <c r="AZ660" s="250" t="str">
        <f>IF(V660="","",EOMONTH(EDATE(Tabla1[[#This Row],[Fecha Finalización]],3),0))</f>
        <v/>
      </c>
      <c r="BA660" s="40"/>
      <c r="BB660" s="40"/>
      <c r="BC660" s="236"/>
      <c r="BD660" s="234" t="str">
        <f>IF(F660="","",Tabla1[[#This Row],[sem 01]]&amp;Tabla1[[#This Row],[sem 02]]&amp;Tabla1[[#This Row],[sem 03]])</f>
        <v/>
      </c>
      <c r="BE660" s="235" t="str">
        <f>IF(TRIM(F660)="","",$B$1&amp;"-"&amp;SUBSTITUTE(Tabla1[[#This Row],[Mes Inscrito]]," ","")&amp;"-"&amp;SUBSTITUTE(Tabla1[[#This Row],[Dia de clases Inscrito]]," ","")&amp;"-"&amp;SUBSTITUTE(Tabla1[[#This Row],[Horario Inscrito]]," ","")&amp;"-"&amp;Tabla1[[#This Row],[Fecha Inicio grupo]])</f>
        <v/>
      </c>
      <c r="BF660" s="252" t="str">
        <f>IF(F660="","",Tabla1[[#This Row],[Curso]])</f>
        <v/>
      </c>
      <c r="BG660" s="253" t="str">
        <f>+IF(TRIM(F660)="","",$B$1&amp;"-"&amp;TRIM(Tabla1[[#This Row],[Mes Inscrito]])&amp;"-"&amp;TRIM(Tabla1[[#This Row],[Dia de clases Inscrito]])&amp;"-"&amp;TRIM(Tabla1[[#This Row],[Horario Inscrito]])&amp;"-"&amp;TRIM(Tabla1[[#This Row],[Fecha Inicio grupo]])&amp;"-"&amp;TRIM(Tabla1[[#This Row],[Tipo Incrito]]))</f>
        <v/>
      </c>
      <c r="BH660" s="309"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10"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10"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10" t="str">
        <f>IF(Tabla1[[#This Row],[Fecha Inicio grupo]]="","",IFERROR(VLOOKUP(Tabla1[[#This Row],[Mes de Alta como miembro]],Parámetros!$AM$2:$AN$16,2,0),"01/01/1900"))</f>
        <v/>
      </c>
    </row>
    <row r="661" spans="1:63" ht="14.45" hidden="1">
      <c r="A661" s="69">
        <v>658</v>
      </c>
      <c r="B661" s="30"/>
      <c r="C661" s="35"/>
      <c r="D661" s="43"/>
      <c r="E661" s="65"/>
      <c r="F661" s="46"/>
      <c r="G661" s="46"/>
      <c r="H661" s="164"/>
      <c r="I661" s="43"/>
      <c r="J661" s="29"/>
      <c r="K661" s="70"/>
      <c r="L661" s="69"/>
      <c r="M661" s="47"/>
      <c r="N661" s="239" t="str">
        <f ca="1">IF(Tabla1[[#This Row],[Fecha de nac]]="","",IF(Tabla1[[#This Row],[Fecha Finalización]] &gt;=TODAY(), DATEDIF(Tabla1[[#This Row],[Fecha de nac]],TODAY(),"y"), ROUNDDOWN((Tabla1[[#This Row],[Fecha Finalización]] -Tabla1[[#This Row],[Fecha de nac]])/365,0)))</f>
        <v/>
      </c>
      <c r="O661" s="170"/>
      <c r="P661" s="35"/>
      <c r="Q661" s="68"/>
      <c r="R661" s="68"/>
      <c r="S661" s="68"/>
      <c r="T661" s="68"/>
      <c r="U661" s="244" t="str">
        <f>IF(F661="","",Tabla1[[#This Row],[Fecha Inicio grupo]]+3*7-7)</f>
        <v/>
      </c>
      <c r="V661" s="245" t="str">
        <f>IF(F661="","",EDATE(Tabla1[[#This Row],[Fecha Inicio grupo]],3))</f>
        <v/>
      </c>
      <c r="W661" s="30"/>
      <c r="X661" s="30"/>
      <c r="Y661" s="77"/>
      <c r="Z661" s="77"/>
      <c r="AA661" s="77"/>
      <c r="AB661" s="77"/>
      <c r="AC661" s="77"/>
      <c r="AD661" s="77"/>
      <c r="AE661" s="77"/>
      <c r="AF661" s="77"/>
      <c r="AG661" s="77"/>
      <c r="AH661" s="77"/>
      <c r="AI661" s="77"/>
      <c r="AJ661" s="77"/>
      <c r="AK661" s="77"/>
      <c r="AL661" s="77"/>
      <c r="AM661" s="77"/>
      <c r="AN661" s="77"/>
      <c r="AO661" s="145"/>
      <c r="AP661" s="247" t="str">
        <f>IF(F661="","",IFERROR(VLOOKUP(SUBSTITUTE(SUBSTITUTE(Tabla1[[#This Row],[Uso Sistemas]],"T","P"),"N","F"),Parámetros!$M$2:$N$17,2,0),"Completar hasta 3ra sem. para evaluar a Probacionista"))</f>
        <v/>
      </c>
      <c r="AQ661" s="40"/>
      <c r="AR661" s="40"/>
      <c r="AS661" s="40"/>
      <c r="AT661" s="29"/>
      <c r="AU661" s="56"/>
      <c r="AV661" s="56"/>
      <c r="AW661" s="56"/>
      <c r="AX661" s="249" t="str">
        <f>IF(V661="","",EOMONTH(EDATE(Tabla1[[#This Row],[Fecha Finalización]],2),0))</f>
        <v/>
      </c>
      <c r="AY661" s="40"/>
      <c r="AZ661" s="250" t="str">
        <f>IF(V661="","",EOMONTH(EDATE(Tabla1[[#This Row],[Fecha Finalización]],3),0))</f>
        <v/>
      </c>
      <c r="BA661" s="40"/>
      <c r="BB661" s="40"/>
      <c r="BC661" s="236"/>
      <c r="BD661" s="234" t="str">
        <f>IF(F661="","",Tabla1[[#This Row],[sem 01]]&amp;Tabla1[[#This Row],[sem 02]]&amp;Tabla1[[#This Row],[sem 03]])</f>
        <v/>
      </c>
      <c r="BE661" s="235" t="str">
        <f>IF(TRIM(F661)="","",$B$1&amp;"-"&amp;SUBSTITUTE(Tabla1[[#This Row],[Mes Inscrito]]," ","")&amp;"-"&amp;SUBSTITUTE(Tabla1[[#This Row],[Dia de clases Inscrito]]," ","")&amp;"-"&amp;SUBSTITUTE(Tabla1[[#This Row],[Horario Inscrito]]," ","")&amp;"-"&amp;Tabla1[[#This Row],[Fecha Inicio grupo]])</f>
        <v/>
      </c>
      <c r="BF661" s="252" t="str">
        <f>IF(F661="","",Tabla1[[#This Row],[Curso]])</f>
        <v/>
      </c>
      <c r="BG661" s="253" t="str">
        <f>+IF(TRIM(F661)="","",$B$1&amp;"-"&amp;TRIM(Tabla1[[#This Row],[Mes Inscrito]])&amp;"-"&amp;TRIM(Tabla1[[#This Row],[Dia de clases Inscrito]])&amp;"-"&amp;TRIM(Tabla1[[#This Row],[Horario Inscrito]])&amp;"-"&amp;TRIM(Tabla1[[#This Row],[Fecha Inicio grupo]])&amp;"-"&amp;TRIM(Tabla1[[#This Row],[Tipo Incrito]]))</f>
        <v/>
      </c>
      <c r="BH661" s="309"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10"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10"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10" t="str">
        <f>IF(Tabla1[[#This Row],[Fecha Inicio grupo]]="","",IFERROR(VLOOKUP(Tabla1[[#This Row],[Mes de Alta como miembro]],Parámetros!$AM$2:$AN$16,2,0),"01/01/1900"))</f>
        <v/>
      </c>
    </row>
    <row r="662" spans="1:63" ht="14.45" hidden="1">
      <c r="A662" s="69">
        <v>659</v>
      </c>
      <c r="B662" s="30"/>
      <c r="C662" s="35"/>
      <c r="D662" s="43"/>
      <c r="E662" s="65"/>
      <c r="F662" s="46"/>
      <c r="G662" s="46"/>
      <c r="H662" s="164"/>
      <c r="I662" s="43"/>
      <c r="J662" s="29"/>
      <c r="K662" s="70"/>
      <c r="L662" s="69"/>
      <c r="M662" s="47"/>
      <c r="N662" s="239" t="str">
        <f ca="1">IF(Tabla1[[#This Row],[Fecha de nac]]="","",IF(Tabla1[[#This Row],[Fecha Finalización]] &gt;=TODAY(), DATEDIF(Tabla1[[#This Row],[Fecha de nac]],TODAY(),"y"), ROUNDDOWN((Tabla1[[#This Row],[Fecha Finalización]] -Tabla1[[#This Row],[Fecha de nac]])/365,0)))</f>
        <v/>
      </c>
      <c r="O662" s="170"/>
      <c r="P662" s="35"/>
      <c r="Q662" s="68"/>
      <c r="R662" s="68"/>
      <c r="S662" s="68"/>
      <c r="T662" s="68"/>
      <c r="U662" s="244" t="str">
        <f>IF(F662="","",Tabla1[[#This Row],[Fecha Inicio grupo]]+3*7-7)</f>
        <v/>
      </c>
      <c r="V662" s="245" t="str">
        <f>IF(F662="","",EDATE(Tabla1[[#This Row],[Fecha Inicio grupo]],3))</f>
        <v/>
      </c>
      <c r="W662" s="30"/>
      <c r="X662" s="30"/>
      <c r="Y662" s="77"/>
      <c r="Z662" s="77"/>
      <c r="AA662" s="77"/>
      <c r="AB662" s="77"/>
      <c r="AC662" s="77"/>
      <c r="AD662" s="77"/>
      <c r="AE662" s="77"/>
      <c r="AF662" s="77"/>
      <c r="AG662" s="77"/>
      <c r="AH662" s="77"/>
      <c r="AI662" s="77"/>
      <c r="AJ662" s="77"/>
      <c r="AK662" s="77"/>
      <c r="AL662" s="77"/>
      <c r="AM662" s="77"/>
      <c r="AN662" s="77"/>
      <c r="AO662" s="145"/>
      <c r="AP662" s="247" t="str">
        <f>IF(F662="","",IFERROR(VLOOKUP(SUBSTITUTE(SUBSTITUTE(Tabla1[[#This Row],[Uso Sistemas]],"T","P"),"N","F"),Parámetros!$M$2:$N$17,2,0),"Completar hasta 3ra sem. para evaluar a Probacionista"))</f>
        <v/>
      </c>
      <c r="AQ662" s="40"/>
      <c r="AR662" s="40"/>
      <c r="AS662" s="40"/>
      <c r="AT662" s="29"/>
      <c r="AU662" s="56"/>
      <c r="AV662" s="56"/>
      <c r="AW662" s="56"/>
      <c r="AX662" s="249" t="str">
        <f>IF(V662="","",EOMONTH(EDATE(Tabla1[[#This Row],[Fecha Finalización]],2),0))</f>
        <v/>
      </c>
      <c r="AY662" s="40"/>
      <c r="AZ662" s="250" t="str">
        <f>IF(V662="","",EOMONTH(EDATE(Tabla1[[#This Row],[Fecha Finalización]],3),0))</f>
        <v/>
      </c>
      <c r="BA662" s="40"/>
      <c r="BB662" s="40"/>
      <c r="BC662" s="236"/>
      <c r="BD662" s="234" t="str">
        <f>IF(F662="","",Tabla1[[#This Row],[sem 01]]&amp;Tabla1[[#This Row],[sem 02]]&amp;Tabla1[[#This Row],[sem 03]])</f>
        <v/>
      </c>
      <c r="BE662" s="235" t="str">
        <f>IF(TRIM(F662)="","",$B$1&amp;"-"&amp;SUBSTITUTE(Tabla1[[#This Row],[Mes Inscrito]]," ","")&amp;"-"&amp;SUBSTITUTE(Tabla1[[#This Row],[Dia de clases Inscrito]]," ","")&amp;"-"&amp;SUBSTITUTE(Tabla1[[#This Row],[Horario Inscrito]]," ","")&amp;"-"&amp;Tabla1[[#This Row],[Fecha Inicio grupo]])</f>
        <v/>
      </c>
      <c r="BF662" s="252" t="str">
        <f>IF(F662="","",Tabla1[[#This Row],[Curso]])</f>
        <v/>
      </c>
      <c r="BG662" s="253" t="str">
        <f>+IF(TRIM(F662)="","",$B$1&amp;"-"&amp;TRIM(Tabla1[[#This Row],[Mes Inscrito]])&amp;"-"&amp;TRIM(Tabla1[[#This Row],[Dia de clases Inscrito]])&amp;"-"&amp;TRIM(Tabla1[[#This Row],[Horario Inscrito]])&amp;"-"&amp;TRIM(Tabla1[[#This Row],[Fecha Inicio grupo]])&amp;"-"&amp;TRIM(Tabla1[[#This Row],[Tipo Incrito]]))</f>
        <v/>
      </c>
      <c r="BH662" s="309"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10"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10"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10" t="str">
        <f>IF(Tabla1[[#This Row],[Fecha Inicio grupo]]="","",IFERROR(VLOOKUP(Tabla1[[#This Row],[Mes de Alta como miembro]],Parámetros!$AM$2:$AN$16,2,0),"01/01/1900"))</f>
        <v/>
      </c>
    </row>
    <row r="663" spans="1:63" ht="14.45" hidden="1">
      <c r="A663" s="69">
        <v>660</v>
      </c>
      <c r="B663" s="30"/>
      <c r="C663" s="35"/>
      <c r="D663" s="43"/>
      <c r="E663" s="65"/>
      <c r="F663" s="46"/>
      <c r="G663" s="46"/>
      <c r="H663" s="164"/>
      <c r="I663" s="43"/>
      <c r="J663" s="29"/>
      <c r="K663" s="70"/>
      <c r="L663" s="69"/>
      <c r="M663" s="47"/>
      <c r="N663" s="239" t="str">
        <f ca="1">IF(Tabla1[[#This Row],[Fecha de nac]]="","",IF(Tabla1[[#This Row],[Fecha Finalización]] &gt;=TODAY(), DATEDIF(Tabla1[[#This Row],[Fecha de nac]],TODAY(),"y"), ROUNDDOWN((Tabla1[[#This Row],[Fecha Finalización]] -Tabla1[[#This Row],[Fecha de nac]])/365,0)))</f>
        <v/>
      </c>
      <c r="O663" s="170"/>
      <c r="P663" s="35"/>
      <c r="Q663" s="68"/>
      <c r="R663" s="68"/>
      <c r="S663" s="68"/>
      <c r="T663" s="68"/>
      <c r="U663" s="244" t="str">
        <f>IF(F663="","",Tabla1[[#This Row],[Fecha Inicio grupo]]+3*7-7)</f>
        <v/>
      </c>
      <c r="V663" s="245" t="str">
        <f>IF(F663="","",EDATE(Tabla1[[#This Row],[Fecha Inicio grupo]],3))</f>
        <v/>
      </c>
      <c r="W663" s="30"/>
      <c r="X663" s="30"/>
      <c r="Y663" s="77"/>
      <c r="Z663" s="77"/>
      <c r="AA663" s="77"/>
      <c r="AB663" s="77"/>
      <c r="AC663" s="77"/>
      <c r="AD663" s="77"/>
      <c r="AE663" s="77"/>
      <c r="AF663" s="77"/>
      <c r="AG663" s="77"/>
      <c r="AH663" s="77"/>
      <c r="AI663" s="77"/>
      <c r="AJ663" s="77"/>
      <c r="AK663" s="77"/>
      <c r="AL663" s="77"/>
      <c r="AM663" s="77"/>
      <c r="AN663" s="77"/>
      <c r="AO663" s="145"/>
      <c r="AP663" s="247" t="str">
        <f>IF(F663="","",IFERROR(VLOOKUP(SUBSTITUTE(SUBSTITUTE(Tabla1[[#This Row],[Uso Sistemas]],"T","P"),"N","F"),Parámetros!$M$2:$N$17,2,0),"Completar hasta 3ra sem. para evaluar a Probacionista"))</f>
        <v/>
      </c>
      <c r="AQ663" s="40"/>
      <c r="AR663" s="40"/>
      <c r="AS663" s="40"/>
      <c r="AT663" s="29"/>
      <c r="AU663" s="56"/>
      <c r="AV663" s="56"/>
      <c r="AW663" s="56"/>
      <c r="AX663" s="249" t="str">
        <f>IF(V663="","",EOMONTH(EDATE(Tabla1[[#This Row],[Fecha Finalización]],2),0))</f>
        <v/>
      </c>
      <c r="AY663" s="40"/>
      <c r="AZ663" s="250" t="str">
        <f>IF(V663="","",EOMONTH(EDATE(Tabla1[[#This Row],[Fecha Finalización]],3),0))</f>
        <v/>
      </c>
      <c r="BA663" s="40"/>
      <c r="BB663" s="40"/>
      <c r="BC663" s="236"/>
      <c r="BD663" s="234" t="str">
        <f>IF(F663="","",Tabla1[[#This Row],[sem 01]]&amp;Tabla1[[#This Row],[sem 02]]&amp;Tabla1[[#This Row],[sem 03]])</f>
        <v/>
      </c>
      <c r="BE663" s="235" t="str">
        <f>IF(TRIM(F663)="","",$B$1&amp;"-"&amp;SUBSTITUTE(Tabla1[[#This Row],[Mes Inscrito]]," ","")&amp;"-"&amp;SUBSTITUTE(Tabla1[[#This Row],[Dia de clases Inscrito]]," ","")&amp;"-"&amp;SUBSTITUTE(Tabla1[[#This Row],[Horario Inscrito]]," ","")&amp;"-"&amp;Tabla1[[#This Row],[Fecha Inicio grupo]])</f>
        <v/>
      </c>
      <c r="BF663" s="252" t="str">
        <f>IF(F663="","",Tabla1[[#This Row],[Curso]])</f>
        <v/>
      </c>
      <c r="BG663" s="253" t="str">
        <f>+IF(TRIM(F663)="","",$B$1&amp;"-"&amp;TRIM(Tabla1[[#This Row],[Mes Inscrito]])&amp;"-"&amp;TRIM(Tabla1[[#This Row],[Dia de clases Inscrito]])&amp;"-"&amp;TRIM(Tabla1[[#This Row],[Horario Inscrito]])&amp;"-"&amp;TRIM(Tabla1[[#This Row],[Fecha Inicio grupo]])&amp;"-"&amp;TRIM(Tabla1[[#This Row],[Tipo Incrito]]))</f>
        <v/>
      </c>
      <c r="BH663" s="309"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10"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10"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10" t="str">
        <f>IF(Tabla1[[#This Row],[Fecha Inicio grupo]]="","",IFERROR(VLOOKUP(Tabla1[[#This Row],[Mes de Alta como miembro]],Parámetros!$AM$2:$AN$16,2,0),"01/01/1900"))</f>
        <v/>
      </c>
    </row>
    <row r="664" spans="1:63" ht="14.45" hidden="1">
      <c r="A664" s="69">
        <v>661</v>
      </c>
      <c r="B664" s="30"/>
      <c r="C664" s="35"/>
      <c r="D664" s="43"/>
      <c r="E664" s="65"/>
      <c r="F664" s="46"/>
      <c r="G664" s="46"/>
      <c r="H664" s="164"/>
      <c r="I664" s="43"/>
      <c r="J664" s="29"/>
      <c r="K664" s="70"/>
      <c r="L664" s="69"/>
      <c r="M664" s="47"/>
      <c r="N664" s="239" t="str">
        <f ca="1">IF(Tabla1[[#This Row],[Fecha de nac]]="","",IF(Tabla1[[#This Row],[Fecha Finalización]] &gt;=TODAY(), DATEDIF(Tabla1[[#This Row],[Fecha de nac]],TODAY(),"y"), ROUNDDOWN((Tabla1[[#This Row],[Fecha Finalización]] -Tabla1[[#This Row],[Fecha de nac]])/365,0)))</f>
        <v/>
      </c>
      <c r="O664" s="170"/>
      <c r="P664" s="35"/>
      <c r="Q664" s="68"/>
      <c r="R664" s="68"/>
      <c r="S664" s="68"/>
      <c r="T664" s="68"/>
      <c r="U664" s="244" t="str">
        <f>IF(F664="","",Tabla1[[#This Row],[Fecha Inicio grupo]]+3*7-7)</f>
        <v/>
      </c>
      <c r="V664" s="245" t="str">
        <f>IF(F664="","",EDATE(Tabla1[[#This Row],[Fecha Inicio grupo]],3))</f>
        <v/>
      </c>
      <c r="W664" s="30"/>
      <c r="X664" s="30"/>
      <c r="Y664" s="77"/>
      <c r="Z664" s="77"/>
      <c r="AA664" s="77"/>
      <c r="AB664" s="77"/>
      <c r="AC664" s="77"/>
      <c r="AD664" s="77"/>
      <c r="AE664" s="77"/>
      <c r="AF664" s="77"/>
      <c r="AG664" s="77"/>
      <c r="AH664" s="77"/>
      <c r="AI664" s="77"/>
      <c r="AJ664" s="77"/>
      <c r="AK664" s="77"/>
      <c r="AL664" s="77"/>
      <c r="AM664" s="77"/>
      <c r="AN664" s="77"/>
      <c r="AO664" s="145"/>
      <c r="AP664" s="247" t="str">
        <f>IF(F664="","",IFERROR(VLOOKUP(SUBSTITUTE(SUBSTITUTE(Tabla1[[#This Row],[Uso Sistemas]],"T","P"),"N","F"),Parámetros!$M$2:$N$17,2,0),"Completar hasta 3ra sem. para evaluar a Probacionista"))</f>
        <v/>
      </c>
      <c r="AQ664" s="40"/>
      <c r="AR664" s="40"/>
      <c r="AS664" s="40"/>
      <c r="AT664" s="29"/>
      <c r="AU664" s="56"/>
      <c r="AV664" s="56"/>
      <c r="AW664" s="56"/>
      <c r="AX664" s="249" t="str">
        <f>IF(V664="","",EOMONTH(EDATE(Tabla1[[#This Row],[Fecha Finalización]],2),0))</f>
        <v/>
      </c>
      <c r="AY664" s="40"/>
      <c r="AZ664" s="250" t="str">
        <f>IF(V664="","",EOMONTH(EDATE(Tabla1[[#This Row],[Fecha Finalización]],3),0))</f>
        <v/>
      </c>
      <c r="BA664" s="40"/>
      <c r="BB664" s="40"/>
      <c r="BC664" s="236"/>
      <c r="BD664" s="234" t="str">
        <f>IF(F664="","",Tabla1[[#This Row],[sem 01]]&amp;Tabla1[[#This Row],[sem 02]]&amp;Tabla1[[#This Row],[sem 03]])</f>
        <v/>
      </c>
      <c r="BE664" s="235" t="str">
        <f>IF(TRIM(F664)="","",$B$1&amp;"-"&amp;SUBSTITUTE(Tabla1[[#This Row],[Mes Inscrito]]," ","")&amp;"-"&amp;SUBSTITUTE(Tabla1[[#This Row],[Dia de clases Inscrito]]," ","")&amp;"-"&amp;SUBSTITUTE(Tabla1[[#This Row],[Horario Inscrito]]," ","")&amp;"-"&amp;Tabla1[[#This Row],[Fecha Inicio grupo]])</f>
        <v/>
      </c>
      <c r="BF664" s="252" t="str">
        <f>IF(F664="","",Tabla1[[#This Row],[Curso]])</f>
        <v/>
      </c>
      <c r="BG664" s="253" t="str">
        <f>+IF(TRIM(F664)="","",$B$1&amp;"-"&amp;TRIM(Tabla1[[#This Row],[Mes Inscrito]])&amp;"-"&amp;TRIM(Tabla1[[#This Row],[Dia de clases Inscrito]])&amp;"-"&amp;TRIM(Tabla1[[#This Row],[Horario Inscrito]])&amp;"-"&amp;TRIM(Tabla1[[#This Row],[Fecha Inicio grupo]])&amp;"-"&amp;TRIM(Tabla1[[#This Row],[Tipo Incrito]]))</f>
        <v/>
      </c>
      <c r="BH664" s="309"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10"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10"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10" t="str">
        <f>IF(Tabla1[[#This Row],[Fecha Inicio grupo]]="","",IFERROR(VLOOKUP(Tabla1[[#This Row],[Mes de Alta como miembro]],Parámetros!$AM$2:$AN$16,2,0),"01/01/1900"))</f>
        <v/>
      </c>
    </row>
    <row r="665" spans="1:63" ht="14.45" hidden="1">
      <c r="A665" s="69">
        <v>662</v>
      </c>
      <c r="B665" s="30"/>
      <c r="C665" s="35"/>
      <c r="D665" s="43"/>
      <c r="E665" s="65"/>
      <c r="F665" s="46"/>
      <c r="G665" s="46"/>
      <c r="H665" s="164"/>
      <c r="I665" s="43"/>
      <c r="J665" s="29"/>
      <c r="K665" s="70"/>
      <c r="L665" s="69"/>
      <c r="M665" s="47"/>
      <c r="N665" s="239" t="str">
        <f ca="1">IF(Tabla1[[#This Row],[Fecha de nac]]="","",IF(Tabla1[[#This Row],[Fecha Finalización]] &gt;=TODAY(), DATEDIF(Tabla1[[#This Row],[Fecha de nac]],TODAY(),"y"), ROUNDDOWN((Tabla1[[#This Row],[Fecha Finalización]] -Tabla1[[#This Row],[Fecha de nac]])/365,0)))</f>
        <v/>
      </c>
      <c r="O665" s="170"/>
      <c r="P665" s="35"/>
      <c r="Q665" s="68"/>
      <c r="R665" s="68"/>
      <c r="S665" s="68"/>
      <c r="T665" s="68"/>
      <c r="U665" s="244" t="str">
        <f>IF(F665="","",Tabla1[[#This Row],[Fecha Inicio grupo]]+3*7-7)</f>
        <v/>
      </c>
      <c r="V665" s="245" t="str">
        <f>IF(F665="","",EDATE(Tabla1[[#This Row],[Fecha Inicio grupo]],3))</f>
        <v/>
      </c>
      <c r="W665" s="30"/>
      <c r="X665" s="30"/>
      <c r="Y665" s="77"/>
      <c r="Z665" s="77"/>
      <c r="AA665" s="77"/>
      <c r="AB665" s="77"/>
      <c r="AC665" s="77"/>
      <c r="AD665" s="77"/>
      <c r="AE665" s="77"/>
      <c r="AF665" s="77"/>
      <c r="AG665" s="77"/>
      <c r="AH665" s="77"/>
      <c r="AI665" s="77"/>
      <c r="AJ665" s="77"/>
      <c r="AK665" s="77"/>
      <c r="AL665" s="77"/>
      <c r="AM665" s="77"/>
      <c r="AN665" s="77"/>
      <c r="AO665" s="145"/>
      <c r="AP665" s="247" t="str">
        <f>IF(F665="","",IFERROR(VLOOKUP(SUBSTITUTE(SUBSTITUTE(Tabla1[[#This Row],[Uso Sistemas]],"T","P"),"N","F"),Parámetros!$M$2:$N$17,2,0),"Completar hasta 3ra sem. para evaluar a Probacionista"))</f>
        <v/>
      </c>
      <c r="AQ665" s="40"/>
      <c r="AR665" s="40"/>
      <c r="AS665" s="40"/>
      <c r="AT665" s="29"/>
      <c r="AU665" s="56"/>
      <c r="AV665" s="56"/>
      <c r="AW665" s="56"/>
      <c r="AX665" s="249" t="str">
        <f>IF(V665="","",EOMONTH(EDATE(Tabla1[[#This Row],[Fecha Finalización]],2),0))</f>
        <v/>
      </c>
      <c r="AY665" s="40"/>
      <c r="AZ665" s="250" t="str">
        <f>IF(V665="","",EOMONTH(EDATE(Tabla1[[#This Row],[Fecha Finalización]],3),0))</f>
        <v/>
      </c>
      <c r="BA665" s="40"/>
      <c r="BB665" s="40"/>
      <c r="BC665" s="236"/>
      <c r="BD665" s="234" t="str">
        <f>IF(F665="","",Tabla1[[#This Row],[sem 01]]&amp;Tabla1[[#This Row],[sem 02]]&amp;Tabla1[[#This Row],[sem 03]])</f>
        <v/>
      </c>
      <c r="BE665" s="235" t="str">
        <f>IF(TRIM(F665)="","",$B$1&amp;"-"&amp;SUBSTITUTE(Tabla1[[#This Row],[Mes Inscrito]]," ","")&amp;"-"&amp;SUBSTITUTE(Tabla1[[#This Row],[Dia de clases Inscrito]]," ","")&amp;"-"&amp;SUBSTITUTE(Tabla1[[#This Row],[Horario Inscrito]]," ","")&amp;"-"&amp;Tabla1[[#This Row],[Fecha Inicio grupo]])</f>
        <v/>
      </c>
      <c r="BF665" s="252" t="str">
        <f>IF(F665="","",Tabla1[[#This Row],[Curso]])</f>
        <v/>
      </c>
      <c r="BG665" s="253" t="str">
        <f>+IF(TRIM(F665)="","",$B$1&amp;"-"&amp;TRIM(Tabla1[[#This Row],[Mes Inscrito]])&amp;"-"&amp;TRIM(Tabla1[[#This Row],[Dia de clases Inscrito]])&amp;"-"&amp;TRIM(Tabla1[[#This Row],[Horario Inscrito]])&amp;"-"&amp;TRIM(Tabla1[[#This Row],[Fecha Inicio grupo]])&amp;"-"&amp;TRIM(Tabla1[[#This Row],[Tipo Incrito]]))</f>
        <v/>
      </c>
      <c r="BH665" s="309"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10"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10"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10" t="str">
        <f>IF(Tabla1[[#This Row],[Fecha Inicio grupo]]="","",IFERROR(VLOOKUP(Tabla1[[#This Row],[Mes de Alta como miembro]],Parámetros!$AM$2:$AN$16,2,0),"01/01/1900"))</f>
        <v/>
      </c>
    </row>
    <row r="666" spans="1:63" ht="14.45" hidden="1">
      <c r="A666" s="69">
        <v>663</v>
      </c>
      <c r="B666" s="30"/>
      <c r="C666" s="35"/>
      <c r="D666" s="43"/>
      <c r="E666" s="65"/>
      <c r="F666" s="46"/>
      <c r="G666" s="46"/>
      <c r="H666" s="164"/>
      <c r="I666" s="43"/>
      <c r="J666" s="29"/>
      <c r="K666" s="70"/>
      <c r="L666" s="69"/>
      <c r="M666" s="47"/>
      <c r="N666" s="239" t="str">
        <f ca="1">IF(Tabla1[[#This Row],[Fecha de nac]]="","",IF(Tabla1[[#This Row],[Fecha Finalización]] &gt;=TODAY(), DATEDIF(Tabla1[[#This Row],[Fecha de nac]],TODAY(),"y"), ROUNDDOWN((Tabla1[[#This Row],[Fecha Finalización]] -Tabla1[[#This Row],[Fecha de nac]])/365,0)))</f>
        <v/>
      </c>
      <c r="O666" s="170"/>
      <c r="P666" s="35"/>
      <c r="Q666" s="68"/>
      <c r="R666" s="68"/>
      <c r="S666" s="68"/>
      <c r="T666" s="68"/>
      <c r="U666" s="244" t="str">
        <f>IF(F666="","",Tabla1[[#This Row],[Fecha Inicio grupo]]+3*7-7)</f>
        <v/>
      </c>
      <c r="V666" s="245" t="str">
        <f>IF(F666="","",EDATE(Tabla1[[#This Row],[Fecha Inicio grupo]],3))</f>
        <v/>
      </c>
      <c r="W666" s="30"/>
      <c r="X666" s="30"/>
      <c r="Y666" s="77"/>
      <c r="Z666" s="77"/>
      <c r="AA666" s="77"/>
      <c r="AB666" s="77"/>
      <c r="AC666" s="77"/>
      <c r="AD666" s="77"/>
      <c r="AE666" s="77"/>
      <c r="AF666" s="77"/>
      <c r="AG666" s="77"/>
      <c r="AH666" s="77"/>
      <c r="AI666" s="77"/>
      <c r="AJ666" s="77"/>
      <c r="AK666" s="77"/>
      <c r="AL666" s="77"/>
      <c r="AM666" s="77"/>
      <c r="AN666" s="77"/>
      <c r="AO666" s="145"/>
      <c r="AP666" s="247" t="str">
        <f>IF(F666="","",IFERROR(VLOOKUP(SUBSTITUTE(SUBSTITUTE(Tabla1[[#This Row],[Uso Sistemas]],"T","P"),"N","F"),Parámetros!$M$2:$N$17,2,0),"Completar hasta 3ra sem. para evaluar a Probacionista"))</f>
        <v/>
      </c>
      <c r="AQ666" s="40"/>
      <c r="AR666" s="40"/>
      <c r="AS666" s="40"/>
      <c r="AT666" s="29"/>
      <c r="AU666" s="56"/>
      <c r="AV666" s="56"/>
      <c r="AW666" s="56"/>
      <c r="AX666" s="249" t="str">
        <f>IF(V666="","",EOMONTH(EDATE(Tabla1[[#This Row],[Fecha Finalización]],2),0))</f>
        <v/>
      </c>
      <c r="AY666" s="40"/>
      <c r="AZ666" s="250" t="str">
        <f>IF(V666="","",EOMONTH(EDATE(Tabla1[[#This Row],[Fecha Finalización]],3),0))</f>
        <v/>
      </c>
      <c r="BA666" s="40"/>
      <c r="BB666" s="40"/>
      <c r="BC666" s="236"/>
      <c r="BD666" s="234" t="str">
        <f>IF(F666="","",Tabla1[[#This Row],[sem 01]]&amp;Tabla1[[#This Row],[sem 02]]&amp;Tabla1[[#This Row],[sem 03]])</f>
        <v/>
      </c>
      <c r="BE666" s="235" t="str">
        <f>IF(TRIM(F666)="","",$B$1&amp;"-"&amp;SUBSTITUTE(Tabla1[[#This Row],[Mes Inscrito]]," ","")&amp;"-"&amp;SUBSTITUTE(Tabla1[[#This Row],[Dia de clases Inscrito]]," ","")&amp;"-"&amp;SUBSTITUTE(Tabla1[[#This Row],[Horario Inscrito]]," ","")&amp;"-"&amp;Tabla1[[#This Row],[Fecha Inicio grupo]])</f>
        <v/>
      </c>
      <c r="BF666" s="252" t="str">
        <f>IF(F666="","",Tabla1[[#This Row],[Curso]])</f>
        <v/>
      </c>
      <c r="BG666" s="253" t="str">
        <f>+IF(TRIM(F666)="","",$B$1&amp;"-"&amp;TRIM(Tabla1[[#This Row],[Mes Inscrito]])&amp;"-"&amp;TRIM(Tabla1[[#This Row],[Dia de clases Inscrito]])&amp;"-"&amp;TRIM(Tabla1[[#This Row],[Horario Inscrito]])&amp;"-"&amp;TRIM(Tabla1[[#This Row],[Fecha Inicio grupo]])&amp;"-"&amp;TRIM(Tabla1[[#This Row],[Tipo Incrito]]))</f>
        <v/>
      </c>
      <c r="BH666" s="309"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10"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10"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10" t="str">
        <f>IF(Tabla1[[#This Row],[Fecha Inicio grupo]]="","",IFERROR(VLOOKUP(Tabla1[[#This Row],[Mes de Alta como miembro]],Parámetros!$AM$2:$AN$16,2,0),"01/01/1900"))</f>
        <v/>
      </c>
    </row>
    <row r="667" spans="1:63" ht="14.45" hidden="1">
      <c r="A667" s="69">
        <v>664</v>
      </c>
      <c r="B667" s="30"/>
      <c r="C667" s="35"/>
      <c r="D667" s="43"/>
      <c r="E667" s="65"/>
      <c r="F667" s="46"/>
      <c r="G667" s="46"/>
      <c r="H667" s="164"/>
      <c r="I667" s="43"/>
      <c r="J667" s="29"/>
      <c r="K667" s="70"/>
      <c r="L667" s="69"/>
      <c r="M667" s="47"/>
      <c r="N667" s="239" t="str">
        <f ca="1">IF(Tabla1[[#This Row],[Fecha de nac]]="","",IF(Tabla1[[#This Row],[Fecha Finalización]] &gt;=TODAY(), DATEDIF(Tabla1[[#This Row],[Fecha de nac]],TODAY(),"y"), ROUNDDOWN((Tabla1[[#This Row],[Fecha Finalización]] -Tabla1[[#This Row],[Fecha de nac]])/365,0)))</f>
        <v/>
      </c>
      <c r="O667" s="170"/>
      <c r="P667" s="35"/>
      <c r="Q667" s="68"/>
      <c r="R667" s="68"/>
      <c r="S667" s="68"/>
      <c r="T667" s="68"/>
      <c r="U667" s="244" t="str">
        <f>IF(F667="","",Tabla1[[#This Row],[Fecha Inicio grupo]]+3*7-7)</f>
        <v/>
      </c>
      <c r="V667" s="245" t="str">
        <f>IF(F667="","",EDATE(Tabla1[[#This Row],[Fecha Inicio grupo]],3))</f>
        <v/>
      </c>
      <c r="W667" s="30"/>
      <c r="X667" s="30"/>
      <c r="Y667" s="77"/>
      <c r="Z667" s="77"/>
      <c r="AA667" s="77"/>
      <c r="AB667" s="77"/>
      <c r="AC667" s="77"/>
      <c r="AD667" s="77"/>
      <c r="AE667" s="77"/>
      <c r="AF667" s="77"/>
      <c r="AG667" s="77"/>
      <c r="AH667" s="77"/>
      <c r="AI667" s="77"/>
      <c r="AJ667" s="77"/>
      <c r="AK667" s="77"/>
      <c r="AL667" s="77"/>
      <c r="AM667" s="77"/>
      <c r="AN667" s="77"/>
      <c r="AO667" s="145"/>
      <c r="AP667" s="247" t="str">
        <f>IF(F667="","",IFERROR(VLOOKUP(SUBSTITUTE(SUBSTITUTE(Tabla1[[#This Row],[Uso Sistemas]],"T","P"),"N","F"),Parámetros!$M$2:$N$17,2,0),"Completar hasta 3ra sem. para evaluar a Probacionista"))</f>
        <v/>
      </c>
      <c r="AQ667" s="40"/>
      <c r="AR667" s="40"/>
      <c r="AS667" s="40"/>
      <c r="AT667" s="29"/>
      <c r="AU667" s="56"/>
      <c r="AV667" s="56"/>
      <c r="AW667" s="56"/>
      <c r="AX667" s="249" t="str">
        <f>IF(V667="","",EOMONTH(EDATE(Tabla1[[#This Row],[Fecha Finalización]],2),0))</f>
        <v/>
      </c>
      <c r="AY667" s="40"/>
      <c r="AZ667" s="250" t="str">
        <f>IF(V667="","",EOMONTH(EDATE(Tabla1[[#This Row],[Fecha Finalización]],3),0))</f>
        <v/>
      </c>
      <c r="BA667" s="40"/>
      <c r="BB667" s="40"/>
      <c r="BC667" s="236"/>
      <c r="BD667" s="234" t="str">
        <f>IF(F667="","",Tabla1[[#This Row],[sem 01]]&amp;Tabla1[[#This Row],[sem 02]]&amp;Tabla1[[#This Row],[sem 03]])</f>
        <v/>
      </c>
      <c r="BE667" s="235" t="str">
        <f>IF(TRIM(F667)="","",$B$1&amp;"-"&amp;SUBSTITUTE(Tabla1[[#This Row],[Mes Inscrito]]," ","")&amp;"-"&amp;SUBSTITUTE(Tabla1[[#This Row],[Dia de clases Inscrito]]," ","")&amp;"-"&amp;SUBSTITUTE(Tabla1[[#This Row],[Horario Inscrito]]," ","")&amp;"-"&amp;Tabla1[[#This Row],[Fecha Inicio grupo]])</f>
        <v/>
      </c>
      <c r="BF667" s="252" t="str">
        <f>IF(F667="","",Tabla1[[#This Row],[Curso]])</f>
        <v/>
      </c>
      <c r="BG667" s="253" t="str">
        <f>+IF(TRIM(F667)="","",$B$1&amp;"-"&amp;TRIM(Tabla1[[#This Row],[Mes Inscrito]])&amp;"-"&amp;TRIM(Tabla1[[#This Row],[Dia de clases Inscrito]])&amp;"-"&amp;TRIM(Tabla1[[#This Row],[Horario Inscrito]])&amp;"-"&amp;TRIM(Tabla1[[#This Row],[Fecha Inicio grupo]])&amp;"-"&amp;TRIM(Tabla1[[#This Row],[Tipo Incrito]]))</f>
        <v/>
      </c>
      <c r="BH667" s="309"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10"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10"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10" t="str">
        <f>IF(Tabla1[[#This Row],[Fecha Inicio grupo]]="","",IFERROR(VLOOKUP(Tabla1[[#This Row],[Mes de Alta como miembro]],Parámetros!$AM$2:$AN$16,2,0),"01/01/1900"))</f>
        <v/>
      </c>
    </row>
    <row r="668" spans="1:63" ht="14.45" hidden="1">
      <c r="A668" s="69">
        <v>665</v>
      </c>
      <c r="B668" s="30"/>
      <c r="C668" s="35"/>
      <c r="D668" s="43"/>
      <c r="E668" s="65"/>
      <c r="F668" s="46"/>
      <c r="G668" s="46"/>
      <c r="H668" s="164"/>
      <c r="I668" s="43"/>
      <c r="J668" s="29"/>
      <c r="K668" s="70"/>
      <c r="L668" s="69"/>
      <c r="M668" s="47"/>
      <c r="N668" s="239" t="str">
        <f ca="1">IF(Tabla1[[#This Row],[Fecha de nac]]="","",IF(Tabla1[[#This Row],[Fecha Finalización]] &gt;=TODAY(), DATEDIF(Tabla1[[#This Row],[Fecha de nac]],TODAY(),"y"), ROUNDDOWN((Tabla1[[#This Row],[Fecha Finalización]] -Tabla1[[#This Row],[Fecha de nac]])/365,0)))</f>
        <v/>
      </c>
      <c r="O668" s="170"/>
      <c r="P668" s="35"/>
      <c r="Q668" s="68"/>
      <c r="R668" s="68"/>
      <c r="S668" s="68"/>
      <c r="T668" s="68"/>
      <c r="U668" s="244" t="str">
        <f>IF(F668="","",Tabla1[[#This Row],[Fecha Inicio grupo]]+3*7-7)</f>
        <v/>
      </c>
      <c r="V668" s="245" t="str">
        <f>IF(F668="","",EDATE(Tabla1[[#This Row],[Fecha Inicio grupo]],3))</f>
        <v/>
      </c>
      <c r="W668" s="30"/>
      <c r="X668" s="30"/>
      <c r="Y668" s="77"/>
      <c r="Z668" s="77"/>
      <c r="AA668" s="77"/>
      <c r="AB668" s="77"/>
      <c r="AC668" s="77"/>
      <c r="AD668" s="77"/>
      <c r="AE668" s="77"/>
      <c r="AF668" s="77"/>
      <c r="AG668" s="77"/>
      <c r="AH668" s="77"/>
      <c r="AI668" s="77"/>
      <c r="AJ668" s="77"/>
      <c r="AK668" s="77"/>
      <c r="AL668" s="77"/>
      <c r="AM668" s="77"/>
      <c r="AN668" s="77"/>
      <c r="AO668" s="145"/>
      <c r="AP668" s="247" t="str">
        <f>IF(F668="","",IFERROR(VLOOKUP(SUBSTITUTE(SUBSTITUTE(Tabla1[[#This Row],[Uso Sistemas]],"T","P"),"N","F"),Parámetros!$M$2:$N$17,2,0),"Completar hasta 3ra sem. para evaluar a Probacionista"))</f>
        <v/>
      </c>
      <c r="AQ668" s="40"/>
      <c r="AR668" s="40"/>
      <c r="AS668" s="40"/>
      <c r="AT668" s="29"/>
      <c r="AU668" s="56"/>
      <c r="AV668" s="56"/>
      <c r="AW668" s="56"/>
      <c r="AX668" s="249" t="str">
        <f>IF(V668="","",EOMONTH(EDATE(Tabla1[[#This Row],[Fecha Finalización]],2),0))</f>
        <v/>
      </c>
      <c r="AY668" s="40"/>
      <c r="AZ668" s="250" t="str">
        <f>IF(V668="","",EOMONTH(EDATE(Tabla1[[#This Row],[Fecha Finalización]],3),0))</f>
        <v/>
      </c>
      <c r="BA668" s="40"/>
      <c r="BB668" s="40"/>
      <c r="BC668" s="236"/>
      <c r="BD668" s="234" t="str">
        <f>IF(F668="","",Tabla1[[#This Row],[sem 01]]&amp;Tabla1[[#This Row],[sem 02]]&amp;Tabla1[[#This Row],[sem 03]])</f>
        <v/>
      </c>
      <c r="BE668" s="235" t="str">
        <f>IF(TRIM(F668)="","",$B$1&amp;"-"&amp;SUBSTITUTE(Tabla1[[#This Row],[Mes Inscrito]]," ","")&amp;"-"&amp;SUBSTITUTE(Tabla1[[#This Row],[Dia de clases Inscrito]]," ","")&amp;"-"&amp;SUBSTITUTE(Tabla1[[#This Row],[Horario Inscrito]]," ","")&amp;"-"&amp;Tabla1[[#This Row],[Fecha Inicio grupo]])</f>
        <v/>
      </c>
      <c r="BF668" s="252" t="str">
        <f>IF(F668="","",Tabla1[[#This Row],[Curso]])</f>
        <v/>
      </c>
      <c r="BG668" s="253" t="str">
        <f>+IF(TRIM(F668)="","",$B$1&amp;"-"&amp;TRIM(Tabla1[[#This Row],[Mes Inscrito]])&amp;"-"&amp;TRIM(Tabla1[[#This Row],[Dia de clases Inscrito]])&amp;"-"&amp;TRIM(Tabla1[[#This Row],[Horario Inscrito]])&amp;"-"&amp;TRIM(Tabla1[[#This Row],[Fecha Inicio grupo]])&amp;"-"&amp;TRIM(Tabla1[[#This Row],[Tipo Incrito]]))</f>
        <v/>
      </c>
      <c r="BH668" s="309"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10"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10"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10" t="str">
        <f>IF(Tabla1[[#This Row],[Fecha Inicio grupo]]="","",IFERROR(VLOOKUP(Tabla1[[#This Row],[Mes de Alta como miembro]],Parámetros!$AM$2:$AN$16,2,0),"01/01/1900"))</f>
        <v/>
      </c>
    </row>
    <row r="669" spans="1:63" ht="14.45" hidden="1">
      <c r="A669" s="69">
        <v>666</v>
      </c>
      <c r="B669" s="30"/>
      <c r="C669" s="35"/>
      <c r="D669" s="43"/>
      <c r="E669" s="65"/>
      <c r="F669" s="46"/>
      <c r="G669" s="46"/>
      <c r="H669" s="164"/>
      <c r="I669" s="43"/>
      <c r="J669" s="29"/>
      <c r="K669" s="70"/>
      <c r="L669" s="69"/>
      <c r="M669" s="47"/>
      <c r="N669" s="239" t="str">
        <f ca="1">IF(Tabla1[[#This Row],[Fecha de nac]]="","",IF(Tabla1[[#This Row],[Fecha Finalización]] &gt;=TODAY(), DATEDIF(Tabla1[[#This Row],[Fecha de nac]],TODAY(),"y"), ROUNDDOWN((Tabla1[[#This Row],[Fecha Finalización]] -Tabla1[[#This Row],[Fecha de nac]])/365,0)))</f>
        <v/>
      </c>
      <c r="O669" s="170"/>
      <c r="P669" s="35"/>
      <c r="Q669" s="68"/>
      <c r="R669" s="68"/>
      <c r="S669" s="68"/>
      <c r="T669" s="68"/>
      <c r="U669" s="244" t="str">
        <f>IF(F669="","",Tabla1[[#This Row],[Fecha Inicio grupo]]+3*7-7)</f>
        <v/>
      </c>
      <c r="V669" s="245" t="str">
        <f>IF(F669="","",EDATE(Tabla1[[#This Row],[Fecha Inicio grupo]],3))</f>
        <v/>
      </c>
      <c r="W669" s="30"/>
      <c r="X669" s="30"/>
      <c r="Y669" s="77"/>
      <c r="Z669" s="77"/>
      <c r="AA669" s="77"/>
      <c r="AB669" s="77"/>
      <c r="AC669" s="77"/>
      <c r="AD669" s="77"/>
      <c r="AE669" s="77"/>
      <c r="AF669" s="77"/>
      <c r="AG669" s="77"/>
      <c r="AH669" s="77"/>
      <c r="AI669" s="77"/>
      <c r="AJ669" s="77"/>
      <c r="AK669" s="77"/>
      <c r="AL669" s="77"/>
      <c r="AM669" s="77"/>
      <c r="AN669" s="77"/>
      <c r="AO669" s="145"/>
      <c r="AP669" s="247" t="str">
        <f>IF(F669="","",IFERROR(VLOOKUP(SUBSTITUTE(SUBSTITUTE(Tabla1[[#This Row],[Uso Sistemas]],"T","P"),"N","F"),Parámetros!$M$2:$N$17,2,0),"Completar hasta 3ra sem. para evaluar a Probacionista"))</f>
        <v/>
      </c>
      <c r="AQ669" s="40"/>
      <c r="AR669" s="40"/>
      <c r="AS669" s="40"/>
      <c r="AT669" s="29"/>
      <c r="AU669" s="56"/>
      <c r="AV669" s="56"/>
      <c r="AW669" s="56"/>
      <c r="AX669" s="249" t="str">
        <f>IF(V669="","",EOMONTH(EDATE(Tabla1[[#This Row],[Fecha Finalización]],2),0))</f>
        <v/>
      </c>
      <c r="AY669" s="40"/>
      <c r="AZ669" s="250" t="str">
        <f>IF(V669="","",EOMONTH(EDATE(Tabla1[[#This Row],[Fecha Finalización]],3),0))</f>
        <v/>
      </c>
      <c r="BA669" s="40"/>
      <c r="BB669" s="40"/>
      <c r="BC669" s="236"/>
      <c r="BD669" s="234" t="str">
        <f>IF(F669="","",Tabla1[[#This Row],[sem 01]]&amp;Tabla1[[#This Row],[sem 02]]&amp;Tabla1[[#This Row],[sem 03]])</f>
        <v/>
      </c>
      <c r="BE669" s="235" t="str">
        <f>IF(TRIM(F669)="","",$B$1&amp;"-"&amp;SUBSTITUTE(Tabla1[[#This Row],[Mes Inscrito]]," ","")&amp;"-"&amp;SUBSTITUTE(Tabla1[[#This Row],[Dia de clases Inscrito]]," ","")&amp;"-"&amp;SUBSTITUTE(Tabla1[[#This Row],[Horario Inscrito]]," ","")&amp;"-"&amp;Tabla1[[#This Row],[Fecha Inicio grupo]])</f>
        <v/>
      </c>
      <c r="BF669" s="252" t="str">
        <f>IF(F669="","",Tabla1[[#This Row],[Curso]])</f>
        <v/>
      </c>
      <c r="BG669" s="253" t="str">
        <f>+IF(TRIM(F669)="","",$B$1&amp;"-"&amp;TRIM(Tabla1[[#This Row],[Mes Inscrito]])&amp;"-"&amp;TRIM(Tabla1[[#This Row],[Dia de clases Inscrito]])&amp;"-"&amp;TRIM(Tabla1[[#This Row],[Horario Inscrito]])&amp;"-"&amp;TRIM(Tabla1[[#This Row],[Fecha Inicio grupo]])&amp;"-"&amp;TRIM(Tabla1[[#This Row],[Tipo Incrito]]))</f>
        <v/>
      </c>
      <c r="BH669" s="309"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10"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10"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10" t="str">
        <f>IF(Tabla1[[#This Row],[Fecha Inicio grupo]]="","",IFERROR(VLOOKUP(Tabla1[[#This Row],[Mes de Alta como miembro]],Parámetros!$AM$2:$AN$16,2,0),"01/01/1900"))</f>
        <v/>
      </c>
    </row>
    <row r="670" spans="1:63" ht="14.45" hidden="1">
      <c r="A670" s="69">
        <v>667</v>
      </c>
      <c r="B670" s="30"/>
      <c r="C670" s="35"/>
      <c r="D670" s="43"/>
      <c r="E670" s="65"/>
      <c r="F670" s="46"/>
      <c r="G670" s="46"/>
      <c r="H670" s="164"/>
      <c r="I670" s="43"/>
      <c r="J670" s="29"/>
      <c r="K670" s="70"/>
      <c r="L670" s="69"/>
      <c r="M670" s="47"/>
      <c r="N670" s="239" t="str">
        <f ca="1">IF(Tabla1[[#This Row],[Fecha de nac]]="","",IF(Tabla1[[#This Row],[Fecha Finalización]] &gt;=TODAY(), DATEDIF(Tabla1[[#This Row],[Fecha de nac]],TODAY(),"y"), ROUNDDOWN((Tabla1[[#This Row],[Fecha Finalización]] -Tabla1[[#This Row],[Fecha de nac]])/365,0)))</f>
        <v/>
      </c>
      <c r="O670" s="170"/>
      <c r="P670" s="35"/>
      <c r="Q670" s="68"/>
      <c r="R670" s="68"/>
      <c r="S670" s="68"/>
      <c r="T670" s="68"/>
      <c r="U670" s="244" t="str">
        <f>IF(F670="","",Tabla1[[#This Row],[Fecha Inicio grupo]]+3*7-7)</f>
        <v/>
      </c>
      <c r="V670" s="245" t="str">
        <f>IF(F670="","",EDATE(Tabla1[[#This Row],[Fecha Inicio grupo]],3))</f>
        <v/>
      </c>
      <c r="W670" s="30"/>
      <c r="X670" s="30"/>
      <c r="Y670" s="77"/>
      <c r="Z670" s="77"/>
      <c r="AA670" s="77"/>
      <c r="AB670" s="77"/>
      <c r="AC670" s="77"/>
      <c r="AD670" s="77"/>
      <c r="AE670" s="77"/>
      <c r="AF670" s="77"/>
      <c r="AG670" s="77"/>
      <c r="AH670" s="77"/>
      <c r="AI670" s="77"/>
      <c r="AJ670" s="77"/>
      <c r="AK670" s="77"/>
      <c r="AL670" s="77"/>
      <c r="AM670" s="77"/>
      <c r="AN670" s="77"/>
      <c r="AO670" s="145"/>
      <c r="AP670" s="247" t="str">
        <f>IF(F670="","",IFERROR(VLOOKUP(SUBSTITUTE(SUBSTITUTE(Tabla1[[#This Row],[Uso Sistemas]],"T","P"),"N","F"),Parámetros!$M$2:$N$17,2,0),"Completar hasta 3ra sem. para evaluar a Probacionista"))</f>
        <v/>
      </c>
      <c r="AQ670" s="40"/>
      <c r="AR670" s="40"/>
      <c r="AS670" s="40"/>
      <c r="AT670" s="29"/>
      <c r="AU670" s="56"/>
      <c r="AV670" s="56"/>
      <c r="AW670" s="56"/>
      <c r="AX670" s="249" t="str">
        <f>IF(V670="","",EOMONTH(EDATE(Tabla1[[#This Row],[Fecha Finalización]],2),0))</f>
        <v/>
      </c>
      <c r="AY670" s="40"/>
      <c r="AZ670" s="250" t="str">
        <f>IF(V670="","",EOMONTH(EDATE(Tabla1[[#This Row],[Fecha Finalización]],3),0))</f>
        <v/>
      </c>
      <c r="BA670" s="40"/>
      <c r="BB670" s="40"/>
      <c r="BC670" s="236"/>
      <c r="BD670" s="234" t="str">
        <f>IF(F670="","",Tabla1[[#This Row],[sem 01]]&amp;Tabla1[[#This Row],[sem 02]]&amp;Tabla1[[#This Row],[sem 03]])</f>
        <v/>
      </c>
      <c r="BE670" s="235" t="str">
        <f>IF(TRIM(F670)="","",$B$1&amp;"-"&amp;SUBSTITUTE(Tabla1[[#This Row],[Mes Inscrito]]," ","")&amp;"-"&amp;SUBSTITUTE(Tabla1[[#This Row],[Dia de clases Inscrito]]," ","")&amp;"-"&amp;SUBSTITUTE(Tabla1[[#This Row],[Horario Inscrito]]," ","")&amp;"-"&amp;Tabla1[[#This Row],[Fecha Inicio grupo]])</f>
        <v/>
      </c>
      <c r="BF670" s="252" t="str">
        <f>IF(F670="","",Tabla1[[#This Row],[Curso]])</f>
        <v/>
      </c>
      <c r="BG670" s="253" t="str">
        <f>+IF(TRIM(F670)="","",$B$1&amp;"-"&amp;TRIM(Tabla1[[#This Row],[Mes Inscrito]])&amp;"-"&amp;TRIM(Tabla1[[#This Row],[Dia de clases Inscrito]])&amp;"-"&amp;TRIM(Tabla1[[#This Row],[Horario Inscrito]])&amp;"-"&amp;TRIM(Tabla1[[#This Row],[Fecha Inicio grupo]])&amp;"-"&amp;TRIM(Tabla1[[#This Row],[Tipo Incrito]]))</f>
        <v/>
      </c>
      <c r="BH670" s="309"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10"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10"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10" t="str">
        <f>IF(Tabla1[[#This Row],[Fecha Inicio grupo]]="","",IFERROR(VLOOKUP(Tabla1[[#This Row],[Mes de Alta como miembro]],Parámetros!$AM$2:$AN$16,2,0),"01/01/1900"))</f>
        <v/>
      </c>
    </row>
    <row r="671" spans="1:63" ht="14.45" hidden="1">
      <c r="A671" s="69">
        <v>668</v>
      </c>
      <c r="B671" s="30"/>
      <c r="C671" s="35"/>
      <c r="D671" s="43"/>
      <c r="E671" s="65"/>
      <c r="F671" s="46"/>
      <c r="G671" s="46"/>
      <c r="H671" s="164"/>
      <c r="I671" s="43"/>
      <c r="J671" s="29"/>
      <c r="K671" s="70"/>
      <c r="L671" s="69"/>
      <c r="M671" s="47"/>
      <c r="N671" s="239" t="str">
        <f ca="1">IF(Tabla1[[#This Row],[Fecha de nac]]="","",IF(Tabla1[[#This Row],[Fecha Finalización]] &gt;=TODAY(), DATEDIF(Tabla1[[#This Row],[Fecha de nac]],TODAY(),"y"), ROUNDDOWN((Tabla1[[#This Row],[Fecha Finalización]] -Tabla1[[#This Row],[Fecha de nac]])/365,0)))</f>
        <v/>
      </c>
      <c r="O671" s="170"/>
      <c r="P671" s="35"/>
      <c r="Q671" s="68"/>
      <c r="R671" s="68"/>
      <c r="S671" s="68"/>
      <c r="T671" s="68"/>
      <c r="U671" s="244" t="str">
        <f>IF(F671="","",Tabla1[[#This Row],[Fecha Inicio grupo]]+3*7-7)</f>
        <v/>
      </c>
      <c r="V671" s="245" t="str">
        <f>IF(F671="","",EDATE(Tabla1[[#This Row],[Fecha Inicio grupo]],3))</f>
        <v/>
      </c>
      <c r="W671" s="30"/>
      <c r="X671" s="30"/>
      <c r="Y671" s="77"/>
      <c r="Z671" s="77"/>
      <c r="AA671" s="77"/>
      <c r="AB671" s="77"/>
      <c r="AC671" s="77"/>
      <c r="AD671" s="77"/>
      <c r="AE671" s="77"/>
      <c r="AF671" s="77"/>
      <c r="AG671" s="77"/>
      <c r="AH671" s="77"/>
      <c r="AI671" s="77"/>
      <c r="AJ671" s="77"/>
      <c r="AK671" s="77"/>
      <c r="AL671" s="77"/>
      <c r="AM671" s="77"/>
      <c r="AN671" s="77"/>
      <c r="AO671" s="145"/>
      <c r="AP671" s="247" t="str">
        <f>IF(F671="","",IFERROR(VLOOKUP(SUBSTITUTE(SUBSTITUTE(Tabla1[[#This Row],[Uso Sistemas]],"T","P"),"N","F"),Parámetros!$M$2:$N$17,2,0),"Completar hasta 3ra sem. para evaluar a Probacionista"))</f>
        <v/>
      </c>
      <c r="AQ671" s="40"/>
      <c r="AR671" s="40"/>
      <c r="AS671" s="40"/>
      <c r="AT671" s="29"/>
      <c r="AU671" s="56"/>
      <c r="AV671" s="56"/>
      <c r="AW671" s="56"/>
      <c r="AX671" s="249" t="str">
        <f>IF(V671="","",EOMONTH(EDATE(Tabla1[[#This Row],[Fecha Finalización]],2),0))</f>
        <v/>
      </c>
      <c r="AY671" s="40"/>
      <c r="AZ671" s="250" t="str">
        <f>IF(V671="","",EOMONTH(EDATE(Tabla1[[#This Row],[Fecha Finalización]],3),0))</f>
        <v/>
      </c>
      <c r="BA671" s="40"/>
      <c r="BB671" s="40"/>
      <c r="BC671" s="236"/>
      <c r="BD671" s="234" t="str">
        <f>IF(F671="","",Tabla1[[#This Row],[sem 01]]&amp;Tabla1[[#This Row],[sem 02]]&amp;Tabla1[[#This Row],[sem 03]])</f>
        <v/>
      </c>
      <c r="BE671" s="235" t="str">
        <f>IF(TRIM(F671)="","",$B$1&amp;"-"&amp;SUBSTITUTE(Tabla1[[#This Row],[Mes Inscrito]]," ","")&amp;"-"&amp;SUBSTITUTE(Tabla1[[#This Row],[Dia de clases Inscrito]]," ","")&amp;"-"&amp;SUBSTITUTE(Tabla1[[#This Row],[Horario Inscrito]]," ","")&amp;"-"&amp;Tabla1[[#This Row],[Fecha Inicio grupo]])</f>
        <v/>
      </c>
      <c r="BF671" s="252" t="str">
        <f>IF(F671="","",Tabla1[[#This Row],[Curso]])</f>
        <v/>
      </c>
      <c r="BG671" s="253" t="str">
        <f>+IF(TRIM(F671)="","",$B$1&amp;"-"&amp;TRIM(Tabla1[[#This Row],[Mes Inscrito]])&amp;"-"&amp;TRIM(Tabla1[[#This Row],[Dia de clases Inscrito]])&amp;"-"&amp;TRIM(Tabla1[[#This Row],[Horario Inscrito]])&amp;"-"&amp;TRIM(Tabla1[[#This Row],[Fecha Inicio grupo]])&amp;"-"&amp;TRIM(Tabla1[[#This Row],[Tipo Incrito]]))</f>
        <v/>
      </c>
      <c r="BH671" s="309"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10"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10"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10" t="str">
        <f>IF(Tabla1[[#This Row],[Fecha Inicio grupo]]="","",IFERROR(VLOOKUP(Tabla1[[#This Row],[Mes de Alta como miembro]],Parámetros!$AM$2:$AN$16,2,0),"01/01/1900"))</f>
        <v/>
      </c>
    </row>
    <row r="672" spans="1:63" ht="14.45" hidden="1">
      <c r="A672" s="69">
        <v>669</v>
      </c>
      <c r="B672" s="30"/>
      <c r="C672" s="35"/>
      <c r="D672" s="43"/>
      <c r="E672" s="65"/>
      <c r="F672" s="46"/>
      <c r="G672" s="46"/>
      <c r="H672" s="164"/>
      <c r="I672" s="43"/>
      <c r="J672" s="29"/>
      <c r="K672" s="70"/>
      <c r="L672" s="69"/>
      <c r="M672" s="47"/>
      <c r="N672" s="239" t="str">
        <f ca="1">IF(Tabla1[[#This Row],[Fecha de nac]]="","",IF(Tabla1[[#This Row],[Fecha Finalización]] &gt;=TODAY(), DATEDIF(Tabla1[[#This Row],[Fecha de nac]],TODAY(),"y"), ROUNDDOWN((Tabla1[[#This Row],[Fecha Finalización]] -Tabla1[[#This Row],[Fecha de nac]])/365,0)))</f>
        <v/>
      </c>
      <c r="O672" s="170"/>
      <c r="P672" s="35"/>
      <c r="Q672" s="68"/>
      <c r="R672" s="68"/>
      <c r="S672" s="68"/>
      <c r="T672" s="68"/>
      <c r="U672" s="244" t="str">
        <f>IF(F672="","",Tabla1[[#This Row],[Fecha Inicio grupo]]+3*7-7)</f>
        <v/>
      </c>
      <c r="V672" s="245" t="str">
        <f>IF(F672="","",EDATE(Tabla1[[#This Row],[Fecha Inicio grupo]],3))</f>
        <v/>
      </c>
      <c r="W672" s="30"/>
      <c r="X672" s="30"/>
      <c r="Y672" s="77"/>
      <c r="Z672" s="77"/>
      <c r="AA672" s="77"/>
      <c r="AB672" s="77"/>
      <c r="AC672" s="77"/>
      <c r="AD672" s="77"/>
      <c r="AE672" s="77"/>
      <c r="AF672" s="77"/>
      <c r="AG672" s="77"/>
      <c r="AH672" s="77"/>
      <c r="AI672" s="77"/>
      <c r="AJ672" s="77"/>
      <c r="AK672" s="77"/>
      <c r="AL672" s="77"/>
      <c r="AM672" s="77"/>
      <c r="AN672" s="77"/>
      <c r="AO672" s="145"/>
      <c r="AP672" s="247" t="str">
        <f>IF(F672="","",IFERROR(VLOOKUP(SUBSTITUTE(SUBSTITUTE(Tabla1[[#This Row],[Uso Sistemas]],"T","P"),"N","F"),Parámetros!$M$2:$N$17,2,0),"Completar hasta 3ra sem. para evaluar a Probacionista"))</f>
        <v/>
      </c>
      <c r="AQ672" s="40"/>
      <c r="AR672" s="40"/>
      <c r="AS672" s="40"/>
      <c r="AT672" s="29"/>
      <c r="AU672" s="56"/>
      <c r="AV672" s="56"/>
      <c r="AW672" s="56"/>
      <c r="AX672" s="249" t="str">
        <f>IF(V672="","",EOMONTH(EDATE(Tabla1[[#This Row],[Fecha Finalización]],2),0))</f>
        <v/>
      </c>
      <c r="AY672" s="40"/>
      <c r="AZ672" s="250" t="str">
        <f>IF(V672="","",EOMONTH(EDATE(Tabla1[[#This Row],[Fecha Finalización]],3),0))</f>
        <v/>
      </c>
      <c r="BA672" s="40"/>
      <c r="BB672" s="40"/>
      <c r="BC672" s="236"/>
      <c r="BD672" s="234" t="str">
        <f>IF(F672="","",Tabla1[[#This Row],[sem 01]]&amp;Tabla1[[#This Row],[sem 02]]&amp;Tabla1[[#This Row],[sem 03]])</f>
        <v/>
      </c>
      <c r="BE672" s="235" t="str">
        <f>IF(TRIM(F672)="","",$B$1&amp;"-"&amp;SUBSTITUTE(Tabla1[[#This Row],[Mes Inscrito]]," ","")&amp;"-"&amp;SUBSTITUTE(Tabla1[[#This Row],[Dia de clases Inscrito]]," ","")&amp;"-"&amp;SUBSTITUTE(Tabla1[[#This Row],[Horario Inscrito]]," ","")&amp;"-"&amp;Tabla1[[#This Row],[Fecha Inicio grupo]])</f>
        <v/>
      </c>
      <c r="BF672" s="252" t="str">
        <f>IF(F672="","",Tabla1[[#This Row],[Curso]])</f>
        <v/>
      </c>
      <c r="BG672" s="253" t="str">
        <f>+IF(TRIM(F672)="","",$B$1&amp;"-"&amp;TRIM(Tabla1[[#This Row],[Mes Inscrito]])&amp;"-"&amp;TRIM(Tabla1[[#This Row],[Dia de clases Inscrito]])&amp;"-"&amp;TRIM(Tabla1[[#This Row],[Horario Inscrito]])&amp;"-"&amp;TRIM(Tabla1[[#This Row],[Fecha Inicio grupo]])&amp;"-"&amp;TRIM(Tabla1[[#This Row],[Tipo Incrito]]))</f>
        <v/>
      </c>
      <c r="BH672" s="309"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10"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10"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10" t="str">
        <f>IF(Tabla1[[#This Row],[Fecha Inicio grupo]]="","",IFERROR(VLOOKUP(Tabla1[[#This Row],[Mes de Alta como miembro]],Parámetros!$AM$2:$AN$16,2,0),"01/01/1900"))</f>
        <v/>
      </c>
    </row>
    <row r="673" spans="1:63" ht="14.45" hidden="1">
      <c r="A673" s="69">
        <v>670</v>
      </c>
      <c r="B673" s="30"/>
      <c r="C673" s="35"/>
      <c r="D673" s="43"/>
      <c r="E673" s="65"/>
      <c r="F673" s="46"/>
      <c r="G673" s="46"/>
      <c r="H673" s="164"/>
      <c r="I673" s="43"/>
      <c r="J673" s="29"/>
      <c r="K673" s="70"/>
      <c r="L673" s="69"/>
      <c r="M673" s="47"/>
      <c r="N673" s="239" t="str">
        <f ca="1">IF(Tabla1[[#This Row],[Fecha de nac]]="","",IF(Tabla1[[#This Row],[Fecha Finalización]] &gt;=TODAY(), DATEDIF(Tabla1[[#This Row],[Fecha de nac]],TODAY(),"y"), ROUNDDOWN((Tabla1[[#This Row],[Fecha Finalización]] -Tabla1[[#This Row],[Fecha de nac]])/365,0)))</f>
        <v/>
      </c>
      <c r="O673" s="170"/>
      <c r="P673" s="35"/>
      <c r="Q673" s="68"/>
      <c r="R673" s="68"/>
      <c r="S673" s="68"/>
      <c r="T673" s="68"/>
      <c r="U673" s="244" t="str">
        <f>IF(F673="","",Tabla1[[#This Row],[Fecha Inicio grupo]]+3*7-7)</f>
        <v/>
      </c>
      <c r="V673" s="245" t="str">
        <f>IF(F673="","",EDATE(Tabla1[[#This Row],[Fecha Inicio grupo]],3))</f>
        <v/>
      </c>
      <c r="W673" s="30"/>
      <c r="X673" s="30"/>
      <c r="Y673" s="77"/>
      <c r="Z673" s="77"/>
      <c r="AA673" s="77"/>
      <c r="AB673" s="77"/>
      <c r="AC673" s="77"/>
      <c r="AD673" s="77"/>
      <c r="AE673" s="77"/>
      <c r="AF673" s="77"/>
      <c r="AG673" s="77"/>
      <c r="AH673" s="77"/>
      <c r="AI673" s="77"/>
      <c r="AJ673" s="77"/>
      <c r="AK673" s="77"/>
      <c r="AL673" s="77"/>
      <c r="AM673" s="77"/>
      <c r="AN673" s="77"/>
      <c r="AO673" s="145"/>
      <c r="AP673" s="247" t="str">
        <f>IF(F673="","",IFERROR(VLOOKUP(SUBSTITUTE(SUBSTITUTE(Tabla1[[#This Row],[Uso Sistemas]],"T","P"),"N","F"),Parámetros!$M$2:$N$17,2,0),"Completar hasta 3ra sem. para evaluar a Probacionista"))</f>
        <v/>
      </c>
      <c r="AQ673" s="40"/>
      <c r="AR673" s="40"/>
      <c r="AS673" s="40"/>
      <c r="AT673" s="29"/>
      <c r="AU673" s="56"/>
      <c r="AV673" s="56"/>
      <c r="AW673" s="56"/>
      <c r="AX673" s="249" t="str">
        <f>IF(V673="","",EOMONTH(EDATE(Tabla1[[#This Row],[Fecha Finalización]],2),0))</f>
        <v/>
      </c>
      <c r="AY673" s="40"/>
      <c r="AZ673" s="250" t="str">
        <f>IF(V673="","",EOMONTH(EDATE(Tabla1[[#This Row],[Fecha Finalización]],3),0))</f>
        <v/>
      </c>
      <c r="BA673" s="40"/>
      <c r="BB673" s="40"/>
      <c r="BC673" s="236"/>
      <c r="BD673" s="234" t="str">
        <f>IF(F673="","",Tabla1[[#This Row],[sem 01]]&amp;Tabla1[[#This Row],[sem 02]]&amp;Tabla1[[#This Row],[sem 03]])</f>
        <v/>
      </c>
      <c r="BE673" s="235" t="str">
        <f>IF(TRIM(F673)="","",$B$1&amp;"-"&amp;SUBSTITUTE(Tabla1[[#This Row],[Mes Inscrito]]," ","")&amp;"-"&amp;SUBSTITUTE(Tabla1[[#This Row],[Dia de clases Inscrito]]," ","")&amp;"-"&amp;SUBSTITUTE(Tabla1[[#This Row],[Horario Inscrito]]," ","")&amp;"-"&amp;Tabla1[[#This Row],[Fecha Inicio grupo]])</f>
        <v/>
      </c>
      <c r="BF673" s="252" t="str">
        <f>IF(F673="","",Tabla1[[#This Row],[Curso]])</f>
        <v/>
      </c>
      <c r="BG673" s="253" t="str">
        <f>+IF(TRIM(F673)="","",$B$1&amp;"-"&amp;TRIM(Tabla1[[#This Row],[Mes Inscrito]])&amp;"-"&amp;TRIM(Tabla1[[#This Row],[Dia de clases Inscrito]])&amp;"-"&amp;TRIM(Tabla1[[#This Row],[Horario Inscrito]])&amp;"-"&amp;TRIM(Tabla1[[#This Row],[Fecha Inicio grupo]])&amp;"-"&amp;TRIM(Tabla1[[#This Row],[Tipo Incrito]]))</f>
        <v/>
      </c>
      <c r="BH673" s="309"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10"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10"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10" t="str">
        <f>IF(Tabla1[[#This Row],[Fecha Inicio grupo]]="","",IFERROR(VLOOKUP(Tabla1[[#This Row],[Mes de Alta como miembro]],Parámetros!$AM$2:$AN$16,2,0),"01/01/1900"))</f>
        <v/>
      </c>
    </row>
    <row r="674" spans="1:63" ht="14.45" hidden="1">
      <c r="A674" s="69">
        <v>671</v>
      </c>
      <c r="B674" s="30"/>
      <c r="C674" s="35"/>
      <c r="D674" s="43"/>
      <c r="E674" s="65"/>
      <c r="F674" s="46"/>
      <c r="G674" s="46"/>
      <c r="H674" s="164"/>
      <c r="I674" s="43"/>
      <c r="J674" s="29"/>
      <c r="K674" s="70"/>
      <c r="L674" s="69"/>
      <c r="M674" s="47"/>
      <c r="N674" s="239" t="str">
        <f ca="1">IF(Tabla1[[#This Row],[Fecha de nac]]="","",IF(Tabla1[[#This Row],[Fecha Finalización]] &gt;=TODAY(), DATEDIF(Tabla1[[#This Row],[Fecha de nac]],TODAY(),"y"), ROUNDDOWN((Tabla1[[#This Row],[Fecha Finalización]] -Tabla1[[#This Row],[Fecha de nac]])/365,0)))</f>
        <v/>
      </c>
      <c r="O674" s="170"/>
      <c r="P674" s="35"/>
      <c r="Q674" s="68"/>
      <c r="R674" s="68"/>
      <c r="S674" s="68"/>
      <c r="T674" s="68"/>
      <c r="U674" s="244" t="str">
        <f>IF(F674="","",Tabla1[[#This Row],[Fecha Inicio grupo]]+3*7-7)</f>
        <v/>
      </c>
      <c r="V674" s="245" t="str">
        <f>IF(F674="","",EDATE(Tabla1[[#This Row],[Fecha Inicio grupo]],3))</f>
        <v/>
      </c>
      <c r="W674" s="30"/>
      <c r="X674" s="30"/>
      <c r="Y674" s="77"/>
      <c r="Z674" s="77"/>
      <c r="AA674" s="77"/>
      <c r="AB674" s="77"/>
      <c r="AC674" s="77"/>
      <c r="AD674" s="77"/>
      <c r="AE674" s="77"/>
      <c r="AF674" s="77"/>
      <c r="AG674" s="77"/>
      <c r="AH674" s="77"/>
      <c r="AI674" s="77"/>
      <c r="AJ674" s="77"/>
      <c r="AK674" s="77"/>
      <c r="AL674" s="77"/>
      <c r="AM674" s="77"/>
      <c r="AN674" s="77"/>
      <c r="AO674" s="145"/>
      <c r="AP674" s="247" t="str">
        <f>IF(F674="","",IFERROR(VLOOKUP(SUBSTITUTE(SUBSTITUTE(Tabla1[[#This Row],[Uso Sistemas]],"T","P"),"N","F"),Parámetros!$M$2:$N$17,2,0),"Completar hasta 3ra sem. para evaluar a Probacionista"))</f>
        <v/>
      </c>
      <c r="AQ674" s="40"/>
      <c r="AR674" s="40"/>
      <c r="AS674" s="40"/>
      <c r="AT674" s="29"/>
      <c r="AU674" s="56"/>
      <c r="AV674" s="56"/>
      <c r="AW674" s="56"/>
      <c r="AX674" s="249" t="str">
        <f>IF(V674="","",EOMONTH(EDATE(Tabla1[[#This Row],[Fecha Finalización]],2),0))</f>
        <v/>
      </c>
      <c r="AY674" s="40"/>
      <c r="AZ674" s="250" t="str">
        <f>IF(V674="","",EOMONTH(EDATE(Tabla1[[#This Row],[Fecha Finalización]],3),0))</f>
        <v/>
      </c>
      <c r="BA674" s="40"/>
      <c r="BB674" s="40"/>
      <c r="BC674" s="236"/>
      <c r="BD674" s="234" t="str">
        <f>IF(F674="","",Tabla1[[#This Row],[sem 01]]&amp;Tabla1[[#This Row],[sem 02]]&amp;Tabla1[[#This Row],[sem 03]])</f>
        <v/>
      </c>
      <c r="BE674" s="235" t="str">
        <f>IF(TRIM(F674)="","",$B$1&amp;"-"&amp;SUBSTITUTE(Tabla1[[#This Row],[Mes Inscrito]]," ","")&amp;"-"&amp;SUBSTITUTE(Tabla1[[#This Row],[Dia de clases Inscrito]]," ","")&amp;"-"&amp;SUBSTITUTE(Tabla1[[#This Row],[Horario Inscrito]]," ","")&amp;"-"&amp;Tabla1[[#This Row],[Fecha Inicio grupo]])</f>
        <v/>
      </c>
      <c r="BF674" s="252" t="str">
        <f>IF(F674="","",Tabla1[[#This Row],[Curso]])</f>
        <v/>
      </c>
      <c r="BG674" s="253" t="str">
        <f>+IF(TRIM(F674)="","",$B$1&amp;"-"&amp;TRIM(Tabla1[[#This Row],[Mes Inscrito]])&amp;"-"&amp;TRIM(Tabla1[[#This Row],[Dia de clases Inscrito]])&amp;"-"&amp;TRIM(Tabla1[[#This Row],[Horario Inscrito]])&amp;"-"&amp;TRIM(Tabla1[[#This Row],[Fecha Inicio grupo]])&amp;"-"&amp;TRIM(Tabla1[[#This Row],[Tipo Incrito]]))</f>
        <v/>
      </c>
      <c r="BH674" s="309"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10"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10"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10" t="str">
        <f>IF(Tabla1[[#This Row],[Fecha Inicio grupo]]="","",IFERROR(VLOOKUP(Tabla1[[#This Row],[Mes de Alta como miembro]],Parámetros!$AM$2:$AN$16,2,0),"01/01/1900"))</f>
        <v/>
      </c>
    </row>
    <row r="675" spans="1:63" ht="14.45" hidden="1">
      <c r="A675" s="69">
        <v>672</v>
      </c>
      <c r="B675" s="30"/>
      <c r="C675" s="35"/>
      <c r="D675" s="43"/>
      <c r="E675" s="65"/>
      <c r="F675" s="46"/>
      <c r="G675" s="46"/>
      <c r="H675" s="164"/>
      <c r="I675" s="43"/>
      <c r="J675" s="29"/>
      <c r="K675" s="70"/>
      <c r="L675" s="69"/>
      <c r="M675" s="47"/>
      <c r="N675" s="239" t="str">
        <f ca="1">IF(Tabla1[[#This Row],[Fecha de nac]]="","",IF(Tabla1[[#This Row],[Fecha Finalización]] &gt;=TODAY(), DATEDIF(Tabla1[[#This Row],[Fecha de nac]],TODAY(),"y"), ROUNDDOWN((Tabla1[[#This Row],[Fecha Finalización]] -Tabla1[[#This Row],[Fecha de nac]])/365,0)))</f>
        <v/>
      </c>
      <c r="O675" s="170"/>
      <c r="P675" s="35"/>
      <c r="Q675" s="68"/>
      <c r="R675" s="68"/>
      <c r="S675" s="68"/>
      <c r="T675" s="68"/>
      <c r="U675" s="244" t="str">
        <f>IF(F675="","",Tabla1[[#This Row],[Fecha Inicio grupo]]+3*7-7)</f>
        <v/>
      </c>
      <c r="V675" s="245" t="str">
        <f>IF(F675="","",EDATE(Tabla1[[#This Row],[Fecha Inicio grupo]],3))</f>
        <v/>
      </c>
      <c r="W675" s="30"/>
      <c r="X675" s="30"/>
      <c r="Y675" s="77"/>
      <c r="Z675" s="77"/>
      <c r="AA675" s="77"/>
      <c r="AB675" s="77"/>
      <c r="AC675" s="77"/>
      <c r="AD675" s="77"/>
      <c r="AE675" s="77"/>
      <c r="AF675" s="77"/>
      <c r="AG675" s="77"/>
      <c r="AH675" s="77"/>
      <c r="AI675" s="77"/>
      <c r="AJ675" s="77"/>
      <c r="AK675" s="77"/>
      <c r="AL675" s="77"/>
      <c r="AM675" s="77"/>
      <c r="AN675" s="77"/>
      <c r="AO675" s="145"/>
      <c r="AP675" s="247" t="str">
        <f>IF(F675="","",IFERROR(VLOOKUP(SUBSTITUTE(SUBSTITUTE(Tabla1[[#This Row],[Uso Sistemas]],"T","P"),"N","F"),Parámetros!$M$2:$N$17,2,0),"Completar hasta 3ra sem. para evaluar a Probacionista"))</f>
        <v/>
      </c>
      <c r="AQ675" s="40"/>
      <c r="AR675" s="40"/>
      <c r="AS675" s="40"/>
      <c r="AT675" s="29"/>
      <c r="AU675" s="56"/>
      <c r="AV675" s="56"/>
      <c r="AW675" s="56"/>
      <c r="AX675" s="249" t="str">
        <f>IF(V675="","",EOMONTH(EDATE(Tabla1[[#This Row],[Fecha Finalización]],2),0))</f>
        <v/>
      </c>
      <c r="AY675" s="40"/>
      <c r="AZ675" s="250" t="str">
        <f>IF(V675="","",EOMONTH(EDATE(Tabla1[[#This Row],[Fecha Finalización]],3),0))</f>
        <v/>
      </c>
      <c r="BA675" s="40"/>
      <c r="BB675" s="40"/>
      <c r="BC675" s="236"/>
      <c r="BD675" s="234" t="str">
        <f>IF(F675="","",Tabla1[[#This Row],[sem 01]]&amp;Tabla1[[#This Row],[sem 02]]&amp;Tabla1[[#This Row],[sem 03]])</f>
        <v/>
      </c>
      <c r="BE675" s="235" t="str">
        <f>IF(TRIM(F675)="","",$B$1&amp;"-"&amp;SUBSTITUTE(Tabla1[[#This Row],[Mes Inscrito]]," ","")&amp;"-"&amp;SUBSTITUTE(Tabla1[[#This Row],[Dia de clases Inscrito]]," ","")&amp;"-"&amp;SUBSTITUTE(Tabla1[[#This Row],[Horario Inscrito]]," ","")&amp;"-"&amp;Tabla1[[#This Row],[Fecha Inicio grupo]])</f>
        <v/>
      </c>
      <c r="BF675" s="252" t="str">
        <f>IF(F675="","",Tabla1[[#This Row],[Curso]])</f>
        <v/>
      </c>
      <c r="BG675" s="253" t="str">
        <f>+IF(TRIM(F675)="","",$B$1&amp;"-"&amp;TRIM(Tabla1[[#This Row],[Mes Inscrito]])&amp;"-"&amp;TRIM(Tabla1[[#This Row],[Dia de clases Inscrito]])&amp;"-"&amp;TRIM(Tabla1[[#This Row],[Horario Inscrito]])&amp;"-"&amp;TRIM(Tabla1[[#This Row],[Fecha Inicio grupo]])&amp;"-"&amp;TRIM(Tabla1[[#This Row],[Tipo Incrito]]))</f>
        <v/>
      </c>
      <c r="BH675" s="309"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10"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10"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10" t="str">
        <f>IF(Tabla1[[#This Row],[Fecha Inicio grupo]]="","",IFERROR(VLOOKUP(Tabla1[[#This Row],[Mes de Alta como miembro]],Parámetros!$AM$2:$AN$16,2,0),"01/01/1900"))</f>
        <v/>
      </c>
    </row>
    <row r="676" spans="1:63" ht="14.45" hidden="1">
      <c r="A676" s="69">
        <v>673</v>
      </c>
      <c r="B676" s="30"/>
      <c r="C676" s="35"/>
      <c r="D676" s="43"/>
      <c r="E676" s="65"/>
      <c r="F676" s="46"/>
      <c r="G676" s="46"/>
      <c r="H676" s="164"/>
      <c r="I676" s="43"/>
      <c r="J676" s="29"/>
      <c r="K676" s="70"/>
      <c r="L676" s="69"/>
      <c r="M676" s="47"/>
      <c r="N676" s="239" t="str">
        <f ca="1">IF(Tabla1[[#This Row],[Fecha de nac]]="","",IF(Tabla1[[#This Row],[Fecha Finalización]] &gt;=TODAY(), DATEDIF(Tabla1[[#This Row],[Fecha de nac]],TODAY(),"y"), ROUNDDOWN((Tabla1[[#This Row],[Fecha Finalización]] -Tabla1[[#This Row],[Fecha de nac]])/365,0)))</f>
        <v/>
      </c>
      <c r="O676" s="170"/>
      <c r="P676" s="35"/>
      <c r="Q676" s="68"/>
      <c r="R676" s="68"/>
      <c r="S676" s="68"/>
      <c r="T676" s="68"/>
      <c r="U676" s="244" t="str">
        <f>IF(F676="","",Tabla1[[#This Row],[Fecha Inicio grupo]]+3*7-7)</f>
        <v/>
      </c>
      <c r="V676" s="245" t="str">
        <f>IF(F676="","",EDATE(Tabla1[[#This Row],[Fecha Inicio grupo]],3))</f>
        <v/>
      </c>
      <c r="W676" s="30"/>
      <c r="X676" s="30"/>
      <c r="Y676" s="77"/>
      <c r="Z676" s="77"/>
      <c r="AA676" s="77"/>
      <c r="AB676" s="77"/>
      <c r="AC676" s="77"/>
      <c r="AD676" s="77"/>
      <c r="AE676" s="77"/>
      <c r="AF676" s="77"/>
      <c r="AG676" s="77"/>
      <c r="AH676" s="77"/>
      <c r="AI676" s="77"/>
      <c r="AJ676" s="77"/>
      <c r="AK676" s="77"/>
      <c r="AL676" s="77"/>
      <c r="AM676" s="77"/>
      <c r="AN676" s="77"/>
      <c r="AO676" s="145"/>
      <c r="AP676" s="247" t="str">
        <f>IF(F676="","",IFERROR(VLOOKUP(SUBSTITUTE(SUBSTITUTE(Tabla1[[#This Row],[Uso Sistemas]],"T","P"),"N","F"),Parámetros!$M$2:$N$17,2,0),"Completar hasta 3ra sem. para evaluar a Probacionista"))</f>
        <v/>
      </c>
      <c r="AQ676" s="40"/>
      <c r="AR676" s="40"/>
      <c r="AS676" s="40"/>
      <c r="AT676" s="29"/>
      <c r="AU676" s="56"/>
      <c r="AV676" s="56"/>
      <c r="AW676" s="56"/>
      <c r="AX676" s="249" t="str">
        <f>IF(V676="","",EOMONTH(EDATE(Tabla1[[#This Row],[Fecha Finalización]],2),0))</f>
        <v/>
      </c>
      <c r="AY676" s="40"/>
      <c r="AZ676" s="250" t="str">
        <f>IF(V676="","",EOMONTH(EDATE(Tabla1[[#This Row],[Fecha Finalización]],3),0))</f>
        <v/>
      </c>
      <c r="BA676" s="40"/>
      <c r="BB676" s="40"/>
      <c r="BC676" s="236"/>
      <c r="BD676" s="234" t="str">
        <f>IF(F676="","",Tabla1[[#This Row],[sem 01]]&amp;Tabla1[[#This Row],[sem 02]]&amp;Tabla1[[#This Row],[sem 03]])</f>
        <v/>
      </c>
      <c r="BE676" s="235" t="str">
        <f>IF(TRIM(F676)="","",$B$1&amp;"-"&amp;SUBSTITUTE(Tabla1[[#This Row],[Mes Inscrito]]," ","")&amp;"-"&amp;SUBSTITUTE(Tabla1[[#This Row],[Dia de clases Inscrito]]," ","")&amp;"-"&amp;SUBSTITUTE(Tabla1[[#This Row],[Horario Inscrito]]," ","")&amp;"-"&amp;Tabla1[[#This Row],[Fecha Inicio grupo]])</f>
        <v/>
      </c>
      <c r="BF676" s="252" t="str">
        <f>IF(F676="","",Tabla1[[#This Row],[Curso]])</f>
        <v/>
      </c>
      <c r="BG676" s="253" t="str">
        <f>+IF(TRIM(F676)="","",$B$1&amp;"-"&amp;TRIM(Tabla1[[#This Row],[Mes Inscrito]])&amp;"-"&amp;TRIM(Tabla1[[#This Row],[Dia de clases Inscrito]])&amp;"-"&amp;TRIM(Tabla1[[#This Row],[Horario Inscrito]])&amp;"-"&amp;TRIM(Tabla1[[#This Row],[Fecha Inicio grupo]])&amp;"-"&amp;TRIM(Tabla1[[#This Row],[Tipo Incrito]]))</f>
        <v/>
      </c>
      <c r="BH676" s="309"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10"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10"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10" t="str">
        <f>IF(Tabla1[[#This Row],[Fecha Inicio grupo]]="","",IFERROR(VLOOKUP(Tabla1[[#This Row],[Mes de Alta como miembro]],Parámetros!$AM$2:$AN$16,2,0),"01/01/1900"))</f>
        <v/>
      </c>
    </row>
    <row r="677" spans="1:63" ht="14.45" hidden="1">
      <c r="A677" s="69">
        <v>674</v>
      </c>
      <c r="B677" s="30"/>
      <c r="C677" s="35"/>
      <c r="D677" s="43"/>
      <c r="E677" s="65"/>
      <c r="F677" s="46"/>
      <c r="G677" s="46"/>
      <c r="H677" s="164"/>
      <c r="I677" s="43"/>
      <c r="J677" s="29"/>
      <c r="K677" s="70"/>
      <c r="L677" s="69"/>
      <c r="M677" s="47"/>
      <c r="N677" s="239" t="str">
        <f ca="1">IF(Tabla1[[#This Row],[Fecha de nac]]="","",IF(Tabla1[[#This Row],[Fecha Finalización]] &gt;=TODAY(), DATEDIF(Tabla1[[#This Row],[Fecha de nac]],TODAY(),"y"), ROUNDDOWN((Tabla1[[#This Row],[Fecha Finalización]] -Tabla1[[#This Row],[Fecha de nac]])/365,0)))</f>
        <v/>
      </c>
      <c r="O677" s="170"/>
      <c r="P677" s="35"/>
      <c r="Q677" s="68"/>
      <c r="R677" s="68"/>
      <c r="S677" s="68"/>
      <c r="T677" s="68"/>
      <c r="U677" s="244" t="str">
        <f>IF(F677="","",Tabla1[[#This Row],[Fecha Inicio grupo]]+3*7-7)</f>
        <v/>
      </c>
      <c r="V677" s="245" t="str">
        <f>IF(F677="","",EDATE(Tabla1[[#This Row],[Fecha Inicio grupo]],3))</f>
        <v/>
      </c>
      <c r="W677" s="30"/>
      <c r="X677" s="30"/>
      <c r="Y677" s="77"/>
      <c r="Z677" s="77"/>
      <c r="AA677" s="77"/>
      <c r="AB677" s="77"/>
      <c r="AC677" s="77"/>
      <c r="AD677" s="77"/>
      <c r="AE677" s="77"/>
      <c r="AF677" s="77"/>
      <c r="AG677" s="77"/>
      <c r="AH677" s="77"/>
      <c r="AI677" s="77"/>
      <c r="AJ677" s="77"/>
      <c r="AK677" s="77"/>
      <c r="AL677" s="77"/>
      <c r="AM677" s="77"/>
      <c r="AN677" s="77"/>
      <c r="AO677" s="145"/>
      <c r="AP677" s="247" t="str">
        <f>IF(F677="","",IFERROR(VLOOKUP(SUBSTITUTE(SUBSTITUTE(Tabla1[[#This Row],[Uso Sistemas]],"T","P"),"N","F"),Parámetros!$M$2:$N$17,2,0),"Completar hasta 3ra sem. para evaluar a Probacionista"))</f>
        <v/>
      </c>
      <c r="AQ677" s="40"/>
      <c r="AR677" s="40"/>
      <c r="AS677" s="40"/>
      <c r="AT677" s="29"/>
      <c r="AU677" s="56"/>
      <c r="AV677" s="56"/>
      <c r="AW677" s="56"/>
      <c r="AX677" s="249" t="str">
        <f>IF(V677="","",EOMONTH(EDATE(Tabla1[[#This Row],[Fecha Finalización]],2),0))</f>
        <v/>
      </c>
      <c r="AY677" s="40"/>
      <c r="AZ677" s="250" t="str">
        <f>IF(V677="","",EOMONTH(EDATE(Tabla1[[#This Row],[Fecha Finalización]],3),0))</f>
        <v/>
      </c>
      <c r="BA677" s="40"/>
      <c r="BB677" s="40"/>
      <c r="BC677" s="236"/>
      <c r="BD677" s="234" t="str">
        <f>IF(F677="","",Tabla1[[#This Row],[sem 01]]&amp;Tabla1[[#This Row],[sem 02]]&amp;Tabla1[[#This Row],[sem 03]])</f>
        <v/>
      </c>
      <c r="BE677" s="235" t="str">
        <f>IF(TRIM(F677)="","",$B$1&amp;"-"&amp;SUBSTITUTE(Tabla1[[#This Row],[Mes Inscrito]]," ","")&amp;"-"&amp;SUBSTITUTE(Tabla1[[#This Row],[Dia de clases Inscrito]]," ","")&amp;"-"&amp;SUBSTITUTE(Tabla1[[#This Row],[Horario Inscrito]]," ","")&amp;"-"&amp;Tabla1[[#This Row],[Fecha Inicio grupo]])</f>
        <v/>
      </c>
      <c r="BF677" s="252" t="str">
        <f>IF(F677="","",Tabla1[[#This Row],[Curso]])</f>
        <v/>
      </c>
      <c r="BG677" s="253" t="str">
        <f>+IF(TRIM(F677)="","",$B$1&amp;"-"&amp;TRIM(Tabla1[[#This Row],[Mes Inscrito]])&amp;"-"&amp;TRIM(Tabla1[[#This Row],[Dia de clases Inscrito]])&amp;"-"&amp;TRIM(Tabla1[[#This Row],[Horario Inscrito]])&amp;"-"&amp;TRIM(Tabla1[[#This Row],[Fecha Inicio grupo]])&amp;"-"&amp;TRIM(Tabla1[[#This Row],[Tipo Incrito]]))</f>
        <v/>
      </c>
      <c r="BH677" s="309"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10"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10"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10" t="str">
        <f>IF(Tabla1[[#This Row],[Fecha Inicio grupo]]="","",IFERROR(VLOOKUP(Tabla1[[#This Row],[Mes de Alta como miembro]],Parámetros!$AM$2:$AN$16,2,0),"01/01/1900"))</f>
        <v/>
      </c>
    </row>
    <row r="678" spans="1:63" ht="14.45" hidden="1">
      <c r="A678" s="69">
        <v>675</v>
      </c>
      <c r="B678" s="30"/>
      <c r="C678" s="35"/>
      <c r="D678" s="43"/>
      <c r="E678" s="65"/>
      <c r="F678" s="46"/>
      <c r="G678" s="46"/>
      <c r="H678" s="164"/>
      <c r="I678" s="43"/>
      <c r="J678" s="29"/>
      <c r="K678" s="70"/>
      <c r="L678" s="69"/>
      <c r="M678" s="47"/>
      <c r="N678" s="239" t="str">
        <f ca="1">IF(Tabla1[[#This Row],[Fecha de nac]]="","",IF(Tabla1[[#This Row],[Fecha Finalización]] &gt;=TODAY(), DATEDIF(Tabla1[[#This Row],[Fecha de nac]],TODAY(),"y"), ROUNDDOWN((Tabla1[[#This Row],[Fecha Finalización]] -Tabla1[[#This Row],[Fecha de nac]])/365,0)))</f>
        <v/>
      </c>
      <c r="O678" s="170"/>
      <c r="P678" s="35"/>
      <c r="Q678" s="68"/>
      <c r="R678" s="68"/>
      <c r="S678" s="68"/>
      <c r="T678" s="68"/>
      <c r="U678" s="244" t="str">
        <f>IF(F678="","",Tabla1[[#This Row],[Fecha Inicio grupo]]+3*7-7)</f>
        <v/>
      </c>
      <c r="V678" s="245" t="str">
        <f>IF(F678="","",EDATE(Tabla1[[#This Row],[Fecha Inicio grupo]],3))</f>
        <v/>
      </c>
      <c r="W678" s="30"/>
      <c r="X678" s="30"/>
      <c r="Y678" s="77"/>
      <c r="Z678" s="77"/>
      <c r="AA678" s="77"/>
      <c r="AB678" s="77"/>
      <c r="AC678" s="77"/>
      <c r="AD678" s="77"/>
      <c r="AE678" s="77"/>
      <c r="AF678" s="77"/>
      <c r="AG678" s="77"/>
      <c r="AH678" s="77"/>
      <c r="AI678" s="77"/>
      <c r="AJ678" s="77"/>
      <c r="AK678" s="77"/>
      <c r="AL678" s="77"/>
      <c r="AM678" s="77"/>
      <c r="AN678" s="77"/>
      <c r="AO678" s="145"/>
      <c r="AP678" s="247" t="str">
        <f>IF(F678="","",IFERROR(VLOOKUP(SUBSTITUTE(SUBSTITUTE(Tabla1[[#This Row],[Uso Sistemas]],"T","P"),"N","F"),Parámetros!$M$2:$N$17,2,0),"Completar hasta 3ra sem. para evaluar a Probacionista"))</f>
        <v/>
      </c>
      <c r="AQ678" s="40"/>
      <c r="AR678" s="40"/>
      <c r="AS678" s="40"/>
      <c r="AT678" s="29"/>
      <c r="AU678" s="56"/>
      <c r="AV678" s="56"/>
      <c r="AW678" s="56"/>
      <c r="AX678" s="249" t="str">
        <f>IF(V678="","",EOMONTH(EDATE(Tabla1[[#This Row],[Fecha Finalización]],2),0))</f>
        <v/>
      </c>
      <c r="AY678" s="40"/>
      <c r="AZ678" s="250" t="str">
        <f>IF(V678="","",EOMONTH(EDATE(Tabla1[[#This Row],[Fecha Finalización]],3),0))</f>
        <v/>
      </c>
      <c r="BA678" s="40"/>
      <c r="BB678" s="40"/>
      <c r="BC678" s="236"/>
      <c r="BD678" s="234" t="str">
        <f>IF(F678="","",Tabla1[[#This Row],[sem 01]]&amp;Tabla1[[#This Row],[sem 02]]&amp;Tabla1[[#This Row],[sem 03]])</f>
        <v/>
      </c>
      <c r="BE678" s="235" t="str">
        <f>IF(TRIM(F678)="","",$B$1&amp;"-"&amp;SUBSTITUTE(Tabla1[[#This Row],[Mes Inscrito]]," ","")&amp;"-"&amp;SUBSTITUTE(Tabla1[[#This Row],[Dia de clases Inscrito]]," ","")&amp;"-"&amp;SUBSTITUTE(Tabla1[[#This Row],[Horario Inscrito]]," ","")&amp;"-"&amp;Tabla1[[#This Row],[Fecha Inicio grupo]])</f>
        <v/>
      </c>
      <c r="BF678" s="252" t="str">
        <f>IF(F678="","",Tabla1[[#This Row],[Curso]])</f>
        <v/>
      </c>
      <c r="BG678" s="253" t="str">
        <f>+IF(TRIM(F678)="","",$B$1&amp;"-"&amp;TRIM(Tabla1[[#This Row],[Mes Inscrito]])&amp;"-"&amp;TRIM(Tabla1[[#This Row],[Dia de clases Inscrito]])&amp;"-"&amp;TRIM(Tabla1[[#This Row],[Horario Inscrito]])&amp;"-"&amp;TRIM(Tabla1[[#This Row],[Fecha Inicio grupo]])&amp;"-"&amp;TRIM(Tabla1[[#This Row],[Tipo Incrito]]))</f>
        <v/>
      </c>
      <c r="BH678" s="309"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10"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10"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10" t="str">
        <f>IF(Tabla1[[#This Row],[Fecha Inicio grupo]]="","",IFERROR(VLOOKUP(Tabla1[[#This Row],[Mes de Alta como miembro]],Parámetros!$AM$2:$AN$16,2,0),"01/01/1900"))</f>
        <v/>
      </c>
    </row>
    <row r="679" spans="1:63" ht="14.45" hidden="1">
      <c r="A679" s="69">
        <v>676</v>
      </c>
      <c r="B679" s="30"/>
      <c r="C679" s="35"/>
      <c r="D679" s="43"/>
      <c r="E679" s="65"/>
      <c r="F679" s="46"/>
      <c r="G679" s="46"/>
      <c r="H679" s="164"/>
      <c r="I679" s="43"/>
      <c r="J679" s="29"/>
      <c r="K679" s="70"/>
      <c r="L679" s="69"/>
      <c r="M679" s="47"/>
      <c r="N679" s="239" t="str">
        <f ca="1">IF(Tabla1[[#This Row],[Fecha de nac]]="","",IF(Tabla1[[#This Row],[Fecha Finalización]] &gt;=TODAY(), DATEDIF(Tabla1[[#This Row],[Fecha de nac]],TODAY(),"y"), ROUNDDOWN((Tabla1[[#This Row],[Fecha Finalización]] -Tabla1[[#This Row],[Fecha de nac]])/365,0)))</f>
        <v/>
      </c>
      <c r="O679" s="170"/>
      <c r="P679" s="35"/>
      <c r="Q679" s="68"/>
      <c r="R679" s="68"/>
      <c r="S679" s="68"/>
      <c r="T679" s="68"/>
      <c r="U679" s="244" t="str">
        <f>IF(F679="","",Tabla1[[#This Row],[Fecha Inicio grupo]]+3*7-7)</f>
        <v/>
      </c>
      <c r="V679" s="245" t="str">
        <f>IF(F679="","",EDATE(Tabla1[[#This Row],[Fecha Inicio grupo]],3))</f>
        <v/>
      </c>
      <c r="W679" s="30"/>
      <c r="X679" s="30"/>
      <c r="Y679" s="77"/>
      <c r="Z679" s="77"/>
      <c r="AA679" s="77"/>
      <c r="AB679" s="77"/>
      <c r="AC679" s="77"/>
      <c r="AD679" s="77"/>
      <c r="AE679" s="77"/>
      <c r="AF679" s="77"/>
      <c r="AG679" s="77"/>
      <c r="AH679" s="77"/>
      <c r="AI679" s="77"/>
      <c r="AJ679" s="77"/>
      <c r="AK679" s="77"/>
      <c r="AL679" s="77"/>
      <c r="AM679" s="77"/>
      <c r="AN679" s="77"/>
      <c r="AO679" s="145"/>
      <c r="AP679" s="247" t="str">
        <f>IF(F679="","",IFERROR(VLOOKUP(SUBSTITUTE(SUBSTITUTE(Tabla1[[#This Row],[Uso Sistemas]],"T","P"),"N","F"),Parámetros!$M$2:$N$17,2,0),"Completar hasta 3ra sem. para evaluar a Probacionista"))</f>
        <v/>
      </c>
      <c r="AQ679" s="40"/>
      <c r="AR679" s="40"/>
      <c r="AS679" s="40"/>
      <c r="AT679" s="29"/>
      <c r="AU679" s="56"/>
      <c r="AV679" s="56"/>
      <c r="AW679" s="56"/>
      <c r="AX679" s="249" t="str">
        <f>IF(V679="","",EOMONTH(EDATE(Tabla1[[#This Row],[Fecha Finalización]],2),0))</f>
        <v/>
      </c>
      <c r="AY679" s="40"/>
      <c r="AZ679" s="250" t="str">
        <f>IF(V679="","",EOMONTH(EDATE(Tabla1[[#This Row],[Fecha Finalización]],3),0))</f>
        <v/>
      </c>
      <c r="BA679" s="40"/>
      <c r="BB679" s="40"/>
      <c r="BC679" s="236"/>
      <c r="BD679" s="234" t="str">
        <f>IF(F679="","",Tabla1[[#This Row],[sem 01]]&amp;Tabla1[[#This Row],[sem 02]]&amp;Tabla1[[#This Row],[sem 03]])</f>
        <v/>
      </c>
      <c r="BE679" s="235" t="str">
        <f>IF(TRIM(F679)="","",$B$1&amp;"-"&amp;SUBSTITUTE(Tabla1[[#This Row],[Mes Inscrito]]," ","")&amp;"-"&amp;SUBSTITUTE(Tabla1[[#This Row],[Dia de clases Inscrito]]," ","")&amp;"-"&amp;SUBSTITUTE(Tabla1[[#This Row],[Horario Inscrito]]," ","")&amp;"-"&amp;Tabla1[[#This Row],[Fecha Inicio grupo]])</f>
        <v/>
      </c>
      <c r="BF679" s="252" t="str">
        <f>IF(F679="","",Tabla1[[#This Row],[Curso]])</f>
        <v/>
      </c>
      <c r="BG679" s="253" t="str">
        <f>+IF(TRIM(F679)="","",$B$1&amp;"-"&amp;TRIM(Tabla1[[#This Row],[Mes Inscrito]])&amp;"-"&amp;TRIM(Tabla1[[#This Row],[Dia de clases Inscrito]])&amp;"-"&amp;TRIM(Tabla1[[#This Row],[Horario Inscrito]])&amp;"-"&amp;TRIM(Tabla1[[#This Row],[Fecha Inicio grupo]])&amp;"-"&amp;TRIM(Tabla1[[#This Row],[Tipo Incrito]]))</f>
        <v/>
      </c>
      <c r="BH679" s="309"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10"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10"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10" t="str">
        <f>IF(Tabla1[[#This Row],[Fecha Inicio grupo]]="","",IFERROR(VLOOKUP(Tabla1[[#This Row],[Mes de Alta como miembro]],Parámetros!$AM$2:$AN$16,2,0),"01/01/1900"))</f>
        <v/>
      </c>
    </row>
    <row r="680" spans="1:63" ht="14.45" hidden="1">
      <c r="A680" s="69">
        <v>677</v>
      </c>
      <c r="B680" s="30"/>
      <c r="C680" s="35"/>
      <c r="D680" s="43"/>
      <c r="E680" s="65"/>
      <c r="F680" s="46"/>
      <c r="G680" s="46"/>
      <c r="H680" s="164"/>
      <c r="I680" s="43"/>
      <c r="J680" s="29"/>
      <c r="K680" s="70"/>
      <c r="L680" s="69"/>
      <c r="M680" s="47"/>
      <c r="N680" s="239" t="str">
        <f ca="1">IF(Tabla1[[#This Row],[Fecha de nac]]="","",IF(Tabla1[[#This Row],[Fecha Finalización]] &gt;=TODAY(), DATEDIF(Tabla1[[#This Row],[Fecha de nac]],TODAY(),"y"), ROUNDDOWN((Tabla1[[#This Row],[Fecha Finalización]] -Tabla1[[#This Row],[Fecha de nac]])/365,0)))</f>
        <v/>
      </c>
      <c r="O680" s="170"/>
      <c r="P680" s="35"/>
      <c r="Q680" s="68"/>
      <c r="R680" s="68"/>
      <c r="S680" s="68"/>
      <c r="T680" s="68"/>
      <c r="U680" s="244" t="str">
        <f>IF(F680="","",Tabla1[[#This Row],[Fecha Inicio grupo]]+3*7-7)</f>
        <v/>
      </c>
      <c r="V680" s="245" t="str">
        <f>IF(F680="","",EDATE(Tabla1[[#This Row],[Fecha Inicio grupo]],3))</f>
        <v/>
      </c>
      <c r="W680" s="30"/>
      <c r="X680" s="30"/>
      <c r="Y680" s="77"/>
      <c r="Z680" s="77"/>
      <c r="AA680" s="77"/>
      <c r="AB680" s="77"/>
      <c r="AC680" s="77"/>
      <c r="AD680" s="77"/>
      <c r="AE680" s="77"/>
      <c r="AF680" s="77"/>
      <c r="AG680" s="77"/>
      <c r="AH680" s="77"/>
      <c r="AI680" s="77"/>
      <c r="AJ680" s="77"/>
      <c r="AK680" s="77"/>
      <c r="AL680" s="77"/>
      <c r="AM680" s="77"/>
      <c r="AN680" s="77"/>
      <c r="AO680" s="145"/>
      <c r="AP680" s="247" t="str">
        <f>IF(F680="","",IFERROR(VLOOKUP(SUBSTITUTE(SUBSTITUTE(Tabla1[[#This Row],[Uso Sistemas]],"T","P"),"N","F"),Parámetros!$M$2:$N$17,2,0),"Completar hasta 3ra sem. para evaluar a Probacionista"))</f>
        <v/>
      </c>
      <c r="AQ680" s="40"/>
      <c r="AR680" s="40"/>
      <c r="AS680" s="40"/>
      <c r="AT680" s="29"/>
      <c r="AU680" s="56"/>
      <c r="AV680" s="56"/>
      <c r="AW680" s="56"/>
      <c r="AX680" s="249" t="str">
        <f>IF(V680="","",EOMONTH(EDATE(Tabla1[[#This Row],[Fecha Finalización]],2),0))</f>
        <v/>
      </c>
      <c r="AY680" s="40"/>
      <c r="AZ680" s="250" t="str">
        <f>IF(V680="","",EOMONTH(EDATE(Tabla1[[#This Row],[Fecha Finalización]],3),0))</f>
        <v/>
      </c>
      <c r="BA680" s="40"/>
      <c r="BB680" s="40"/>
      <c r="BC680" s="236"/>
      <c r="BD680" s="234" t="str">
        <f>IF(F680="","",Tabla1[[#This Row],[sem 01]]&amp;Tabla1[[#This Row],[sem 02]]&amp;Tabla1[[#This Row],[sem 03]])</f>
        <v/>
      </c>
      <c r="BE680" s="235" t="str">
        <f>IF(TRIM(F680)="","",$B$1&amp;"-"&amp;SUBSTITUTE(Tabla1[[#This Row],[Mes Inscrito]]," ","")&amp;"-"&amp;SUBSTITUTE(Tabla1[[#This Row],[Dia de clases Inscrito]]," ","")&amp;"-"&amp;SUBSTITUTE(Tabla1[[#This Row],[Horario Inscrito]]," ","")&amp;"-"&amp;Tabla1[[#This Row],[Fecha Inicio grupo]])</f>
        <v/>
      </c>
      <c r="BF680" s="252" t="str">
        <f>IF(F680="","",Tabla1[[#This Row],[Curso]])</f>
        <v/>
      </c>
      <c r="BG680" s="253" t="str">
        <f>+IF(TRIM(F680)="","",$B$1&amp;"-"&amp;TRIM(Tabla1[[#This Row],[Mes Inscrito]])&amp;"-"&amp;TRIM(Tabla1[[#This Row],[Dia de clases Inscrito]])&amp;"-"&amp;TRIM(Tabla1[[#This Row],[Horario Inscrito]])&amp;"-"&amp;TRIM(Tabla1[[#This Row],[Fecha Inicio grupo]])&amp;"-"&amp;TRIM(Tabla1[[#This Row],[Tipo Incrito]]))</f>
        <v/>
      </c>
      <c r="BH680" s="309"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10"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10"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10" t="str">
        <f>IF(Tabla1[[#This Row],[Fecha Inicio grupo]]="","",IFERROR(VLOOKUP(Tabla1[[#This Row],[Mes de Alta como miembro]],Parámetros!$AM$2:$AN$16,2,0),"01/01/1900"))</f>
        <v/>
      </c>
    </row>
    <row r="681" spans="1:63" ht="14.45" hidden="1">
      <c r="A681" s="69">
        <v>678</v>
      </c>
      <c r="B681" s="30"/>
      <c r="C681" s="35"/>
      <c r="D681" s="43"/>
      <c r="E681" s="65"/>
      <c r="F681" s="46"/>
      <c r="G681" s="46"/>
      <c r="H681" s="164"/>
      <c r="I681" s="43"/>
      <c r="J681" s="29"/>
      <c r="K681" s="70"/>
      <c r="L681" s="69"/>
      <c r="M681" s="47"/>
      <c r="N681" s="239" t="str">
        <f ca="1">IF(Tabla1[[#This Row],[Fecha de nac]]="","",IF(Tabla1[[#This Row],[Fecha Finalización]] &gt;=TODAY(), DATEDIF(Tabla1[[#This Row],[Fecha de nac]],TODAY(),"y"), ROUNDDOWN((Tabla1[[#This Row],[Fecha Finalización]] -Tabla1[[#This Row],[Fecha de nac]])/365,0)))</f>
        <v/>
      </c>
      <c r="O681" s="170"/>
      <c r="P681" s="35"/>
      <c r="Q681" s="68"/>
      <c r="R681" s="68"/>
      <c r="S681" s="68"/>
      <c r="T681" s="68"/>
      <c r="U681" s="244" t="str">
        <f>IF(F681="","",Tabla1[[#This Row],[Fecha Inicio grupo]]+3*7-7)</f>
        <v/>
      </c>
      <c r="V681" s="245" t="str">
        <f>IF(F681="","",EDATE(Tabla1[[#This Row],[Fecha Inicio grupo]],3))</f>
        <v/>
      </c>
      <c r="W681" s="30"/>
      <c r="X681" s="30"/>
      <c r="Y681" s="77"/>
      <c r="Z681" s="77"/>
      <c r="AA681" s="77"/>
      <c r="AB681" s="77"/>
      <c r="AC681" s="77"/>
      <c r="AD681" s="77"/>
      <c r="AE681" s="77"/>
      <c r="AF681" s="77"/>
      <c r="AG681" s="77"/>
      <c r="AH681" s="77"/>
      <c r="AI681" s="77"/>
      <c r="AJ681" s="77"/>
      <c r="AK681" s="77"/>
      <c r="AL681" s="77"/>
      <c r="AM681" s="77"/>
      <c r="AN681" s="77"/>
      <c r="AO681" s="145"/>
      <c r="AP681" s="247" t="str">
        <f>IF(F681="","",IFERROR(VLOOKUP(SUBSTITUTE(SUBSTITUTE(Tabla1[[#This Row],[Uso Sistemas]],"T","P"),"N","F"),Parámetros!$M$2:$N$17,2,0),"Completar hasta 3ra sem. para evaluar a Probacionista"))</f>
        <v/>
      </c>
      <c r="AQ681" s="40"/>
      <c r="AR681" s="40"/>
      <c r="AS681" s="40"/>
      <c r="AT681" s="29"/>
      <c r="AU681" s="56"/>
      <c r="AV681" s="56"/>
      <c r="AW681" s="56"/>
      <c r="AX681" s="249" t="str">
        <f>IF(V681="","",EOMONTH(EDATE(Tabla1[[#This Row],[Fecha Finalización]],2),0))</f>
        <v/>
      </c>
      <c r="AY681" s="40"/>
      <c r="AZ681" s="250" t="str">
        <f>IF(V681="","",EOMONTH(EDATE(Tabla1[[#This Row],[Fecha Finalización]],3),0))</f>
        <v/>
      </c>
      <c r="BA681" s="40"/>
      <c r="BB681" s="40"/>
      <c r="BC681" s="236"/>
      <c r="BD681" s="234" t="str">
        <f>IF(F681="","",Tabla1[[#This Row],[sem 01]]&amp;Tabla1[[#This Row],[sem 02]]&amp;Tabla1[[#This Row],[sem 03]])</f>
        <v/>
      </c>
      <c r="BE681" s="235" t="str">
        <f>IF(TRIM(F681)="","",$B$1&amp;"-"&amp;SUBSTITUTE(Tabla1[[#This Row],[Mes Inscrito]]," ","")&amp;"-"&amp;SUBSTITUTE(Tabla1[[#This Row],[Dia de clases Inscrito]]," ","")&amp;"-"&amp;SUBSTITUTE(Tabla1[[#This Row],[Horario Inscrito]]," ","")&amp;"-"&amp;Tabla1[[#This Row],[Fecha Inicio grupo]])</f>
        <v/>
      </c>
      <c r="BF681" s="252" t="str">
        <f>IF(F681="","",Tabla1[[#This Row],[Curso]])</f>
        <v/>
      </c>
      <c r="BG681" s="253" t="str">
        <f>+IF(TRIM(F681)="","",$B$1&amp;"-"&amp;TRIM(Tabla1[[#This Row],[Mes Inscrito]])&amp;"-"&amp;TRIM(Tabla1[[#This Row],[Dia de clases Inscrito]])&amp;"-"&amp;TRIM(Tabla1[[#This Row],[Horario Inscrito]])&amp;"-"&amp;TRIM(Tabla1[[#This Row],[Fecha Inicio grupo]])&amp;"-"&amp;TRIM(Tabla1[[#This Row],[Tipo Incrito]]))</f>
        <v/>
      </c>
      <c r="BH681" s="309"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10"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10"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10" t="str">
        <f>IF(Tabla1[[#This Row],[Fecha Inicio grupo]]="","",IFERROR(VLOOKUP(Tabla1[[#This Row],[Mes de Alta como miembro]],Parámetros!$AM$2:$AN$16,2,0),"01/01/1900"))</f>
        <v/>
      </c>
    </row>
    <row r="682" spans="1:63" ht="14.45" hidden="1">
      <c r="A682" s="69">
        <v>679</v>
      </c>
      <c r="B682" s="30"/>
      <c r="C682" s="35"/>
      <c r="D682" s="43"/>
      <c r="E682" s="65"/>
      <c r="F682" s="46"/>
      <c r="G682" s="46"/>
      <c r="H682" s="164"/>
      <c r="I682" s="43"/>
      <c r="J682" s="29"/>
      <c r="K682" s="70"/>
      <c r="L682" s="69"/>
      <c r="M682" s="47"/>
      <c r="N682" s="239" t="str">
        <f ca="1">IF(Tabla1[[#This Row],[Fecha de nac]]="","",IF(Tabla1[[#This Row],[Fecha Finalización]] &gt;=TODAY(), DATEDIF(Tabla1[[#This Row],[Fecha de nac]],TODAY(),"y"), ROUNDDOWN((Tabla1[[#This Row],[Fecha Finalización]] -Tabla1[[#This Row],[Fecha de nac]])/365,0)))</f>
        <v/>
      </c>
      <c r="O682" s="170"/>
      <c r="P682" s="35"/>
      <c r="Q682" s="68"/>
      <c r="R682" s="68"/>
      <c r="S682" s="68"/>
      <c r="T682" s="68"/>
      <c r="U682" s="244" t="str">
        <f>IF(F682="","",Tabla1[[#This Row],[Fecha Inicio grupo]]+3*7-7)</f>
        <v/>
      </c>
      <c r="V682" s="245" t="str">
        <f>IF(F682="","",EDATE(Tabla1[[#This Row],[Fecha Inicio grupo]],3))</f>
        <v/>
      </c>
      <c r="W682" s="30"/>
      <c r="X682" s="30"/>
      <c r="Y682" s="77"/>
      <c r="Z682" s="77"/>
      <c r="AA682" s="77"/>
      <c r="AB682" s="77"/>
      <c r="AC682" s="77"/>
      <c r="AD682" s="77"/>
      <c r="AE682" s="77"/>
      <c r="AF682" s="77"/>
      <c r="AG682" s="77"/>
      <c r="AH682" s="77"/>
      <c r="AI682" s="77"/>
      <c r="AJ682" s="77"/>
      <c r="AK682" s="77"/>
      <c r="AL682" s="77"/>
      <c r="AM682" s="77"/>
      <c r="AN682" s="77"/>
      <c r="AO682" s="145"/>
      <c r="AP682" s="247" t="str">
        <f>IF(F682="","",IFERROR(VLOOKUP(SUBSTITUTE(SUBSTITUTE(Tabla1[[#This Row],[Uso Sistemas]],"T","P"),"N","F"),Parámetros!$M$2:$N$17,2,0),"Completar hasta 3ra sem. para evaluar a Probacionista"))</f>
        <v/>
      </c>
      <c r="AQ682" s="40"/>
      <c r="AR682" s="40"/>
      <c r="AS682" s="40"/>
      <c r="AT682" s="29"/>
      <c r="AU682" s="56"/>
      <c r="AV682" s="56"/>
      <c r="AW682" s="56"/>
      <c r="AX682" s="249" t="str">
        <f>IF(V682="","",EOMONTH(EDATE(Tabla1[[#This Row],[Fecha Finalización]],2),0))</f>
        <v/>
      </c>
      <c r="AY682" s="40"/>
      <c r="AZ682" s="250" t="str">
        <f>IF(V682="","",EOMONTH(EDATE(Tabla1[[#This Row],[Fecha Finalización]],3),0))</f>
        <v/>
      </c>
      <c r="BA682" s="40"/>
      <c r="BB682" s="40"/>
      <c r="BC682" s="236"/>
      <c r="BD682" s="234" t="str">
        <f>IF(F682="","",Tabla1[[#This Row],[sem 01]]&amp;Tabla1[[#This Row],[sem 02]]&amp;Tabla1[[#This Row],[sem 03]])</f>
        <v/>
      </c>
      <c r="BE682" s="235" t="str">
        <f>IF(TRIM(F682)="","",$B$1&amp;"-"&amp;SUBSTITUTE(Tabla1[[#This Row],[Mes Inscrito]]," ","")&amp;"-"&amp;SUBSTITUTE(Tabla1[[#This Row],[Dia de clases Inscrito]]," ","")&amp;"-"&amp;SUBSTITUTE(Tabla1[[#This Row],[Horario Inscrito]]," ","")&amp;"-"&amp;Tabla1[[#This Row],[Fecha Inicio grupo]])</f>
        <v/>
      </c>
      <c r="BF682" s="252" t="str">
        <f>IF(F682="","",Tabla1[[#This Row],[Curso]])</f>
        <v/>
      </c>
      <c r="BG682" s="253" t="str">
        <f>+IF(TRIM(F682)="","",$B$1&amp;"-"&amp;TRIM(Tabla1[[#This Row],[Mes Inscrito]])&amp;"-"&amp;TRIM(Tabla1[[#This Row],[Dia de clases Inscrito]])&amp;"-"&amp;TRIM(Tabla1[[#This Row],[Horario Inscrito]])&amp;"-"&amp;TRIM(Tabla1[[#This Row],[Fecha Inicio grupo]])&amp;"-"&amp;TRIM(Tabla1[[#This Row],[Tipo Incrito]]))</f>
        <v/>
      </c>
      <c r="BH682" s="309"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10"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10"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10" t="str">
        <f>IF(Tabla1[[#This Row],[Fecha Inicio grupo]]="","",IFERROR(VLOOKUP(Tabla1[[#This Row],[Mes de Alta como miembro]],Parámetros!$AM$2:$AN$16,2,0),"01/01/1900"))</f>
        <v/>
      </c>
    </row>
    <row r="683" spans="1:63" ht="14.45" hidden="1">
      <c r="A683" s="69">
        <v>680</v>
      </c>
      <c r="B683" s="30"/>
      <c r="C683" s="35"/>
      <c r="D683" s="43"/>
      <c r="E683" s="65"/>
      <c r="F683" s="46"/>
      <c r="G683" s="46"/>
      <c r="H683" s="164"/>
      <c r="I683" s="43"/>
      <c r="J683" s="29"/>
      <c r="K683" s="70"/>
      <c r="L683" s="69"/>
      <c r="M683" s="47"/>
      <c r="N683" s="239" t="str">
        <f ca="1">IF(Tabla1[[#This Row],[Fecha de nac]]="","",IF(Tabla1[[#This Row],[Fecha Finalización]] &gt;=TODAY(), DATEDIF(Tabla1[[#This Row],[Fecha de nac]],TODAY(),"y"), ROUNDDOWN((Tabla1[[#This Row],[Fecha Finalización]] -Tabla1[[#This Row],[Fecha de nac]])/365,0)))</f>
        <v/>
      </c>
      <c r="O683" s="170"/>
      <c r="P683" s="35"/>
      <c r="Q683" s="68"/>
      <c r="R683" s="68"/>
      <c r="S683" s="68"/>
      <c r="T683" s="68"/>
      <c r="U683" s="244" t="str">
        <f>IF(F683="","",Tabla1[[#This Row],[Fecha Inicio grupo]]+3*7-7)</f>
        <v/>
      </c>
      <c r="V683" s="245" t="str">
        <f>IF(F683="","",EDATE(Tabla1[[#This Row],[Fecha Inicio grupo]],3))</f>
        <v/>
      </c>
      <c r="W683" s="30"/>
      <c r="X683" s="30"/>
      <c r="Y683" s="77"/>
      <c r="Z683" s="77"/>
      <c r="AA683" s="77"/>
      <c r="AB683" s="77"/>
      <c r="AC683" s="77"/>
      <c r="AD683" s="77"/>
      <c r="AE683" s="77"/>
      <c r="AF683" s="77"/>
      <c r="AG683" s="77"/>
      <c r="AH683" s="77"/>
      <c r="AI683" s="77"/>
      <c r="AJ683" s="77"/>
      <c r="AK683" s="77"/>
      <c r="AL683" s="77"/>
      <c r="AM683" s="77"/>
      <c r="AN683" s="77"/>
      <c r="AO683" s="145"/>
      <c r="AP683" s="247" t="str">
        <f>IF(F683="","",IFERROR(VLOOKUP(SUBSTITUTE(SUBSTITUTE(Tabla1[[#This Row],[Uso Sistemas]],"T","P"),"N","F"),Parámetros!$M$2:$N$17,2,0),"Completar hasta 3ra sem. para evaluar a Probacionista"))</f>
        <v/>
      </c>
      <c r="AQ683" s="40"/>
      <c r="AR683" s="40"/>
      <c r="AS683" s="40"/>
      <c r="AT683" s="29"/>
      <c r="AU683" s="56"/>
      <c r="AV683" s="56"/>
      <c r="AW683" s="56"/>
      <c r="AX683" s="249" t="str">
        <f>IF(V683="","",EOMONTH(EDATE(Tabla1[[#This Row],[Fecha Finalización]],2),0))</f>
        <v/>
      </c>
      <c r="AY683" s="40"/>
      <c r="AZ683" s="250" t="str">
        <f>IF(V683="","",EOMONTH(EDATE(Tabla1[[#This Row],[Fecha Finalización]],3),0))</f>
        <v/>
      </c>
      <c r="BA683" s="40"/>
      <c r="BB683" s="40"/>
      <c r="BC683" s="236"/>
      <c r="BD683" s="234" t="str">
        <f>IF(F683="","",Tabla1[[#This Row],[sem 01]]&amp;Tabla1[[#This Row],[sem 02]]&amp;Tabla1[[#This Row],[sem 03]])</f>
        <v/>
      </c>
      <c r="BE683" s="235" t="str">
        <f>IF(TRIM(F683)="","",$B$1&amp;"-"&amp;SUBSTITUTE(Tabla1[[#This Row],[Mes Inscrito]]," ","")&amp;"-"&amp;SUBSTITUTE(Tabla1[[#This Row],[Dia de clases Inscrito]]," ","")&amp;"-"&amp;SUBSTITUTE(Tabla1[[#This Row],[Horario Inscrito]]," ","")&amp;"-"&amp;Tabla1[[#This Row],[Fecha Inicio grupo]])</f>
        <v/>
      </c>
      <c r="BF683" s="252" t="str">
        <f>IF(F683="","",Tabla1[[#This Row],[Curso]])</f>
        <v/>
      </c>
      <c r="BG683" s="253" t="str">
        <f>+IF(TRIM(F683)="","",$B$1&amp;"-"&amp;TRIM(Tabla1[[#This Row],[Mes Inscrito]])&amp;"-"&amp;TRIM(Tabla1[[#This Row],[Dia de clases Inscrito]])&amp;"-"&amp;TRIM(Tabla1[[#This Row],[Horario Inscrito]])&amp;"-"&amp;TRIM(Tabla1[[#This Row],[Fecha Inicio grupo]])&amp;"-"&amp;TRIM(Tabla1[[#This Row],[Tipo Incrito]]))</f>
        <v/>
      </c>
      <c r="BH683" s="309"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10"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10"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10" t="str">
        <f>IF(Tabla1[[#This Row],[Fecha Inicio grupo]]="","",IFERROR(VLOOKUP(Tabla1[[#This Row],[Mes de Alta como miembro]],Parámetros!$AM$2:$AN$16,2,0),"01/01/1900"))</f>
        <v/>
      </c>
    </row>
    <row r="684" spans="1:63" ht="14.45" hidden="1">
      <c r="A684" s="69">
        <v>681</v>
      </c>
      <c r="B684" s="30"/>
      <c r="C684" s="35"/>
      <c r="D684" s="43"/>
      <c r="E684" s="65"/>
      <c r="F684" s="46"/>
      <c r="G684" s="46"/>
      <c r="H684" s="164"/>
      <c r="I684" s="43"/>
      <c r="J684" s="29"/>
      <c r="K684" s="70"/>
      <c r="L684" s="69"/>
      <c r="M684" s="47"/>
      <c r="N684" s="239" t="str">
        <f ca="1">IF(Tabla1[[#This Row],[Fecha de nac]]="","",IF(Tabla1[[#This Row],[Fecha Finalización]] &gt;=TODAY(), DATEDIF(Tabla1[[#This Row],[Fecha de nac]],TODAY(),"y"), ROUNDDOWN((Tabla1[[#This Row],[Fecha Finalización]] -Tabla1[[#This Row],[Fecha de nac]])/365,0)))</f>
        <v/>
      </c>
      <c r="O684" s="170"/>
      <c r="P684" s="35"/>
      <c r="Q684" s="68"/>
      <c r="R684" s="68"/>
      <c r="S684" s="68"/>
      <c r="T684" s="68"/>
      <c r="U684" s="244" t="str">
        <f>IF(F684="","",Tabla1[[#This Row],[Fecha Inicio grupo]]+3*7-7)</f>
        <v/>
      </c>
      <c r="V684" s="245" t="str">
        <f>IF(F684="","",EDATE(Tabla1[[#This Row],[Fecha Inicio grupo]],3))</f>
        <v/>
      </c>
      <c r="W684" s="30"/>
      <c r="X684" s="30"/>
      <c r="Y684" s="77"/>
      <c r="Z684" s="77"/>
      <c r="AA684" s="77"/>
      <c r="AB684" s="77"/>
      <c r="AC684" s="77"/>
      <c r="AD684" s="77"/>
      <c r="AE684" s="77"/>
      <c r="AF684" s="77"/>
      <c r="AG684" s="77"/>
      <c r="AH684" s="77"/>
      <c r="AI684" s="77"/>
      <c r="AJ684" s="77"/>
      <c r="AK684" s="77"/>
      <c r="AL684" s="77"/>
      <c r="AM684" s="77"/>
      <c r="AN684" s="77"/>
      <c r="AO684" s="145"/>
      <c r="AP684" s="247" t="str">
        <f>IF(F684="","",IFERROR(VLOOKUP(SUBSTITUTE(SUBSTITUTE(Tabla1[[#This Row],[Uso Sistemas]],"T","P"),"N","F"),Parámetros!$M$2:$N$17,2,0),"Completar hasta 3ra sem. para evaluar a Probacionista"))</f>
        <v/>
      </c>
      <c r="AQ684" s="40"/>
      <c r="AR684" s="40"/>
      <c r="AS684" s="40"/>
      <c r="AT684" s="29"/>
      <c r="AU684" s="56"/>
      <c r="AV684" s="56"/>
      <c r="AW684" s="56"/>
      <c r="AX684" s="249" t="str">
        <f>IF(V684="","",EOMONTH(EDATE(Tabla1[[#This Row],[Fecha Finalización]],2),0))</f>
        <v/>
      </c>
      <c r="AY684" s="40"/>
      <c r="AZ684" s="250" t="str">
        <f>IF(V684="","",EOMONTH(EDATE(Tabla1[[#This Row],[Fecha Finalización]],3),0))</f>
        <v/>
      </c>
      <c r="BA684" s="40"/>
      <c r="BB684" s="40"/>
      <c r="BC684" s="236"/>
      <c r="BD684" s="234" t="str">
        <f>IF(F684="","",Tabla1[[#This Row],[sem 01]]&amp;Tabla1[[#This Row],[sem 02]]&amp;Tabla1[[#This Row],[sem 03]])</f>
        <v/>
      </c>
      <c r="BE684" s="235" t="str">
        <f>IF(TRIM(F684)="","",$B$1&amp;"-"&amp;SUBSTITUTE(Tabla1[[#This Row],[Mes Inscrito]]," ","")&amp;"-"&amp;SUBSTITUTE(Tabla1[[#This Row],[Dia de clases Inscrito]]," ","")&amp;"-"&amp;SUBSTITUTE(Tabla1[[#This Row],[Horario Inscrito]]," ","")&amp;"-"&amp;Tabla1[[#This Row],[Fecha Inicio grupo]])</f>
        <v/>
      </c>
      <c r="BF684" s="252" t="str">
        <f>IF(F684="","",Tabla1[[#This Row],[Curso]])</f>
        <v/>
      </c>
      <c r="BG684" s="253" t="str">
        <f>+IF(TRIM(F684)="","",$B$1&amp;"-"&amp;TRIM(Tabla1[[#This Row],[Mes Inscrito]])&amp;"-"&amp;TRIM(Tabla1[[#This Row],[Dia de clases Inscrito]])&amp;"-"&amp;TRIM(Tabla1[[#This Row],[Horario Inscrito]])&amp;"-"&amp;TRIM(Tabla1[[#This Row],[Fecha Inicio grupo]])&amp;"-"&amp;TRIM(Tabla1[[#This Row],[Tipo Incrito]]))</f>
        <v/>
      </c>
      <c r="BH684" s="309"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10"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10"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10" t="str">
        <f>IF(Tabla1[[#This Row],[Fecha Inicio grupo]]="","",IFERROR(VLOOKUP(Tabla1[[#This Row],[Mes de Alta como miembro]],Parámetros!$AM$2:$AN$16,2,0),"01/01/1900"))</f>
        <v/>
      </c>
    </row>
    <row r="685" spans="1:63" ht="14.45" hidden="1">
      <c r="A685" s="69">
        <v>682</v>
      </c>
      <c r="B685" s="30"/>
      <c r="C685" s="35"/>
      <c r="D685" s="43"/>
      <c r="E685" s="65"/>
      <c r="F685" s="46"/>
      <c r="G685" s="46"/>
      <c r="H685" s="164"/>
      <c r="I685" s="43"/>
      <c r="J685" s="29"/>
      <c r="K685" s="70"/>
      <c r="L685" s="69"/>
      <c r="M685" s="47"/>
      <c r="N685" s="239" t="str">
        <f ca="1">IF(Tabla1[[#This Row],[Fecha de nac]]="","",IF(Tabla1[[#This Row],[Fecha Finalización]] &gt;=TODAY(), DATEDIF(Tabla1[[#This Row],[Fecha de nac]],TODAY(),"y"), ROUNDDOWN((Tabla1[[#This Row],[Fecha Finalización]] -Tabla1[[#This Row],[Fecha de nac]])/365,0)))</f>
        <v/>
      </c>
      <c r="O685" s="170"/>
      <c r="P685" s="35"/>
      <c r="Q685" s="68"/>
      <c r="R685" s="68"/>
      <c r="S685" s="68"/>
      <c r="T685" s="68"/>
      <c r="U685" s="244" t="str">
        <f>IF(F685="","",Tabla1[[#This Row],[Fecha Inicio grupo]]+3*7-7)</f>
        <v/>
      </c>
      <c r="V685" s="245" t="str">
        <f>IF(F685="","",EDATE(Tabla1[[#This Row],[Fecha Inicio grupo]],3))</f>
        <v/>
      </c>
      <c r="W685" s="30"/>
      <c r="X685" s="30"/>
      <c r="Y685" s="77"/>
      <c r="Z685" s="77"/>
      <c r="AA685" s="77"/>
      <c r="AB685" s="77"/>
      <c r="AC685" s="77"/>
      <c r="AD685" s="77"/>
      <c r="AE685" s="77"/>
      <c r="AF685" s="77"/>
      <c r="AG685" s="77"/>
      <c r="AH685" s="77"/>
      <c r="AI685" s="77"/>
      <c r="AJ685" s="77"/>
      <c r="AK685" s="77"/>
      <c r="AL685" s="77"/>
      <c r="AM685" s="77"/>
      <c r="AN685" s="77"/>
      <c r="AO685" s="145"/>
      <c r="AP685" s="247" t="str">
        <f>IF(F685="","",IFERROR(VLOOKUP(SUBSTITUTE(SUBSTITUTE(Tabla1[[#This Row],[Uso Sistemas]],"T","P"),"N","F"),Parámetros!$M$2:$N$17,2,0),"Completar hasta 3ra sem. para evaluar a Probacionista"))</f>
        <v/>
      </c>
      <c r="AQ685" s="40"/>
      <c r="AR685" s="40"/>
      <c r="AS685" s="40"/>
      <c r="AT685" s="29"/>
      <c r="AU685" s="56"/>
      <c r="AV685" s="56"/>
      <c r="AW685" s="56"/>
      <c r="AX685" s="249" t="str">
        <f>IF(V685="","",EOMONTH(EDATE(Tabla1[[#This Row],[Fecha Finalización]],2),0))</f>
        <v/>
      </c>
      <c r="AY685" s="40"/>
      <c r="AZ685" s="250" t="str">
        <f>IF(V685="","",EOMONTH(EDATE(Tabla1[[#This Row],[Fecha Finalización]],3),0))</f>
        <v/>
      </c>
      <c r="BA685" s="40"/>
      <c r="BB685" s="40"/>
      <c r="BC685" s="236"/>
      <c r="BD685" s="234" t="str">
        <f>IF(F685="","",Tabla1[[#This Row],[sem 01]]&amp;Tabla1[[#This Row],[sem 02]]&amp;Tabla1[[#This Row],[sem 03]])</f>
        <v/>
      </c>
      <c r="BE685" s="235" t="str">
        <f>IF(TRIM(F685)="","",$B$1&amp;"-"&amp;SUBSTITUTE(Tabla1[[#This Row],[Mes Inscrito]]," ","")&amp;"-"&amp;SUBSTITUTE(Tabla1[[#This Row],[Dia de clases Inscrito]]," ","")&amp;"-"&amp;SUBSTITUTE(Tabla1[[#This Row],[Horario Inscrito]]," ","")&amp;"-"&amp;Tabla1[[#This Row],[Fecha Inicio grupo]])</f>
        <v/>
      </c>
      <c r="BF685" s="252" t="str">
        <f>IF(F685="","",Tabla1[[#This Row],[Curso]])</f>
        <v/>
      </c>
      <c r="BG685" s="253" t="str">
        <f>+IF(TRIM(F685)="","",$B$1&amp;"-"&amp;TRIM(Tabla1[[#This Row],[Mes Inscrito]])&amp;"-"&amp;TRIM(Tabla1[[#This Row],[Dia de clases Inscrito]])&amp;"-"&amp;TRIM(Tabla1[[#This Row],[Horario Inscrito]])&amp;"-"&amp;TRIM(Tabla1[[#This Row],[Fecha Inicio grupo]])&amp;"-"&amp;TRIM(Tabla1[[#This Row],[Tipo Incrito]]))</f>
        <v/>
      </c>
      <c r="BH685" s="309"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10"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10"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10" t="str">
        <f>IF(Tabla1[[#This Row],[Fecha Inicio grupo]]="","",IFERROR(VLOOKUP(Tabla1[[#This Row],[Mes de Alta como miembro]],Parámetros!$AM$2:$AN$16,2,0),"01/01/1900"))</f>
        <v/>
      </c>
    </row>
    <row r="686" spans="1:63" ht="14.45" hidden="1">
      <c r="A686" s="69">
        <v>683</v>
      </c>
      <c r="B686" s="30"/>
      <c r="C686" s="35"/>
      <c r="D686" s="43"/>
      <c r="E686" s="65"/>
      <c r="F686" s="46"/>
      <c r="G686" s="46"/>
      <c r="H686" s="164"/>
      <c r="I686" s="43"/>
      <c r="J686" s="29"/>
      <c r="K686" s="70"/>
      <c r="L686" s="69"/>
      <c r="M686" s="47"/>
      <c r="N686" s="239" t="str">
        <f ca="1">IF(Tabla1[[#This Row],[Fecha de nac]]="","",IF(Tabla1[[#This Row],[Fecha Finalización]] &gt;=TODAY(), DATEDIF(Tabla1[[#This Row],[Fecha de nac]],TODAY(),"y"), ROUNDDOWN((Tabla1[[#This Row],[Fecha Finalización]] -Tabla1[[#This Row],[Fecha de nac]])/365,0)))</f>
        <v/>
      </c>
      <c r="O686" s="170"/>
      <c r="P686" s="35"/>
      <c r="Q686" s="68"/>
      <c r="R686" s="68"/>
      <c r="S686" s="68"/>
      <c r="T686" s="68"/>
      <c r="U686" s="244" t="str">
        <f>IF(F686="","",Tabla1[[#This Row],[Fecha Inicio grupo]]+3*7-7)</f>
        <v/>
      </c>
      <c r="V686" s="245" t="str">
        <f>IF(F686="","",EDATE(Tabla1[[#This Row],[Fecha Inicio grupo]],3))</f>
        <v/>
      </c>
      <c r="W686" s="30"/>
      <c r="X686" s="30"/>
      <c r="Y686" s="77"/>
      <c r="Z686" s="77"/>
      <c r="AA686" s="77"/>
      <c r="AB686" s="77"/>
      <c r="AC686" s="77"/>
      <c r="AD686" s="77"/>
      <c r="AE686" s="77"/>
      <c r="AF686" s="77"/>
      <c r="AG686" s="77"/>
      <c r="AH686" s="77"/>
      <c r="AI686" s="77"/>
      <c r="AJ686" s="77"/>
      <c r="AK686" s="77"/>
      <c r="AL686" s="77"/>
      <c r="AM686" s="77"/>
      <c r="AN686" s="77"/>
      <c r="AO686" s="145"/>
      <c r="AP686" s="247" t="str">
        <f>IF(F686="","",IFERROR(VLOOKUP(SUBSTITUTE(SUBSTITUTE(Tabla1[[#This Row],[Uso Sistemas]],"T","P"),"N","F"),Parámetros!$M$2:$N$17,2,0),"Completar hasta 3ra sem. para evaluar a Probacionista"))</f>
        <v/>
      </c>
      <c r="AQ686" s="40"/>
      <c r="AR686" s="40"/>
      <c r="AS686" s="40"/>
      <c r="AT686" s="29"/>
      <c r="AU686" s="56"/>
      <c r="AV686" s="56"/>
      <c r="AW686" s="56"/>
      <c r="AX686" s="249" t="str">
        <f>IF(V686="","",EOMONTH(EDATE(Tabla1[[#This Row],[Fecha Finalización]],2),0))</f>
        <v/>
      </c>
      <c r="AY686" s="40"/>
      <c r="AZ686" s="250" t="str">
        <f>IF(V686="","",EOMONTH(EDATE(Tabla1[[#This Row],[Fecha Finalización]],3),0))</f>
        <v/>
      </c>
      <c r="BA686" s="40"/>
      <c r="BB686" s="40"/>
      <c r="BC686" s="236"/>
      <c r="BD686" s="234" t="str">
        <f>IF(F686="","",Tabla1[[#This Row],[sem 01]]&amp;Tabla1[[#This Row],[sem 02]]&amp;Tabla1[[#This Row],[sem 03]])</f>
        <v/>
      </c>
      <c r="BE686" s="235" t="str">
        <f>IF(TRIM(F686)="","",$B$1&amp;"-"&amp;SUBSTITUTE(Tabla1[[#This Row],[Mes Inscrito]]," ","")&amp;"-"&amp;SUBSTITUTE(Tabla1[[#This Row],[Dia de clases Inscrito]]," ","")&amp;"-"&amp;SUBSTITUTE(Tabla1[[#This Row],[Horario Inscrito]]," ","")&amp;"-"&amp;Tabla1[[#This Row],[Fecha Inicio grupo]])</f>
        <v/>
      </c>
      <c r="BF686" s="252" t="str">
        <f>IF(F686="","",Tabla1[[#This Row],[Curso]])</f>
        <v/>
      </c>
      <c r="BG686" s="253" t="str">
        <f>+IF(TRIM(F686)="","",$B$1&amp;"-"&amp;TRIM(Tabla1[[#This Row],[Mes Inscrito]])&amp;"-"&amp;TRIM(Tabla1[[#This Row],[Dia de clases Inscrito]])&amp;"-"&amp;TRIM(Tabla1[[#This Row],[Horario Inscrito]])&amp;"-"&amp;TRIM(Tabla1[[#This Row],[Fecha Inicio grupo]])&amp;"-"&amp;TRIM(Tabla1[[#This Row],[Tipo Incrito]]))</f>
        <v/>
      </c>
      <c r="BH686" s="309"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10"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10"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10" t="str">
        <f>IF(Tabla1[[#This Row],[Fecha Inicio grupo]]="","",IFERROR(VLOOKUP(Tabla1[[#This Row],[Mes de Alta como miembro]],Parámetros!$AM$2:$AN$16,2,0),"01/01/1900"))</f>
        <v/>
      </c>
    </row>
    <row r="687" spans="1:63" ht="14.45" hidden="1">
      <c r="A687" s="69">
        <v>684</v>
      </c>
      <c r="B687" s="30"/>
      <c r="C687" s="35"/>
      <c r="D687" s="43"/>
      <c r="E687" s="65"/>
      <c r="F687" s="46"/>
      <c r="G687" s="46"/>
      <c r="H687" s="164"/>
      <c r="I687" s="43"/>
      <c r="J687" s="29"/>
      <c r="K687" s="70"/>
      <c r="L687" s="69"/>
      <c r="M687" s="47"/>
      <c r="N687" s="239" t="str">
        <f ca="1">IF(Tabla1[[#This Row],[Fecha de nac]]="","",IF(Tabla1[[#This Row],[Fecha Finalización]] &gt;=TODAY(), DATEDIF(Tabla1[[#This Row],[Fecha de nac]],TODAY(),"y"), ROUNDDOWN((Tabla1[[#This Row],[Fecha Finalización]] -Tabla1[[#This Row],[Fecha de nac]])/365,0)))</f>
        <v/>
      </c>
      <c r="O687" s="170"/>
      <c r="P687" s="35"/>
      <c r="Q687" s="68"/>
      <c r="R687" s="68"/>
      <c r="S687" s="68"/>
      <c r="T687" s="68"/>
      <c r="U687" s="244" t="str">
        <f>IF(F687="","",Tabla1[[#This Row],[Fecha Inicio grupo]]+3*7-7)</f>
        <v/>
      </c>
      <c r="V687" s="245" t="str">
        <f>IF(F687="","",EDATE(Tabla1[[#This Row],[Fecha Inicio grupo]],3))</f>
        <v/>
      </c>
      <c r="W687" s="30"/>
      <c r="X687" s="30"/>
      <c r="Y687" s="77"/>
      <c r="Z687" s="77"/>
      <c r="AA687" s="77"/>
      <c r="AB687" s="77"/>
      <c r="AC687" s="77"/>
      <c r="AD687" s="77"/>
      <c r="AE687" s="77"/>
      <c r="AF687" s="77"/>
      <c r="AG687" s="77"/>
      <c r="AH687" s="77"/>
      <c r="AI687" s="77"/>
      <c r="AJ687" s="77"/>
      <c r="AK687" s="77"/>
      <c r="AL687" s="77"/>
      <c r="AM687" s="77"/>
      <c r="AN687" s="77"/>
      <c r="AO687" s="145"/>
      <c r="AP687" s="247" t="str">
        <f>IF(F687="","",IFERROR(VLOOKUP(SUBSTITUTE(SUBSTITUTE(Tabla1[[#This Row],[Uso Sistemas]],"T","P"),"N","F"),Parámetros!$M$2:$N$17,2,0),"Completar hasta 3ra sem. para evaluar a Probacionista"))</f>
        <v/>
      </c>
      <c r="AQ687" s="40"/>
      <c r="AR687" s="40"/>
      <c r="AS687" s="40"/>
      <c r="AT687" s="29"/>
      <c r="AU687" s="56"/>
      <c r="AV687" s="56"/>
      <c r="AW687" s="56"/>
      <c r="AX687" s="249" t="str">
        <f>IF(V687="","",EOMONTH(EDATE(Tabla1[[#This Row],[Fecha Finalización]],2),0))</f>
        <v/>
      </c>
      <c r="AY687" s="40"/>
      <c r="AZ687" s="250" t="str">
        <f>IF(V687="","",EOMONTH(EDATE(Tabla1[[#This Row],[Fecha Finalización]],3),0))</f>
        <v/>
      </c>
      <c r="BA687" s="40"/>
      <c r="BB687" s="40"/>
      <c r="BC687" s="236"/>
      <c r="BD687" s="234" t="str">
        <f>IF(F687="","",Tabla1[[#This Row],[sem 01]]&amp;Tabla1[[#This Row],[sem 02]]&amp;Tabla1[[#This Row],[sem 03]])</f>
        <v/>
      </c>
      <c r="BE687" s="235" t="str">
        <f>IF(TRIM(F687)="","",$B$1&amp;"-"&amp;SUBSTITUTE(Tabla1[[#This Row],[Mes Inscrito]]," ","")&amp;"-"&amp;SUBSTITUTE(Tabla1[[#This Row],[Dia de clases Inscrito]]," ","")&amp;"-"&amp;SUBSTITUTE(Tabla1[[#This Row],[Horario Inscrito]]," ","")&amp;"-"&amp;Tabla1[[#This Row],[Fecha Inicio grupo]])</f>
        <v/>
      </c>
      <c r="BF687" s="252" t="str">
        <f>IF(F687="","",Tabla1[[#This Row],[Curso]])</f>
        <v/>
      </c>
      <c r="BG687" s="253" t="str">
        <f>+IF(TRIM(F687)="","",$B$1&amp;"-"&amp;TRIM(Tabla1[[#This Row],[Mes Inscrito]])&amp;"-"&amp;TRIM(Tabla1[[#This Row],[Dia de clases Inscrito]])&amp;"-"&amp;TRIM(Tabla1[[#This Row],[Horario Inscrito]])&amp;"-"&amp;TRIM(Tabla1[[#This Row],[Fecha Inicio grupo]])&amp;"-"&amp;TRIM(Tabla1[[#This Row],[Tipo Incrito]]))</f>
        <v/>
      </c>
      <c r="BH687" s="309"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10"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10"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10" t="str">
        <f>IF(Tabla1[[#This Row],[Fecha Inicio grupo]]="","",IFERROR(VLOOKUP(Tabla1[[#This Row],[Mes de Alta como miembro]],Parámetros!$AM$2:$AN$16,2,0),"01/01/1900"))</f>
        <v/>
      </c>
    </row>
    <row r="688" spans="1:63" ht="14.45" hidden="1">
      <c r="A688" s="69">
        <v>685</v>
      </c>
      <c r="B688" s="30"/>
      <c r="C688" s="35"/>
      <c r="D688" s="43"/>
      <c r="E688" s="65"/>
      <c r="F688" s="46"/>
      <c r="G688" s="46"/>
      <c r="H688" s="164"/>
      <c r="I688" s="43"/>
      <c r="J688" s="29"/>
      <c r="K688" s="70"/>
      <c r="L688" s="69"/>
      <c r="M688" s="47"/>
      <c r="N688" s="239" t="str">
        <f ca="1">IF(Tabla1[[#This Row],[Fecha de nac]]="","",IF(Tabla1[[#This Row],[Fecha Finalización]] &gt;=TODAY(), DATEDIF(Tabla1[[#This Row],[Fecha de nac]],TODAY(),"y"), ROUNDDOWN((Tabla1[[#This Row],[Fecha Finalización]] -Tabla1[[#This Row],[Fecha de nac]])/365,0)))</f>
        <v/>
      </c>
      <c r="O688" s="170"/>
      <c r="P688" s="35"/>
      <c r="Q688" s="68"/>
      <c r="R688" s="68"/>
      <c r="S688" s="68"/>
      <c r="T688" s="68"/>
      <c r="U688" s="244" t="str">
        <f>IF(F688="","",Tabla1[[#This Row],[Fecha Inicio grupo]]+3*7-7)</f>
        <v/>
      </c>
      <c r="V688" s="245" t="str">
        <f>IF(F688="","",EDATE(Tabla1[[#This Row],[Fecha Inicio grupo]],3))</f>
        <v/>
      </c>
      <c r="W688" s="30"/>
      <c r="X688" s="30"/>
      <c r="Y688" s="77"/>
      <c r="Z688" s="77"/>
      <c r="AA688" s="77"/>
      <c r="AB688" s="77"/>
      <c r="AC688" s="77"/>
      <c r="AD688" s="77"/>
      <c r="AE688" s="77"/>
      <c r="AF688" s="77"/>
      <c r="AG688" s="77"/>
      <c r="AH688" s="77"/>
      <c r="AI688" s="77"/>
      <c r="AJ688" s="77"/>
      <c r="AK688" s="77"/>
      <c r="AL688" s="77"/>
      <c r="AM688" s="77"/>
      <c r="AN688" s="77"/>
      <c r="AO688" s="145"/>
      <c r="AP688" s="247" t="str">
        <f>IF(F688="","",IFERROR(VLOOKUP(SUBSTITUTE(SUBSTITUTE(Tabla1[[#This Row],[Uso Sistemas]],"T","P"),"N","F"),Parámetros!$M$2:$N$17,2,0),"Completar hasta 3ra sem. para evaluar a Probacionista"))</f>
        <v/>
      </c>
      <c r="AQ688" s="40"/>
      <c r="AR688" s="40"/>
      <c r="AS688" s="40"/>
      <c r="AT688" s="29"/>
      <c r="AU688" s="56"/>
      <c r="AV688" s="56"/>
      <c r="AW688" s="56"/>
      <c r="AX688" s="249" t="str">
        <f>IF(V688="","",EOMONTH(EDATE(Tabla1[[#This Row],[Fecha Finalización]],2),0))</f>
        <v/>
      </c>
      <c r="AY688" s="40"/>
      <c r="AZ688" s="250" t="str">
        <f>IF(V688="","",EOMONTH(EDATE(Tabla1[[#This Row],[Fecha Finalización]],3),0))</f>
        <v/>
      </c>
      <c r="BA688" s="40"/>
      <c r="BB688" s="40"/>
      <c r="BC688" s="236"/>
      <c r="BD688" s="234" t="str">
        <f>IF(F688="","",Tabla1[[#This Row],[sem 01]]&amp;Tabla1[[#This Row],[sem 02]]&amp;Tabla1[[#This Row],[sem 03]])</f>
        <v/>
      </c>
      <c r="BE688" s="235" t="str">
        <f>IF(TRIM(F688)="","",$B$1&amp;"-"&amp;SUBSTITUTE(Tabla1[[#This Row],[Mes Inscrito]]," ","")&amp;"-"&amp;SUBSTITUTE(Tabla1[[#This Row],[Dia de clases Inscrito]]," ","")&amp;"-"&amp;SUBSTITUTE(Tabla1[[#This Row],[Horario Inscrito]]," ","")&amp;"-"&amp;Tabla1[[#This Row],[Fecha Inicio grupo]])</f>
        <v/>
      </c>
      <c r="BF688" s="252" t="str">
        <f>IF(F688="","",Tabla1[[#This Row],[Curso]])</f>
        <v/>
      </c>
      <c r="BG688" s="253" t="str">
        <f>+IF(TRIM(F688)="","",$B$1&amp;"-"&amp;TRIM(Tabla1[[#This Row],[Mes Inscrito]])&amp;"-"&amp;TRIM(Tabla1[[#This Row],[Dia de clases Inscrito]])&amp;"-"&amp;TRIM(Tabla1[[#This Row],[Horario Inscrito]])&amp;"-"&amp;TRIM(Tabla1[[#This Row],[Fecha Inicio grupo]])&amp;"-"&amp;TRIM(Tabla1[[#This Row],[Tipo Incrito]]))</f>
        <v/>
      </c>
      <c r="BH688" s="309"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10"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10"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10" t="str">
        <f>IF(Tabla1[[#This Row],[Fecha Inicio grupo]]="","",IFERROR(VLOOKUP(Tabla1[[#This Row],[Mes de Alta como miembro]],Parámetros!$AM$2:$AN$16,2,0),"01/01/1900"))</f>
        <v/>
      </c>
    </row>
    <row r="689" spans="1:63" ht="14.45" hidden="1">
      <c r="A689" s="69">
        <v>686</v>
      </c>
      <c r="B689" s="30"/>
      <c r="C689" s="35"/>
      <c r="D689" s="43"/>
      <c r="E689" s="65"/>
      <c r="F689" s="46"/>
      <c r="G689" s="46"/>
      <c r="H689" s="164"/>
      <c r="I689" s="43"/>
      <c r="J689" s="29"/>
      <c r="K689" s="70"/>
      <c r="L689" s="69"/>
      <c r="M689" s="47"/>
      <c r="N689" s="239" t="str">
        <f ca="1">IF(Tabla1[[#This Row],[Fecha de nac]]="","",IF(Tabla1[[#This Row],[Fecha Finalización]] &gt;=TODAY(), DATEDIF(Tabla1[[#This Row],[Fecha de nac]],TODAY(),"y"), ROUNDDOWN((Tabla1[[#This Row],[Fecha Finalización]] -Tabla1[[#This Row],[Fecha de nac]])/365,0)))</f>
        <v/>
      </c>
      <c r="O689" s="170"/>
      <c r="P689" s="35"/>
      <c r="Q689" s="68"/>
      <c r="R689" s="68"/>
      <c r="S689" s="68"/>
      <c r="T689" s="68"/>
      <c r="U689" s="244" t="str">
        <f>IF(F689="","",Tabla1[[#This Row],[Fecha Inicio grupo]]+3*7-7)</f>
        <v/>
      </c>
      <c r="V689" s="245" t="str">
        <f>IF(F689="","",EDATE(Tabla1[[#This Row],[Fecha Inicio grupo]],3))</f>
        <v/>
      </c>
      <c r="W689" s="30"/>
      <c r="X689" s="30"/>
      <c r="Y689" s="77"/>
      <c r="Z689" s="77"/>
      <c r="AA689" s="77"/>
      <c r="AB689" s="77"/>
      <c r="AC689" s="77"/>
      <c r="AD689" s="77"/>
      <c r="AE689" s="77"/>
      <c r="AF689" s="77"/>
      <c r="AG689" s="77"/>
      <c r="AH689" s="77"/>
      <c r="AI689" s="77"/>
      <c r="AJ689" s="77"/>
      <c r="AK689" s="77"/>
      <c r="AL689" s="77"/>
      <c r="AM689" s="77"/>
      <c r="AN689" s="77"/>
      <c r="AO689" s="145"/>
      <c r="AP689" s="247" t="str">
        <f>IF(F689="","",IFERROR(VLOOKUP(SUBSTITUTE(SUBSTITUTE(Tabla1[[#This Row],[Uso Sistemas]],"T","P"),"N","F"),Parámetros!$M$2:$N$17,2,0),"Completar hasta 3ra sem. para evaluar a Probacionista"))</f>
        <v/>
      </c>
      <c r="AQ689" s="40"/>
      <c r="AR689" s="40"/>
      <c r="AS689" s="40"/>
      <c r="AT689" s="29"/>
      <c r="AU689" s="56"/>
      <c r="AV689" s="56"/>
      <c r="AW689" s="56"/>
      <c r="AX689" s="249" t="str">
        <f>IF(V689="","",EOMONTH(EDATE(Tabla1[[#This Row],[Fecha Finalización]],2),0))</f>
        <v/>
      </c>
      <c r="AY689" s="40"/>
      <c r="AZ689" s="250" t="str">
        <f>IF(V689="","",EOMONTH(EDATE(Tabla1[[#This Row],[Fecha Finalización]],3),0))</f>
        <v/>
      </c>
      <c r="BA689" s="40"/>
      <c r="BB689" s="40"/>
      <c r="BC689" s="236"/>
      <c r="BD689" s="234" t="str">
        <f>IF(F689="","",Tabla1[[#This Row],[sem 01]]&amp;Tabla1[[#This Row],[sem 02]]&amp;Tabla1[[#This Row],[sem 03]])</f>
        <v/>
      </c>
      <c r="BE689" s="235" t="str">
        <f>IF(TRIM(F689)="","",$B$1&amp;"-"&amp;SUBSTITUTE(Tabla1[[#This Row],[Mes Inscrito]]," ","")&amp;"-"&amp;SUBSTITUTE(Tabla1[[#This Row],[Dia de clases Inscrito]]," ","")&amp;"-"&amp;SUBSTITUTE(Tabla1[[#This Row],[Horario Inscrito]]," ","")&amp;"-"&amp;Tabla1[[#This Row],[Fecha Inicio grupo]])</f>
        <v/>
      </c>
      <c r="BF689" s="252" t="str">
        <f>IF(F689="","",Tabla1[[#This Row],[Curso]])</f>
        <v/>
      </c>
      <c r="BG689" s="253" t="str">
        <f>+IF(TRIM(F689)="","",$B$1&amp;"-"&amp;TRIM(Tabla1[[#This Row],[Mes Inscrito]])&amp;"-"&amp;TRIM(Tabla1[[#This Row],[Dia de clases Inscrito]])&amp;"-"&amp;TRIM(Tabla1[[#This Row],[Horario Inscrito]])&amp;"-"&amp;TRIM(Tabla1[[#This Row],[Fecha Inicio grupo]])&amp;"-"&amp;TRIM(Tabla1[[#This Row],[Tipo Incrito]]))</f>
        <v/>
      </c>
      <c r="BH689" s="309"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10"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10"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10" t="str">
        <f>IF(Tabla1[[#This Row],[Fecha Inicio grupo]]="","",IFERROR(VLOOKUP(Tabla1[[#This Row],[Mes de Alta como miembro]],Parámetros!$AM$2:$AN$16,2,0),"01/01/1900"))</f>
        <v/>
      </c>
    </row>
    <row r="690" spans="1:63" ht="14.45" hidden="1">
      <c r="A690" s="69">
        <v>687</v>
      </c>
      <c r="B690" s="30"/>
      <c r="C690" s="35"/>
      <c r="D690" s="43"/>
      <c r="E690" s="65"/>
      <c r="F690" s="46"/>
      <c r="G690" s="46"/>
      <c r="H690" s="164"/>
      <c r="I690" s="43"/>
      <c r="J690" s="29"/>
      <c r="K690" s="70"/>
      <c r="L690" s="69"/>
      <c r="M690" s="47"/>
      <c r="N690" s="239" t="str">
        <f ca="1">IF(Tabla1[[#This Row],[Fecha de nac]]="","",IF(Tabla1[[#This Row],[Fecha Finalización]] &gt;=TODAY(), DATEDIF(Tabla1[[#This Row],[Fecha de nac]],TODAY(),"y"), ROUNDDOWN((Tabla1[[#This Row],[Fecha Finalización]] -Tabla1[[#This Row],[Fecha de nac]])/365,0)))</f>
        <v/>
      </c>
      <c r="O690" s="170"/>
      <c r="P690" s="35"/>
      <c r="Q690" s="68"/>
      <c r="R690" s="68"/>
      <c r="S690" s="68"/>
      <c r="T690" s="68"/>
      <c r="U690" s="244" t="str">
        <f>IF(F690="","",Tabla1[[#This Row],[Fecha Inicio grupo]]+3*7-7)</f>
        <v/>
      </c>
      <c r="V690" s="245" t="str">
        <f>IF(F690="","",EDATE(Tabla1[[#This Row],[Fecha Inicio grupo]],3))</f>
        <v/>
      </c>
      <c r="W690" s="30"/>
      <c r="X690" s="30"/>
      <c r="Y690" s="77"/>
      <c r="Z690" s="77"/>
      <c r="AA690" s="77"/>
      <c r="AB690" s="77"/>
      <c r="AC690" s="77"/>
      <c r="AD690" s="77"/>
      <c r="AE690" s="77"/>
      <c r="AF690" s="77"/>
      <c r="AG690" s="77"/>
      <c r="AH690" s="77"/>
      <c r="AI690" s="77"/>
      <c r="AJ690" s="77"/>
      <c r="AK690" s="77"/>
      <c r="AL690" s="77"/>
      <c r="AM690" s="77"/>
      <c r="AN690" s="77"/>
      <c r="AO690" s="145"/>
      <c r="AP690" s="247" t="str">
        <f>IF(F690="","",IFERROR(VLOOKUP(SUBSTITUTE(SUBSTITUTE(Tabla1[[#This Row],[Uso Sistemas]],"T","P"),"N","F"),Parámetros!$M$2:$N$17,2,0),"Completar hasta 3ra sem. para evaluar a Probacionista"))</f>
        <v/>
      </c>
      <c r="AQ690" s="40"/>
      <c r="AR690" s="40"/>
      <c r="AS690" s="40"/>
      <c r="AT690" s="29"/>
      <c r="AU690" s="56"/>
      <c r="AV690" s="56"/>
      <c r="AW690" s="56"/>
      <c r="AX690" s="249" t="str">
        <f>IF(V690="","",EOMONTH(EDATE(Tabla1[[#This Row],[Fecha Finalización]],2),0))</f>
        <v/>
      </c>
      <c r="AY690" s="40"/>
      <c r="AZ690" s="250" t="str">
        <f>IF(V690="","",EOMONTH(EDATE(Tabla1[[#This Row],[Fecha Finalización]],3),0))</f>
        <v/>
      </c>
      <c r="BA690" s="40"/>
      <c r="BB690" s="40"/>
      <c r="BC690" s="236"/>
      <c r="BD690" s="234" t="str">
        <f>IF(F690="","",Tabla1[[#This Row],[sem 01]]&amp;Tabla1[[#This Row],[sem 02]]&amp;Tabla1[[#This Row],[sem 03]])</f>
        <v/>
      </c>
      <c r="BE690" s="235" t="str">
        <f>IF(TRIM(F690)="","",$B$1&amp;"-"&amp;SUBSTITUTE(Tabla1[[#This Row],[Mes Inscrito]]," ","")&amp;"-"&amp;SUBSTITUTE(Tabla1[[#This Row],[Dia de clases Inscrito]]," ","")&amp;"-"&amp;SUBSTITUTE(Tabla1[[#This Row],[Horario Inscrito]]," ","")&amp;"-"&amp;Tabla1[[#This Row],[Fecha Inicio grupo]])</f>
        <v/>
      </c>
      <c r="BF690" s="252" t="str">
        <f>IF(F690="","",Tabla1[[#This Row],[Curso]])</f>
        <v/>
      </c>
      <c r="BG690" s="253" t="str">
        <f>+IF(TRIM(F690)="","",$B$1&amp;"-"&amp;TRIM(Tabla1[[#This Row],[Mes Inscrito]])&amp;"-"&amp;TRIM(Tabla1[[#This Row],[Dia de clases Inscrito]])&amp;"-"&amp;TRIM(Tabla1[[#This Row],[Horario Inscrito]])&amp;"-"&amp;TRIM(Tabla1[[#This Row],[Fecha Inicio grupo]])&amp;"-"&amp;TRIM(Tabla1[[#This Row],[Tipo Incrito]]))</f>
        <v/>
      </c>
      <c r="BH690" s="309"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10"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10"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10" t="str">
        <f>IF(Tabla1[[#This Row],[Fecha Inicio grupo]]="","",IFERROR(VLOOKUP(Tabla1[[#This Row],[Mes de Alta como miembro]],Parámetros!$AM$2:$AN$16,2,0),"01/01/1900"))</f>
        <v/>
      </c>
    </row>
    <row r="691" spans="1:63" ht="14.45" hidden="1">
      <c r="A691" s="69">
        <v>688</v>
      </c>
      <c r="B691" s="30"/>
      <c r="C691" s="35"/>
      <c r="D691" s="43"/>
      <c r="E691" s="65"/>
      <c r="F691" s="46"/>
      <c r="G691" s="46"/>
      <c r="H691" s="164"/>
      <c r="I691" s="43"/>
      <c r="J691" s="29"/>
      <c r="K691" s="70"/>
      <c r="L691" s="69"/>
      <c r="M691" s="47"/>
      <c r="N691" s="239" t="str">
        <f ca="1">IF(Tabla1[[#This Row],[Fecha de nac]]="","",IF(Tabla1[[#This Row],[Fecha Finalización]] &gt;=TODAY(), DATEDIF(Tabla1[[#This Row],[Fecha de nac]],TODAY(),"y"), ROUNDDOWN((Tabla1[[#This Row],[Fecha Finalización]] -Tabla1[[#This Row],[Fecha de nac]])/365,0)))</f>
        <v/>
      </c>
      <c r="O691" s="170"/>
      <c r="P691" s="35"/>
      <c r="Q691" s="68"/>
      <c r="R691" s="68"/>
      <c r="S691" s="68"/>
      <c r="T691" s="68"/>
      <c r="U691" s="244" t="str">
        <f>IF(F691="","",Tabla1[[#This Row],[Fecha Inicio grupo]]+3*7-7)</f>
        <v/>
      </c>
      <c r="V691" s="245" t="str">
        <f>IF(F691="","",EDATE(Tabla1[[#This Row],[Fecha Inicio grupo]],3))</f>
        <v/>
      </c>
      <c r="W691" s="30"/>
      <c r="X691" s="30"/>
      <c r="Y691" s="77"/>
      <c r="Z691" s="77"/>
      <c r="AA691" s="77"/>
      <c r="AB691" s="77"/>
      <c r="AC691" s="77"/>
      <c r="AD691" s="77"/>
      <c r="AE691" s="77"/>
      <c r="AF691" s="77"/>
      <c r="AG691" s="77"/>
      <c r="AH691" s="77"/>
      <c r="AI691" s="77"/>
      <c r="AJ691" s="77"/>
      <c r="AK691" s="77"/>
      <c r="AL691" s="77"/>
      <c r="AM691" s="77"/>
      <c r="AN691" s="77"/>
      <c r="AO691" s="145"/>
      <c r="AP691" s="247" t="str">
        <f>IF(F691="","",IFERROR(VLOOKUP(SUBSTITUTE(SUBSTITUTE(Tabla1[[#This Row],[Uso Sistemas]],"T","P"),"N","F"),Parámetros!$M$2:$N$17,2,0),"Completar hasta 3ra sem. para evaluar a Probacionista"))</f>
        <v/>
      </c>
      <c r="AQ691" s="40"/>
      <c r="AR691" s="40"/>
      <c r="AS691" s="40"/>
      <c r="AT691" s="29"/>
      <c r="AU691" s="56"/>
      <c r="AV691" s="56"/>
      <c r="AW691" s="56"/>
      <c r="AX691" s="249" t="str">
        <f>IF(V691="","",EOMONTH(EDATE(Tabla1[[#This Row],[Fecha Finalización]],2),0))</f>
        <v/>
      </c>
      <c r="AY691" s="40"/>
      <c r="AZ691" s="250" t="str">
        <f>IF(V691="","",EOMONTH(EDATE(Tabla1[[#This Row],[Fecha Finalización]],3),0))</f>
        <v/>
      </c>
      <c r="BA691" s="40"/>
      <c r="BB691" s="40"/>
      <c r="BC691" s="236"/>
      <c r="BD691" s="234" t="str">
        <f>IF(F691="","",Tabla1[[#This Row],[sem 01]]&amp;Tabla1[[#This Row],[sem 02]]&amp;Tabla1[[#This Row],[sem 03]])</f>
        <v/>
      </c>
      <c r="BE691" s="235" t="str">
        <f>IF(TRIM(F691)="","",$B$1&amp;"-"&amp;SUBSTITUTE(Tabla1[[#This Row],[Mes Inscrito]]," ","")&amp;"-"&amp;SUBSTITUTE(Tabla1[[#This Row],[Dia de clases Inscrito]]," ","")&amp;"-"&amp;SUBSTITUTE(Tabla1[[#This Row],[Horario Inscrito]]," ","")&amp;"-"&amp;Tabla1[[#This Row],[Fecha Inicio grupo]])</f>
        <v/>
      </c>
      <c r="BF691" s="252" t="str">
        <f>IF(F691="","",Tabla1[[#This Row],[Curso]])</f>
        <v/>
      </c>
      <c r="BG691" s="253" t="str">
        <f>+IF(TRIM(F691)="","",$B$1&amp;"-"&amp;TRIM(Tabla1[[#This Row],[Mes Inscrito]])&amp;"-"&amp;TRIM(Tabla1[[#This Row],[Dia de clases Inscrito]])&amp;"-"&amp;TRIM(Tabla1[[#This Row],[Horario Inscrito]])&amp;"-"&amp;TRIM(Tabla1[[#This Row],[Fecha Inicio grupo]])&amp;"-"&amp;TRIM(Tabla1[[#This Row],[Tipo Incrito]]))</f>
        <v/>
      </c>
      <c r="BH691" s="309"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10"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10"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10" t="str">
        <f>IF(Tabla1[[#This Row],[Fecha Inicio grupo]]="","",IFERROR(VLOOKUP(Tabla1[[#This Row],[Mes de Alta como miembro]],Parámetros!$AM$2:$AN$16,2,0),"01/01/1900"))</f>
        <v/>
      </c>
    </row>
    <row r="692" spans="1:63" ht="14.45" hidden="1">
      <c r="A692" s="69">
        <v>689</v>
      </c>
      <c r="B692" s="30"/>
      <c r="C692" s="35"/>
      <c r="D692" s="43"/>
      <c r="E692" s="65"/>
      <c r="F692" s="46"/>
      <c r="G692" s="46"/>
      <c r="H692" s="164"/>
      <c r="I692" s="43"/>
      <c r="J692" s="29"/>
      <c r="K692" s="70"/>
      <c r="L692" s="69"/>
      <c r="M692" s="47"/>
      <c r="N692" s="239" t="str">
        <f ca="1">IF(Tabla1[[#This Row],[Fecha de nac]]="","",IF(Tabla1[[#This Row],[Fecha Finalización]] &gt;=TODAY(), DATEDIF(Tabla1[[#This Row],[Fecha de nac]],TODAY(),"y"), ROUNDDOWN((Tabla1[[#This Row],[Fecha Finalización]] -Tabla1[[#This Row],[Fecha de nac]])/365,0)))</f>
        <v/>
      </c>
      <c r="O692" s="170"/>
      <c r="P692" s="35"/>
      <c r="Q692" s="68"/>
      <c r="R692" s="68"/>
      <c r="S692" s="68"/>
      <c r="T692" s="68"/>
      <c r="U692" s="244" t="str">
        <f>IF(F692="","",Tabla1[[#This Row],[Fecha Inicio grupo]]+3*7-7)</f>
        <v/>
      </c>
      <c r="V692" s="245" t="str">
        <f>IF(F692="","",EDATE(Tabla1[[#This Row],[Fecha Inicio grupo]],3))</f>
        <v/>
      </c>
      <c r="W692" s="30"/>
      <c r="X692" s="30"/>
      <c r="Y692" s="77"/>
      <c r="Z692" s="77"/>
      <c r="AA692" s="77"/>
      <c r="AB692" s="77"/>
      <c r="AC692" s="77"/>
      <c r="AD692" s="77"/>
      <c r="AE692" s="77"/>
      <c r="AF692" s="77"/>
      <c r="AG692" s="77"/>
      <c r="AH692" s="77"/>
      <c r="AI692" s="77"/>
      <c r="AJ692" s="77"/>
      <c r="AK692" s="77"/>
      <c r="AL692" s="77"/>
      <c r="AM692" s="77"/>
      <c r="AN692" s="77"/>
      <c r="AO692" s="145"/>
      <c r="AP692" s="247" t="str">
        <f>IF(F692="","",IFERROR(VLOOKUP(SUBSTITUTE(SUBSTITUTE(Tabla1[[#This Row],[Uso Sistemas]],"T","P"),"N","F"),Parámetros!$M$2:$N$17,2,0),"Completar hasta 3ra sem. para evaluar a Probacionista"))</f>
        <v/>
      </c>
      <c r="AQ692" s="40"/>
      <c r="AR692" s="40"/>
      <c r="AS692" s="40"/>
      <c r="AT692" s="29"/>
      <c r="AU692" s="56"/>
      <c r="AV692" s="56"/>
      <c r="AW692" s="56"/>
      <c r="AX692" s="249" t="str">
        <f>IF(V692="","",EOMONTH(EDATE(Tabla1[[#This Row],[Fecha Finalización]],2),0))</f>
        <v/>
      </c>
      <c r="AY692" s="40"/>
      <c r="AZ692" s="250" t="str">
        <f>IF(V692="","",EOMONTH(EDATE(Tabla1[[#This Row],[Fecha Finalización]],3),0))</f>
        <v/>
      </c>
      <c r="BA692" s="40"/>
      <c r="BB692" s="40"/>
      <c r="BC692" s="236"/>
      <c r="BD692" s="234" t="str">
        <f>IF(F692="","",Tabla1[[#This Row],[sem 01]]&amp;Tabla1[[#This Row],[sem 02]]&amp;Tabla1[[#This Row],[sem 03]])</f>
        <v/>
      </c>
      <c r="BE692" s="235" t="str">
        <f>IF(TRIM(F692)="","",$B$1&amp;"-"&amp;SUBSTITUTE(Tabla1[[#This Row],[Mes Inscrito]]," ","")&amp;"-"&amp;SUBSTITUTE(Tabla1[[#This Row],[Dia de clases Inscrito]]," ","")&amp;"-"&amp;SUBSTITUTE(Tabla1[[#This Row],[Horario Inscrito]]," ","")&amp;"-"&amp;Tabla1[[#This Row],[Fecha Inicio grupo]])</f>
        <v/>
      </c>
      <c r="BF692" s="252" t="str">
        <f>IF(F692="","",Tabla1[[#This Row],[Curso]])</f>
        <v/>
      </c>
      <c r="BG692" s="253" t="str">
        <f>+IF(TRIM(F692)="","",$B$1&amp;"-"&amp;TRIM(Tabla1[[#This Row],[Mes Inscrito]])&amp;"-"&amp;TRIM(Tabla1[[#This Row],[Dia de clases Inscrito]])&amp;"-"&amp;TRIM(Tabla1[[#This Row],[Horario Inscrito]])&amp;"-"&amp;TRIM(Tabla1[[#This Row],[Fecha Inicio grupo]])&amp;"-"&amp;TRIM(Tabla1[[#This Row],[Tipo Incrito]]))</f>
        <v/>
      </c>
      <c r="BH692" s="309"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10"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10"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10" t="str">
        <f>IF(Tabla1[[#This Row],[Fecha Inicio grupo]]="","",IFERROR(VLOOKUP(Tabla1[[#This Row],[Mes de Alta como miembro]],Parámetros!$AM$2:$AN$16,2,0),"01/01/1900"))</f>
        <v/>
      </c>
    </row>
    <row r="693" spans="1:63" ht="14.45" hidden="1">
      <c r="A693" s="69">
        <v>690</v>
      </c>
      <c r="B693" s="30"/>
      <c r="C693" s="35"/>
      <c r="D693" s="43"/>
      <c r="E693" s="65"/>
      <c r="F693" s="46"/>
      <c r="G693" s="46"/>
      <c r="H693" s="164"/>
      <c r="I693" s="43"/>
      <c r="J693" s="29"/>
      <c r="K693" s="70"/>
      <c r="L693" s="69"/>
      <c r="M693" s="47"/>
      <c r="N693" s="239" t="str">
        <f ca="1">IF(Tabla1[[#This Row],[Fecha de nac]]="","",IF(Tabla1[[#This Row],[Fecha Finalización]] &gt;=TODAY(), DATEDIF(Tabla1[[#This Row],[Fecha de nac]],TODAY(),"y"), ROUNDDOWN((Tabla1[[#This Row],[Fecha Finalización]] -Tabla1[[#This Row],[Fecha de nac]])/365,0)))</f>
        <v/>
      </c>
      <c r="O693" s="170"/>
      <c r="P693" s="35"/>
      <c r="Q693" s="68"/>
      <c r="R693" s="68"/>
      <c r="S693" s="68"/>
      <c r="T693" s="68"/>
      <c r="U693" s="244" t="str">
        <f>IF(F693="","",Tabla1[[#This Row],[Fecha Inicio grupo]]+3*7-7)</f>
        <v/>
      </c>
      <c r="V693" s="245" t="str">
        <f>IF(F693="","",EDATE(Tabla1[[#This Row],[Fecha Inicio grupo]],3))</f>
        <v/>
      </c>
      <c r="W693" s="30"/>
      <c r="X693" s="30"/>
      <c r="Y693" s="77"/>
      <c r="Z693" s="77"/>
      <c r="AA693" s="77"/>
      <c r="AB693" s="77"/>
      <c r="AC693" s="77"/>
      <c r="AD693" s="77"/>
      <c r="AE693" s="77"/>
      <c r="AF693" s="77"/>
      <c r="AG693" s="77"/>
      <c r="AH693" s="77"/>
      <c r="AI693" s="77"/>
      <c r="AJ693" s="77"/>
      <c r="AK693" s="77"/>
      <c r="AL693" s="77"/>
      <c r="AM693" s="77"/>
      <c r="AN693" s="77"/>
      <c r="AO693" s="145"/>
      <c r="AP693" s="247" t="str">
        <f>IF(F693="","",IFERROR(VLOOKUP(SUBSTITUTE(SUBSTITUTE(Tabla1[[#This Row],[Uso Sistemas]],"T","P"),"N","F"),Parámetros!$M$2:$N$17,2,0),"Completar hasta 3ra sem. para evaluar a Probacionista"))</f>
        <v/>
      </c>
      <c r="AQ693" s="40"/>
      <c r="AR693" s="40"/>
      <c r="AS693" s="40"/>
      <c r="AT693" s="29"/>
      <c r="AU693" s="56"/>
      <c r="AV693" s="56"/>
      <c r="AW693" s="56"/>
      <c r="AX693" s="249" t="str">
        <f>IF(V693="","",EOMONTH(EDATE(Tabla1[[#This Row],[Fecha Finalización]],2),0))</f>
        <v/>
      </c>
      <c r="AY693" s="40"/>
      <c r="AZ693" s="250" t="str">
        <f>IF(V693="","",EOMONTH(EDATE(Tabla1[[#This Row],[Fecha Finalización]],3),0))</f>
        <v/>
      </c>
      <c r="BA693" s="40"/>
      <c r="BB693" s="40"/>
      <c r="BC693" s="236"/>
      <c r="BD693" s="234" t="str">
        <f>IF(F693="","",Tabla1[[#This Row],[sem 01]]&amp;Tabla1[[#This Row],[sem 02]]&amp;Tabla1[[#This Row],[sem 03]])</f>
        <v/>
      </c>
      <c r="BE693" s="235" t="str">
        <f>IF(TRIM(F693)="","",$B$1&amp;"-"&amp;SUBSTITUTE(Tabla1[[#This Row],[Mes Inscrito]]," ","")&amp;"-"&amp;SUBSTITUTE(Tabla1[[#This Row],[Dia de clases Inscrito]]," ","")&amp;"-"&amp;SUBSTITUTE(Tabla1[[#This Row],[Horario Inscrito]]," ","")&amp;"-"&amp;Tabla1[[#This Row],[Fecha Inicio grupo]])</f>
        <v/>
      </c>
      <c r="BF693" s="252" t="str">
        <f>IF(F693="","",Tabla1[[#This Row],[Curso]])</f>
        <v/>
      </c>
      <c r="BG693" s="253" t="str">
        <f>+IF(TRIM(F693)="","",$B$1&amp;"-"&amp;TRIM(Tabla1[[#This Row],[Mes Inscrito]])&amp;"-"&amp;TRIM(Tabla1[[#This Row],[Dia de clases Inscrito]])&amp;"-"&amp;TRIM(Tabla1[[#This Row],[Horario Inscrito]])&amp;"-"&amp;TRIM(Tabla1[[#This Row],[Fecha Inicio grupo]])&amp;"-"&amp;TRIM(Tabla1[[#This Row],[Tipo Incrito]]))</f>
        <v/>
      </c>
      <c r="BH693" s="309"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10"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10"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10" t="str">
        <f>IF(Tabla1[[#This Row],[Fecha Inicio grupo]]="","",IFERROR(VLOOKUP(Tabla1[[#This Row],[Mes de Alta como miembro]],Parámetros!$AM$2:$AN$16,2,0),"01/01/1900"))</f>
        <v/>
      </c>
    </row>
    <row r="694" spans="1:63" ht="14.45" hidden="1">
      <c r="A694" s="69">
        <v>691</v>
      </c>
      <c r="B694" s="30"/>
      <c r="C694" s="35"/>
      <c r="D694" s="43"/>
      <c r="E694" s="65"/>
      <c r="F694" s="46"/>
      <c r="G694" s="46"/>
      <c r="H694" s="164"/>
      <c r="I694" s="43"/>
      <c r="J694" s="29"/>
      <c r="K694" s="70"/>
      <c r="L694" s="69"/>
      <c r="M694" s="47"/>
      <c r="N694" s="239" t="str">
        <f ca="1">IF(Tabla1[[#This Row],[Fecha de nac]]="","",IF(Tabla1[[#This Row],[Fecha Finalización]] &gt;=TODAY(), DATEDIF(Tabla1[[#This Row],[Fecha de nac]],TODAY(),"y"), ROUNDDOWN((Tabla1[[#This Row],[Fecha Finalización]] -Tabla1[[#This Row],[Fecha de nac]])/365,0)))</f>
        <v/>
      </c>
      <c r="O694" s="170"/>
      <c r="P694" s="35"/>
      <c r="Q694" s="68"/>
      <c r="R694" s="68"/>
      <c r="S694" s="68"/>
      <c r="T694" s="68"/>
      <c r="U694" s="244" t="str">
        <f>IF(F694="","",Tabla1[[#This Row],[Fecha Inicio grupo]]+3*7-7)</f>
        <v/>
      </c>
      <c r="V694" s="245" t="str">
        <f>IF(F694="","",EDATE(Tabla1[[#This Row],[Fecha Inicio grupo]],3))</f>
        <v/>
      </c>
      <c r="W694" s="30"/>
      <c r="X694" s="30"/>
      <c r="Y694" s="77"/>
      <c r="Z694" s="77"/>
      <c r="AA694" s="77"/>
      <c r="AB694" s="77"/>
      <c r="AC694" s="77"/>
      <c r="AD694" s="77"/>
      <c r="AE694" s="77"/>
      <c r="AF694" s="77"/>
      <c r="AG694" s="77"/>
      <c r="AH694" s="77"/>
      <c r="AI694" s="77"/>
      <c r="AJ694" s="77"/>
      <c r="AK694" s="77"/>
      <c r="AL694" s="77"/>
      <c r="AM694" s="77"/>
      <c r="AN694" s="77"/>
      <c r="AO694" s="145"/>
      <c r="AP694" s="247" t="str">
        <f>IF(F694="","",IFERROR(VLOOKUP(SUBSTITUTE(SUBSTITUTE(Tabla1[[#This Row],[Uso Sistemas]],"T","P"),"N","F"),Parámetros!$M$2:$N$17,2,0),"Completar hasta 3ra sem. para evaluar a Probacionista"))</f>
        <v/>
      </c>
      <c r="AQ694" s="40"/>
      <c r="AR694" s="40"/>
      <c r="AS694" s="40"/>
      <c r="AT694" s="29"/>
      <c r="AU694" s="56"/>
      <c r="AV694" s="56"/>
      <c r="AW694" s="56"/>
      <c r="AX694" s="249" t="str">
        <f>IF(V694="","",EOMONTH(EDATE(Tabla1[[#This Row],[Fecha Finalización]],2),0))</f>
        <v/>
      </c>
      <c r="AY694" s="40"/>
      <c r="AZ694" s="250" t="str">
        <f>IF(V694="","",EOMONTH(EDATE(Tabla1[[#This Row],[Fecha Finalización]],3),0))</f>
        <v/>
      </c>
      <c r="BA694" s="40"/>
      <c r="BB694" s="40"/>
      <c r="BC694" s="236"/>
      <c r="BD694" s="234" t="str">
        <f>IF(F694="","",Tabla1[[#This Row],[sem 01]]&amp;Tabla1[[#This Row],[sem 02]]&amp;Tabla1[[#This Row],[sem 03]])</f>
        <v/>
      </c>
      <c r="BE694" s="235" t="str">
        <f>IF(TRIM(F694)="","",$B$1&amp;"-"&amp;SUBSTITUTE(Tabla1[[#This Row],[Mes Inscrito]]," ","")&amp;"-"&amp;SUBSTITUTE(Tabla1[[#This Row],[Dia de clases Inscrito]]," ","")&amp;"-"&amp;SUBSTITUTE(Tabla1[[#This Row],[Horario Inscrito]]," ","")&amp;"-"&amp;Tabla1[[#This Row],[Fecha Inicio grupo]])</f>
        <v/>
      </c>
      <c r="BF694" s="252" t="str">
        <f>IF(F694="","",Tabla1[[#This Row],[Curso]])</f>
        <v/>
      </c>
      <c r="BG694" s="253" t="str">
        <f>+IF(TRIM(F694)="","",$B$1&amp;"-"&amp;TRIM(Tabla1[[#This Row],[Mes Inscrito]])&amp;"-"&amp;TRIM(Tabla1[[#This Row],[Dia de clases Inscrito]])&amp;"-"&amp;TRIM(Tabla1[[#This Row],[Horario Inscrito]])&amp;"-"&amp;TRIM(Tabla1[[#This Row],[Fecha Inicio grupo]])&amp;"-"&amp;TRIM(Tabla1[[#This Row],[Tipo Incrito]]))</f>
        <v/>
      </c>
      <c r="BH694" s="309"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10"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10"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10" t="str">
        <f>IF(Tabla1[[#This Row],[Fecha Inicio grupo]]="","",IFERROR(VLOOKUP(Tabla1[[#This Row],[Mes de Alta como miembro]],Parámetros!$AM$2:$AN$16,2,0),"01/01/1900"))</f>
        <v/>
      </c>
    </row>
    <row r="695" spans="1:63" ht="14.45" hidden="1">
      <c r="A695" s="69">
        <v>692</v>
      </c>
      <c r="B695" s="30"/>
      <c r="C695" s="35"/>
      <c r="D695" s="43"/>
      <c r="E695" s="65"/>
      <c r="F695" s="46"/>
      <c r="G695" s="46"/>
      <c r="H695" s="164"/>
      <c r="I695" s="43"/>
      <c r="J695" s="29"/>
      <c r="K695" s="70"/>
      <c r="L695" s="69"/>
      <c r="M695" s="47"/>
      <c r="N695" s="239" t="str">
        <f ca="1">IF(Tabla1[[#This Row],[Fecha de nac]]="","",IF(Tabla1[[#This Row],[Fecha Finalización]] &gt;=TODAY(), DATEDIF(Tabla1[[#This Row],[Fecha de nac]],TODAY(),"y"), ROUNDDOWN((Tabla1[[#This Row],[Fecha Finalización]] -Tabla1[[#This Row],[Fecha de nac]])/365,0)))</f>
        <v/>
      </c>
      <c r="O695" s="170"/>
      <c r="P695" s="35"/>
      <c r="Q695" s="68"/>
      <c r="R695" s="68"/>
      <c r="S695" s="68"/>
      <c r="T695" s="68"/>
      <c r="U695" s="244" t="str">
        <f>IF(F695="","",Tabla1[[#This Row],[Fecha Inicio grupo]]+3*7-7)</f>
        <v/>
      </c>
      <c r="V695" s="245" t="str">
        <f>IF(F695="","",EDATE(Tabla1[[#This Row],[Fecha Inicio grupo]],3))</f>
        <v/>
      </c>
      <c r="W695" s="30"/>
      <c r="X695" s="30"/>
      <c r="Y695" s="77"/>
      <c r="Z695" s="77"/>
      <c r="AA695" s="77"/>
      <c r="AB695" s="77"/>
      <c r="AC695" s="77"/>
      <c r="AD695" s="77"/>
      <c r="AE695" s="77"/>
      <c r="AF695" s="77"/>
      <c r="AG695" s="77"/>
      <c r="AH695" s="77"/>
      <c r="AI695" s="77"/>
      <c r="AJ695" s="77"/>
      <c r="AK695" s="77"/>
      <c r="AL695" s="77"/>
      <c r="AM695" s="77"/>
      <c r="AN695" s="77"/>
      <c r="AO695" s="145"/>
      <c r="AP695" s="247" t="str">
        <f>IF(F695="","",IFERROR(VLOOKUP(SUBSTITUTE(SUBSTITUTE(Tabla1[[#This Row],[Uso Sistemas]],"T","P"),"N","F"),Parámetros!$M$2:$N$17,2,0),"Completar hasta 3ra sem. para evaluar a Probacionista"))</f>
        <v/>
      </c>
      <c r="AQ695" s="40"/>
      <c r="AR695" s="40"/>
      <c r="AS695" s="40"/>
      <c r="AT695" s="29"/>
      <c r="AU695" s="56"/>
      <c r="AV695" s="56"/>
      <c r="AW695" s="56"/>
      <c r="AX695" s="249" t="str">
        <f>IF(V695="","",EOMONTH(EDATE(Tabla1[[#This Row],[Fecha Finalización]],2),0))</f>
        <v/>
      </c>
      <c r="AY695" s="40"/>
      <c r="AZ695" s="250" t="str">
        <f>IF(V695="","",EOMONTH(EDATE(Tabla1[[#This Row],[Fecha Finalización]],3),0))</f>
        <v/>
      </c>
      <c r="BA695" s="40"/>
      <c r="BB695" s="40"/>
      <c r="BC695" s="236"/>
      <c r="BD695" s="234" t="str">
        <f>IF(F695="","",Tabla1[[#This Row],[sem 01]]&amp;Tabla1[[#This Row],[sem 02]]&amp;Tabla1[[#This Row],[sem 03]])</f>
        <v/>
      </c>
      <c r="BE695" s="235" t="str">
        <f>IF(TRIM(F695)="","",$B$1&amp;"-"&amp;SUBSTITUTE(Tabla1[[#This Row],[Mes Inscrito]]," ","")&amp;"-"&amp;SUBSTITUTE(Tabla1[[#This Row],[Dia de clases Inscrito]]," ","")&amp;"-"&amp;SUBSTITUTE(Tabla1[[#This Row],[Horario Inscrito]]," ","")&amp;"-"&amp;Tabla1[[#This Row],[Fecha Inicio grupo]])</f>
        <v/>
      </c>
      <c r="BF695" s="252" t="str">
        <f>IF(F695="","",Tabla1[[#This Row],[Curso]])</f>
        <v/>
      </c>
      <c r="BG695" s="253" t="str">
        <f>+IF(TRIM(F695)="","",$B$1&amp;"-"&amp;TRIM(Tabla1[[#This Row],[Mes Inscrito]])&amp;"-"&amp;TRIM(Tabla1[[#This Row],[Dia de clases Inscrito]])&amp;"-"&amp;TRIM(Tabla1[[#This Row],[Horario Inscrito]])&amp;"-"&amp;TRIM(Tabla1[[#This Row],[Fecha Inicio grupo]])&amp;"-"&amp;TRIM(Tabla1[[#This Row],[Tipo Incrito]]))</f>
        <v/>
      </c>
      <c r="BH695" s="309"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10"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10"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10" t="str">
        <f>IF(Tabla1[[#This Row],[Fecha Inicio grupo]]="","",IFERROR(VLOOKUP(Tabla1[[#This Row],[Mes de Alta como miembro]],Parámetros!$AM$2:$AN$16,2,0),"01/01/1900"))</f>
        <v/>
      </c>
    </row>
    <row r="696" spans="1:63" ht="14.45" hidden="1">
      <c r="A696" s="69">
        <v>693</v>
      </c>
      <c r="B696" s="30"/>
      <c r="C696" s="35"/>
      <c r="D696" s="43"/>
      <c r="E696" s="65"/>
      <c r="F696" s="46"/>
      <c r="G696" s="46"/>
      <c r="H696" s="164"/>
      <c r="I696" s="43"/>
      <c r="J696" s="29"/>
      <c r="K696" s="70"/>
      <c r="L696" s="69"/>
      <c r="M696" s="47"/>
      <c r="N696" s="239" t="str">
        <f ca="1">IF(Tabla1[[#This Row],[Fecha de nac]]="","",IF(Tabla1[[#This Row],[Fecha Finalización]] &gt;=TODAY(), DATEDIF(Tabla1[[#This Row],[Fecha de nac]],TODAY(),"y"), ROUNDDOWN((Tabla1[[#This Row],[Fecha Finalización]] -Tabla1[[#This Row],[Fecha de nac]])/365,0)))</f>
        <v/>
      </c>
      <c r="O696" s="170"/>
      <c r="P696" s="35"/>
      <c r="Q696" s="68"/>
      <c r="R696" s="68"/>
      <c r="S696" s="68"/>
      <c r="T696" s="68"/>
      <c r="U696" s="244" t="str">
        <f>IF(F696="","",Tabla1[[#This Row],[Fecha Inicio grupo]]+3*7-7)</f>
        <v/>
      </c>
      <c r="V696" s="245" t="str">
        <f>IF(F696="","",EDATE(Tabla1[[#This Row],[Fecha Inicio grupo]],3))</f>
        <v/>
      </c>
      <c r="W696" s="30"/>
      <c r="X696" s="30"/>
      <c r="Y696" s="77"/>
      <c r="Z696" s="77"/>
      <c r="AA696" s="77"/>
      <c r="AB696" s="77"/>
      <c r="AC696" s="77"/>
      <c r="AD696" s="77"/>
      <c r="AE696" s="77"/>
      <c r="AF696" s="77"/>
      <c r="AG696" s="77"/>
      <c r="AH696" s="77"/>
      <c r="AI696" s="77"/>
      <c r="AJ696" s="77"/>
      <c r="AK696" s="77"/>
      <c r="AL696" s="77"/>
      <c r="AM696" s="77"/>
      <c r="AN696" s="77"/>
      <c r="AO696" s="145"/>
      <c r="AP696" s="247" t="str">
        <f>IF(F696="","",IFERROR(VLOOKUP(SUBSTITUTE(SUBSTITUTE(Tabla1[[#This Row],[Uso Sistemas]],"T","P"),"N","F"),Parámetros!$M$2:$N$17,2,0),"Completar hasta 3ra sem. para evaluar a Probacionista"))</f>
        <v/>
      </c>
      <c r="AQ696" s="40"/>
      <c r="AR696" s="40"/>
      <c r="AS696" s="40"/>
      <c r="AT696" s="29"/>
      <c r="AU696" s="56"/>
      <c r="AV696" s="56"/>
      <c r="AW696" s="56"/>
      <c r="AX696" s="249" t="str">
        <f>IF(V696="","",EOMONTH(EDATE(Tabla1[[#This Row],[Fecha Finalización]],2),0))</f>
        <v/>
      </c>
      <c r="AY696" s="40"/>
      <c r="AZ696" s="250" t="str">
        <f>IF(V696="","",EOMONTH(EDATE(Tabla1[[#This Row],[Fecha Finalización]],3),0))</f>
        <v/>
      </c>
      <c r="BA696" s="40"/>
      <c r="BB696" s="40"/>
      <c r="BC696" s="236"/>
      <c r="BD696" s="234" t="str">
        <f>IF(F696="","",Tabla1[[#This Row],[sem 01]]&amp;Tabla1[[#This Row],[sem 02]]&amp;Tabla1[[#This Row],[sem 03]])</f>
        <v/>
      </c>
      <c r="BE696" s="235" t="str">
        <f>IF(TRIM(F696)="","",$B$1&amp;"-"&amp;SUBSTITUTE(Tabla1[[#This Row],[Mes Inscrito]]," ","")&amp;"-"&amp;SUBSTITUTE(Tabla1[[#This Row],[Dia de clases Inscrito]]," ","")&amp;"-"&amp;SUBSTITUTE(Tabla1[[#This Row],[Horario Inscrito]]," ","")&amp;"-"&amp;Tabla1[[#This Row],[Fecha Inicio grupo]])</f>
        <v/>
      </c>
      <c r="BF696" s="252" t="str">
        <f>IF(F696="","",Tabla1[[#This Row],[Curso]])</f>
        <v/>
      </c>
      <c r="BG696" s="253" t="str">
        <f>+IF(TRIM(F696)="","",$B$1&amp;"-"&amp;TRIM(Tabla1[[#This Row],[Mes Inscrito]])&amp;"-"&amp;TRIM(Tabla1[[#This Row],[Dia de clases Inscrito]])&amp;"-"&amp;TRIM(Tabla1[[#This Row],[Horario Inscrito]])&amp;"-"&amp;TRIM(Tabla1[[#This Row],[Fecha Inicio grupo]])&amp;"-"&amp;TRIM(Tabla1[[#This Row],[Tipo Incrito]]))</f>
        <v/>
      </c>
      <c r="BH696" s="309"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10"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10"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10" t="str">
        <f>IF(Tabla1[[#This Row],[Fecha Inicio grupo]]="","",IFERROR(VLOOKUP(Tabla1[[#This Row],[Mes de Alta como miembro]],Parámetros!$AM$2:$AN$16,2,0),"01/01/1900"))</f>
        <v/>
      </c>
    </row>
    <row r="697" spans="1:63" ht="14.45" hidden="1">
      <c r="A697" s="69">
        <v>694</v>
      </c>
      <c r="B697" s="30"/>
      <c r="C697" s="35"/>
      <c r="D697" s="43"/>
      <c r="E697" s="65"/>
      <c r="F697" s="46"/>
      <c r="G697" s="46"/>
      <c r="H697" s="164"/>
      <c r="I697" s="43"/>
      <c r="J697" s="29"/>
      <c r="K697" s="70"/>
      <c r="L697" s="69"/>
      <c r="M697" s="47"/>
      <c r="N697" s="239" t="str">
        <f ca="1">IF(Tabla1[[#This Row],[Fecha de nac]]="","",IF(Tabla1[[#This Row],[Fecha Finalización]] &gt;=TODAY(), DATEDIF(Tabla1[[#This Row],[Fecha de nac]],TODAY(),"y"), ROUNDDOWN((Tabla1[[#This Row],[Fecha Finalización]] -Tabla1[[#This Row],[Fecha de nac]])/365,0)))</f>
        <v/>
      </c>
      <c r="O697" s="170"/>
      <c r="P697" s="35"/>
      <c r="Q697" s="68"/>
      <c r="R697" s="68"/>
      <c r="S697" s="68"/>
      <c r="T697" s="68"/>
      <c r="U697" s="244" t="str">
        <f>IF(F697="","",Tabla1[[#This Row],[Fecha Inicio grupo]]+3*7-7)</f>
        <v/>
      </c>
      <c r="V697" s="245" t="str">
        <f>IF(F697="","",EDATE(Tabla1[[#This Row],[Fecha Inicio grupo]],3))</f>
        <v/>
      </c>
      <c r="W697" s="30"/>
      <c r="X697" s="30"/>
      <c r="Y697" s="77"/>
      <c r="Z697" s="77"/>
      <c r="AA697" s="77"/>
      <c r="AB697" s="77"/>
      <c r="AC697" s="77"/>
      <c r="AD697" s="77"/>
      <c r="AE697" s="77"/>
      <c r="AF697" s="77"/>
      <c r="AG697" s="77"/>
      <c r="AH697" s="77"/>
      <c r="AI697" s="77"/>
      <c r="AJ697" s="77"/>
      <c r="AK697" s="77"/>
      <c r="AL697" s="77"/>
      <c r="AM697" s="77"/>
      <c r="AN697" s="77"/>
      <c r="AO697" s="145"/>
      <c r="AP697" s="247" t="str">
        <f>IF(F697="","",IFERROR(VLOOKUP(SUBSTITUTE(SUBSTITUTE(Tabla1[[#This Row],[Uso Sistemas]],"T","P"),"N","F"),Parámetros!$M$2:$N$17,2,0),"Completar hasta 3ra sem. para evaluar a Probacionista"))</f>
        <v/>
      </c>
      <c r="AQ697" s="40"/>
      <c r="AR697" s="40"/>
      <c r="AS697" s="40"/>
      <c r="AT697" s="29"/>
      <c r="AU697" s="56"/>
      <c r="AV697" s="56"/>
      <c r="AW697" s="56"/>
      <c r="AX697" s="249" t="str">
        <f>IF(V697="","",EOMONTH(EDATE(Tabla1[[#This Row],[Fecha Finalización]],2),0))</f>
        <v/>
      </c>
      <c r="AY697" s="40"/>
      <c r="AZ697" s="250" t="str">
        <f>IF(V697="","",EOMONTH(EDATE(Tabla1[[#This Row],[Fecha Finalización]],3),0))</f>
        <v/>
      </c>
      <c r="BA697" s="40"/>
      <c r="BB697" s="40"/>
      <c r="BC697" s="236"/>
      <c r="BD697" s="234" t="str">
        <f>IF(F697="","",Tabla1[[#This Row],[sem 01]]&amp;Tabla1[[#This Row],[sem 02]]&amp;Tabla1[[#This Row],[sem 03]])</f>
        <v/>
      </c>
      <c r="BE697" s="235" t="str">
        <f>IF(TRIM(F697)="","",$B$1&amp;"-"&amp;SUBSTITUTE(Tabla1[[#This Row],[Mes Inscrito]]," ","")&amp;"-"&amp;SUBSTITUTE(Tabla1[[#This Row],[Dia de clases Inscrito]]," ","")&amp;"-"&amp;SUBSTITUTE(Tabla1[[#This Row],[Horario Inscrito]]," ","")&amp;"-"&amp;Tabla1[[#This Row],[Fecha Inicio grupo]])</f>
        <v/>
      </c>
      <c r="BF697" s="252" t="str">
        <f>IF(F697="","",Tabla1[[#This Row],[Curso]])</f>
        <v/>
      </c>
      <c r="BG697" s="253" t="str">
        <f>+IF(TRIM(F697)="","",$B$1&amp;"-"&amp;TRIM(Tabla1[[#This Row],[Mes Inscrito]])&amp;"-"&amp;TRIM(Tabla1[[#This Row],[Dia de clases Inscrito]])&amp;"-"&amp;TRIM(Tabla1[[#This Row],[Horario Inscrito]])&amp;"-"&amp;TRIM(Tabla1[[#This Row],[Fecha Inicio grupo]])&amp;"-"&amp;TRIM(Tabla1[[#This Row],[Tipo Incrito]]))</f>
        <v/>
      </c>
      <c r="BH697" s="309"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10"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10"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10" t="str">
        <f>IF(Tabla1[[#This Row],[Fecha Inicio grupo]]="","",IFERROR(VLOOKUP(Tabla1[[#This Row],[Mes de Alta como miembro]],Parámetros!$AM$2:$AN$16,2,0),"01/01/1900"))</f>
        <v/>
      </c>
    </row>
    <row r="698" spans="1:63" ht="14.45" hidden="1">
      <c r="A698" s="69">
        <v>695</v>
      </c>
      <c r="B698" s="30"/>
      <c r="C698" s="35"/>
      <c r="D698" s="43"/>
      <c r="E698" s="65"/>
      <c r="F698" s="46"/>
      <c r="G698" s="46"/>
      <c r="H698" s="164"/>
      <c r="I698" s="43"/>
      <c r="J698" s="29"/>
      <c r="K698" s="70"/>
      <c r="L698" s="69"/>
      <c r="M698" s="47"/>
      <c r="N698" s="239" t="str">
        <f ca="1">IF(Tabla1[[#This Row],[Fecha de nac]]="","",IF(Tabla1[[#This Row],[Fecha Finalización]] &gt;=TODAY(), DATEDIF(Tabla1[[#This Row],[Fecha de nac]],TODAY(),"y"), ROUNDDOWN((Tabla1[[#This Row],[Fecha Finalización]] -Tabla1[[#This Row],[Fecha de nac]])/365,0)))</f>
        <v/>
      </c>
      <c r="O698" s="170"/>
      <c r="P698" s="35"/>
      <c r="Q698" s="68"/>
      <c r="R698" s="68"/>
      <c r="S698" s="68"/>
      <c r="T698" s="68"/>
      <c r="U698" s="244" t="str">
        <f>IF(F698="","",Tabla1[[#This Row],[Fecha Inicio grupo]]+3*7-7)</f>
        <v/>
      </c>
      <c r="V698" s="245" t="str">
        <f>IF(F698="","",EDATE(Tabla1[[#This Row],[Fecha Inicio grupo]],3))</f>
        <v/>
      </c>
      <c r="W698" s="30"/>
      <c r="X698" s="30"/>
      <c r="Y698" s="77"/>
      <c r="Z698" s="77"/>
      <c r="AA698" s="77"/>
      <c r="AB698" s="77"/>
      <c r="AC698" s="77"/>
      <c r="AD698" s="77"/>
      <c r="AE698" s="77"/>
      <c r="AF698" s="77"/>
      <c r="AG698" s="77"/>
      <c r="AH698" s="77"/>
      <c r="AI698" s="77"/>
      <c r="AJ698" s="77"/>
      <c r="AK698" s="77"/>
      <c r="AL698" s="77"/>
      <c r="AM698" s="77"/>
      <c r="AN698" s="77"/>
      <c r="AO698" s="145"/>
      <c r="AP698" s="247" t="str">
        <f>IF(F698="","",IFERROR(VLOOKUP(SUBSTITUTE(SUBSTITUTE(Tabla1[[#This Row],[Uso Sistemas]],"T","P"),"N","F"),Parámetros!$M$2:$N$17,2,0),"Completar hasta 3ra sem. para evaluar a Probacionista"))</f>
        <v/>
      </c>
      <c r="AQ698" s="40"/>
      <c r="AR698" s="40"/>
      <c r="AS698" s="40"/>
      <c r="AT698" s="29"/>
      <c r="AU698" s="56"/>
      <c r="AV698" s="56"/>
      <c r="AW698" s="56"/>
      <c r="AX698" s="249" t="str">
        <f>IF(V698="","",EOMONTH(EDATE(Tabla1[[#This Row],[Fecha Finalización]],2),0))</f>
        <v/>
      </c>
      <c r="AY698" s="40"/>
      <c r="AZ698" s="250" t="str">
        <f>IF(V698="","",EOMONTH(EDATE(Tabla1[[#This Row],[Fecha Finalización]],3),0))</f>
        <v/>
      </c>
      <c r="BA698" s="40"/>
      <c r="BB698" s="40"/>
      <c r="BC698" s="236"/>
      <c r="BD698" s="234" t="str">
        <f>IF(F698="","",Tabla1[[#This Row],[sem 01]]&amp;Tabla1[[#This Row],[sem 02]]&amp;Tabla1[[#This Row],[sem 03]])</f>
        <v/>
      </c>
      <c r="BE698" s="235" t="str">
        <f>IF(TRIM(F698)="","",$B$1&amp;"-"&amp;SUBSTITUTE(Tabla1[[#This Row],[Mes Inscrito]]," ","")&amp;"-"&amp;SUBSTITUTE(Tabla1[[#This Row],[Dia de clases Inscrito]]," ","")&amp;"-"&amp;SUBSTITUTE(Tabla1[[#This Row],[Horario Inscrito]]," ","")&amp;"-"&amp;Tabla1[[#This Row],[Fecha Inicio grupo]])</f>
        <v/>
      </c>
      <c r="BF698" s="252" t="str">
        <f>IF(F698="","",Tabla1[[#This Row],[Curso]])</f>
        <v/>
      </c>
      <c r="BG698" s="253" t="str">
        <f>+IF(TRIM(F698)="","",$B$1&amp;"-"&amp;TRIM(Tabla1[[#This Row],[Mes Inscrito]])&amp;"-"&amp;TRIM(Tabla1[[#This Row],[Dia de clases Inscrito]])&amp;"-"&amp;TRIM(Tabla1[[#This Row],[Horario Inscrito]])&amp;"-"&amp;TRIM(Tabla1[[#This Row],[Fecha Inicio grupo]])&amp;"-"&amp;TRIM(Tabla1[[#This Row],[Tipo Incrito]]))</f>
        <v/>
      </c>
      <c r="BH698" s="309"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10"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10"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10" t="str">
        <f>IF(Tabla1[[#This Row],[Fecha Inicio grupo]]="","",IFERROR(VLOOKUP(Tabla1[[#This Row],[Mes de Alta como miembro]],Parámetros!$AM$2:$AN$16,2,0),"01/01/1900"))</f>
        <v/>
      </c>
    </row>
    <row r="699" spans="1:63" ht="14.45" hidden="1">
      <c r="A699" s="69">
        <v>696</v>
      </c>
      <c r="B699" s="30"/>
      <c r="C699" s="35"/>
      <c r="D699" s="43"/>
      <c r="E699" s="65"/>
      <c r="F699" s="46"/>
      <c r="G699" s="46"/>
      <c r="H699" s="164"/>
      <c r="I699" s="43"/>
      <c r="J699" s="29"/>
      <c r="K699" s="70"/>
      <c r="L699" s="69"/>
      <c r="M699" s="47"/>
      <c r="N699" s="239" t="str">
        <f ca="1">IF(Tabla1[[#This Row],[Fecha de nac]]="","",IF(Tabla1[[#This Row],[Fecha Finalización]] &gt;=TODAY(), DATEDIF(Tabla1[[#This Row],[Fecha de nac]],TODAY(),"y"), ROUNDDOWN((Tabla1[[#This Row],[Fecha Finalización]] -Tabla1[[#This Row],[Fecha de nac]])/365,0)))</f>
        <v/>
      </c>
      <c r="O699" s="170"/>
      <c r="P699" s="35"/>
      <c r="Q699" s="68"/>
      <c r="R699" s="68"/>
      <c r="S699" s="68"/>
      <c r="T699" s="68"/>
      <c r="U699" s="244" t="str">
        <f>IF(F699="","",Tabla1[[#This Row],[Fecha Inicio grupo]]+3*7-7)</f>
        <v/>
      </c>
      <c r="V699" s="245" t="str">
        <f>IF(F699="","",EDATE(Tabla1[[#This Row],[Fecha Inicio grupo]],3))</f>
        <v/>
      </c>
      <c r="W699" s="30"/>
      <c r="X699" s="30"/>
      <c r="Y699" s="77"/>
      <c r="Z699" s="77"/>
      <c r="AA699" s="77"/>
      <c r="AB699" s="77"/>
      <c r="AC699" s="77"/>
      <c r="AD699" s="77"/>
      <c r="AE699" s="77"/>
      <c r="AF699" s="77"/>
      <c r="AG699" s="77"/>
      <c r="AH699" s="77"/>
      <c r="AI699" s="77"/>
      <c r="AJ699" s="77"/>
      <c r="AK699" s="77"/>
      <c r="AL699" s="77"/>
      <c r="AM699" s="77"/>
      <c r="AN699" s="77"/>
      <c r="AO699" s="145"/>
      <c r="AP699" s="247" t="str">
        <f>IF(F699="","",IFERROR(VLOOKUP(SUBSTITUTE(SUBSTITUTE(Tabla1[[#This Row],[Uso Sistemas]],"T","P"),"N","F"),Parámetros!$M$2:$N$17,2,0),"Completar hasta 3ra sem. para evaluar a Probacionista"))</f>
        <v/>
      </c>
      <c r="AQ699" s="40"/>
      <c r="AR699" s="40"/>
      <c r="AS699" s="40"/>
      <c r="AT699" s="29"/>
      <c r="AU699" s="56"/>
      <c r="AV699" s="56"/>
      <c r="AW699" s="56"/>
      <c r="AX699" s="249" t="str">
        <f>IF(V699="","",EOMONTH(EDATE(Tabla1[[#This Row],[Fecha Finalización]],2),0))</f>
        <v/>
      </c>
      <c r="AY699" s="40"/>
      <c r="AZ699" s="250" t="str">
        <f>IF(V699="","",EOMONTH(EDATE(Tabla1[[#This Row],[Fecha Finalización]],3),0))</f>
        <v/>
      </c>
      <c r="BA699" s="40"/>
      <c r="BB699" s="40"/>
      <c r="BC699" s="236"/>
      <c r="BD699" s="234" t="str">
        <f>IF(F699="","",Tabla1[[#This Row],[sem 01]]&amp;Tabla1[[#This Row],[sem 02]]&amp;Tabla1[[#This Row],[sem 03]])</f>
        <v/>
      </c>
      <c r="BE699" s="235" t="str">
        <f>IF(TRIM(F699)="","",$B$1&amp;"-"&amp;SUBSTITUTE(Tabla1[[#This Row],[Mes Inscrito]]," ","")&amp;"-"&amp;SUBSTITUTE(Tabla1[[#This Row],[Dia de clases Inscrito]]," ","")&amp;"-"&amp;SUBSTITUTE(Tabla1[[#This Row],[Horario Inscrito]]," ","")&amp;"-"&amp;Tabla1[[#This Row],[Fecha Inicio grupo]])</f>
        <v/>
      </c>
      <c r="BF699" s="252" t="str">
        <f>IF(F699="","",Tabla1[[#This Row],[Curso]])</f>
        <v/>
      </c>
      <c r="BG699" s="253" t="str">
        <f>+IF(TRIM(F699)="","",$B$1&amp;"-"&amp;TRIM(Tabla1[[#This Row],[Mes Inscrito]])&amp;"-"&amp;TRIM(Tabla1[[#This Row],[Dia de clases Inscrito]])&amp;"-"&amp;TRIM(Tabla1[[#This Row],[Horario Inscrito]])&amp;"-"&amp;TRIM(Tabla1[[#This Row],[Fecha Inicio grupo]])&amp;"-"&amp;TRIM(Tabla1[[#This Row],[Tipo Incrito]]))</f>
        <v/>
      </c>
      <c r="BH699" s="309"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10"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10"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10" t="str">
        <f>IF(Tabla1[[#This Row],[Fecha Inicio grupo]]="","",IFERROR(VLOOKUP(Tabla1[[#This Row],[Mes de Alta como miembro]],Parámetros!$AM$2:$AN$16,2,0),"01/01/1900"))</f>
        <v/>
      </c>
    </row>
    <row r="700" spans="1:63" ht="14.45" hidden="1">
      <c r="A700" s="69">
        <v>697</v>
      </c>
      <c r="B700" s="30"/>
      <c r="C700" s="35"/>
      <c r="D700" s="43"/>
      <c r="E700" s="65"/>
      <c r="F700" s="46"/>
      <c r="G700" s="46"/>
      <c r="H700" s="164"/>
      <c r="I700" s="43"/>
      <c r="J700" s="29"/>
      <c r="K700" s="70"/>
      <c r="L700" s="69"/>
      <c r="M700" s="47"/>
      <c r="N700" s="239" t="str">
        <f ca="1">IF(Tabla1[[#This Row],[Fecha de nac]]="","",IF(Tabla1[[#This Row],[Fecha Finalización]] &gt;=TODAY(), DATEDIF(Tabla1[[#This Row],[Fecha de nac]],TODAY(),"y"), ROUNDDOWN((Tabla1[[#This Row],[Fecha Finalización]] -Tabla1[[#This Row],[Fecha de nac]])/365,0)))</f>
        <v/>
      </c>
      <c r="O700" s="170"/>
      <c r="P700" s="35"/>
      <c r="Q700" s="68"/>
      <c r="R700" s="68"/>
      <c r="S700" s="68"/>
      <c r="T700" s="68"/>
      <c r="U700" s="244" t="str">
        <f>IF(F700="","",Tabla1[[#This Row],[Fecha Inicio grupo]]+3*7-7)</f>
        <v/>
      </c>
      <c r="V700" s="245" t="str">
        <f>IF(F700="","",EDATE(Tabla1[[#This Row],[Fecha Inicio grupo]],3))</f>
        <v/>
      </c>
      <c r="W700" s="30"/>
      <c r="X700" s="30"/>
      <c r="Y700" s="77"/>
      <c r="Z700" s="77"/>
      <c r="AA700" s="77"/>
      <c r="AB700" s="77"/>
      <c r="AC700" s="77"/>
      <c r="AD700" s="77"/>
      <c r="AE700" s="77"/>
      <c r="AF700" s="77"/>
      <c r="AG700" s="77"/>
      <c r="AH700" s="77"/>
      <c r="AI700" s="77"/>
      <c r="AJ700" s="77"/>
      <c r="AK700" s="77"/>
      <c r="AL700" s="77"/>
      <c r="AM700" s="77"/>
      <c r="AN700" s="77"/>
      <c r="AO700" s="145"/>
      <c r="AP700" s="247" t="str">
        <f>IF(F700="","",IFERROR(VLOOKUP(SUBSTITUTE(SUBSTITUTE(Tabla1[[#This Row],[Uso Sistemas]],"T","P"),"N","F"),Parámetros!$M$2:$N$17,2,0),"Completar hasta 3ra sem. para evaluar a Probacionista"))</f>
        <v/>
      </c>
      <c r="AQ700" s="40"/>
      <c r="AR700" s="40"/>
      <c r="AS700" s="40"/>
      <c r="AT700" s="29"/>
      <c r="AU700" s="56"/>
      <c r="AV700" s="56"/>
      <c r="AW700" s="56"/>
      <c r="AX700" s="249" t="str">
        <f>IF(V700="","",EOMONTH(EDATE(Tabla1[[#This Row],[Fecha Finalización]],2),0))</f>
        <v/>
      </c>
      <c r="AY700" s="40"/>
      <c r="AZ700" s="250" t="str">
        <f>IF(V700="","",EOMONTH(EDATE(Tabla1[[#This Row],[Fecha Finalización]],3),0))</f>
        <v/>
      </c>
      <c r="BA700" s="40"/>
      <c r="BB700" s="40"/>
      <c r="BC700" s="236"/>
      <c r="BD700" s="234" t="str">
        <f>IF(F700="","",Tabla1[[#This Row],[sem 01]]&amp;Tabla1[[#This Row],[sem 02]]&amp;Tabla1[[#This Row],[sem 03]])</f>
        <v/>
      </c>
      <c r="BE700" s="235" t="str">
        <f>IF(TRIM(F700)="","",$B$1&amp;"-"&amp;SUBSTITUTE(Tabla1[[#This Row],[Mes Inscrito]]," ","")&amp;"-"&amp;SUBSTITUTE(Tabla1[[#This Row],[Dia de clases Inscrito]]," ","")&amp;"-"&amp;SUBSTITUTE(Tabla1[[#This Row],[Horario Inscrito]]," ","")&amp;"-"&amp;Tabla1[[#This Row],[Fecha Inicio grupo]])</f>
        <v/>
      </c>
      <c r="BF700" s="252" t="str">
        <f>IF(F700="","",Tabla1[[#This Row],[Curso]])</f>
        <v/>
      </c>
      <c r="BG700" s="253" t="str">
        <f>+IF(TRIM(F700)="","",$B$1&amp;"-"&amp;TRIM(Tabla1[[#This Row],[Mes Inscrito]])&amp;"-"&amp;TRIM(Tabla1[[#This Row],[Dia de clases Inscrito]])&amp;"-"&amp;TRIM(Tabla1[[#This Row],[Horario Inscrito]])&amp;"-"&amp;TRIM(Tabla1[[#This Row],[Fecha Inicio grupo]])&amp;"-"&amp;TRIM(Tabla1[[#This Row],[Tipo Incrito]]))</f>
        <v/>
      </c>
      <c r="BH700" s="309"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10"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10"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10" t="str">
        <f>IF(Tabla1[[#This Row],[Fecha Inicio grupo]]="","",IFERROR(VLOOKUP(Tabla1[[#This Row],[Mes de Alta como miembro]],Parámetros!$AM$2:$AN$16,2,0),"01/01/1900"))</f>
        <v/>
      </c>
    </row>
    <row r="701" spans="1:63" ht="14.45" hidden="1">
      <c r="A701" s="69">
        <v>698</v>
      </c>
      <c r="B701" s="30"/>
      <c r="C701" s="35"/>
      <c r="D701" s="43"/>
      <c r="E701" s="65"/>
      <c r="F701" s="46"/>
      <c r="G701" s="46"/>
      <c r="H701" s="164"/>
      <c r="I701" s="43"/>
      <c r="J701" s="29"/>
      <c r="K701" s="70"/>
      <c r="L701" s="69"/>
      <c r="M701" s="47"/>
      <c r="N701" s="239" t="str">
        <f ca="1">IF(Tabla1[[#This Row],[Fecha de nac]]="","",IF(Tabla1[[#This Row],[Fecha Finalización]] &gt;=TODAY(), DATEDIF(Tabla1[[#This Row],[Fecha de nac]],TODAY(),"y"), ROUNDDOWN((Tabla1[[#This Row],[Fecha Finalización]] -Tabla1[[#This Row],[Fecha de nac]])/365,0)))</f>
        <v/>
      </c>
      <c r="O701" s="170"/>
      <c r="P701" s="35"/>
      <c r="Q701" s="68"/>
      <c r="R701" s="68"/>
      <c r="S701" s="68"/>
      <c r="T701" s="68"/>
      <c r="U701" s="244" t="str">
        <f>IF(F701="","",Tabla1[[#This Row],[Fecha Inicio grupo]]+3*7-7)</f>
        <v/>
      </c>
      <c r="V701" s="245" t="str">
        <f>IF(F701="","",EDATE(Tabla1[[#This Row],[Fecha Inicio grupo]],3))</f>
        <v/>
      </c>
      <c r="W701" s="30"/>
      <c r="X701" s="30"/>
      <c r="Y701" s="77"/>
      <c r="Z701" s="77"/>
      <c r="AA701" s="77"/>
      <c r="AB701" s="77"/>
      <c r="AC701" s="77"/>
      <c r="AD701" s="77"/>
      <c r="AE701" s="77"/>
      <c r="AF701" s="77"/>
      <c r="AG701" s="77"/>
      <c r="AH701" s="77"/>
      <c r="AI701" s="77"/>
      <c r="AJ701" s="77"/>
      <c r="AK701" s="77"/>
      <c r="AL701" s="77"/>
      <c r="AM701" s="77"/>
      <c r="AN701" s="77"/>
      <c r="AO701" s="145"/>
      <c r="AP701" s="247" t="str">
        <f>IF(F701="","",IFERROR(VLOOKUP(SUBSTITUTE(SUBSTITUTE(Tabla1[[#This Row],[Uso Sistemas]],"T","P"),"N","F"),Parámetros!$M$2:$N$17,2,0),"Completar hasta 3ra sem. para evaluar a Probacionista"))</f>
        <v/>
      </c>
      <c r="AQ701" s="40"/>
      <c r="AR701" s="40"/>
      <c r="AS701" s="40"/>
      <c r="AT701" s="29"/>
      <c r="AU701" s="56"/>
      <c r="AV701" s="56"/>
      <c r="AW701" s="56"/>
      <c r="AX701" s="249" t="str">
        <f>IF(V701="","",EOMONTH(EDATE(Tabla1[[#This Row],[Fecha Finalización]],2),0))</f>
        <v/>
      </c>
      <c r="AY701" s="40"/>
      <c r="AZ701" s="250" t="str">
        <f>IF(V701="","",EOMONTH(EDATE(Tabla1[[#This Row],[Fecha Finalización]],3),0))</f>
        <v/>
      </c>
      <c r="BA701" s="40"/>
      <c r="BB701" s="40"/>
      <c r="BC701" s="236"/>
      <c r="BD701" s="234" t="str">
        <f>IF(F701="","",Tabla1[[#This Row],[sem 01]]&amp;Tabla1[[#This Row],[sem 02]]&amp;Tabla1[[#This Row],[sem 03]])</f>
        <v/>
      </c>
      <c r="BE701" s="235" t="str">
        <f>IF(TRIM(F701)="","",$B$1&amp;"-"&amp;SUBSTITUTE(Tabla1[[#This Row],[Mes Inscrito]]," ","")&amp;"-"&amp;SUBSTITUTE(Tabla1[[#This Row],[Dia de clases Inscrito]]," ","")&amp;"-"&amp;SUBSTITUTE(Tabla1[[#This Row],[Horario Inscrito]]," ","")&amp;"-"&amp;Tabla1[[#This Row],[Fecha Inicio grupo]])</f>
        <v/>
      </c>
      <c r="BF701" s="252" t="str">
        <f>IF(F701="","",Tabla1[[#This Row],[Curso]])</f>
        <v/>
      </c>
      <c r="BG701" s="253" t="str">
        <f>+IF(TRIM(F701)="","",$B$1&amp;"-"&amp;TRIM(Tabla1[[#This Row],[Mes Inscrito]])&amp;"-"&amp;TRIM(Tabla1[[#This Row],[Dia de clases Inscrito]])&amp;"-"&amp;TRIM(Tabla1[[#This Row],[Horario Inscrito]])&amp;"-"&amp;TRIM(Tabla1[[#This Row],[Fecha Inicio grupo]])&amp;"-"&amp;TRIM(Tabla1[[#This Row],[Tipo Incrito]]))</f>
        <v/>
      </c>
      <c r="BH701" s="309"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10"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10"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10" t="str">
        <f>IF(Tabla1[[#This Row],[Fecha Inicio grupo]]="","",IFERROR(VLOOKUP(Tabla1[[#This Row],[Mes de Alta como miembro]],Parámetros!$AM$2:$AN$16,2,0),"01/01/1900"))</f>
        <v/>
      </c>
    </row>
    <row r="702" spans="1:63" ht="14.45" hidden="1">
      <c r="A702" s="69">
        <v>699</v>
      </c>
      <c r="B702" s="30"/>
      <c r="C702" s="35"/>
      <c r="D702" s="43"/>
      <c r="E702" s="65"/>
      <c r="F702" s="46"/>
      <c r="G702" s="46"/>
      <c r="H702" s="164"/>
      <c r="I702" s="43"/>
      <c r="J702" s="29"/>
      <c r="K702" s="70"/>
      <c r="L702" s="69"/>
      <c r="M702" s="47"/>
      <c r="N702" s="239" t="str">
        <f ca="1">IF(Tabla1[[#This Row],[Fecha de nac]]="","",IF(Tabla1[[#This Row],[Fecha Finalización]] &gt;=TODAY(), DATEDIF(Tabla1[[#This Row],[Fecha de nac]],TODAY(),"y"), ROUNDDOWN((Tabla1[[#This Row],[Fecha Finalización]] -Tabla1[[#This Row],[Fecha de nac]])/365,0)))</f>
        <v/>
      </c>
      <c r="O702" s="170"/>
      <c r="P702" s="35"/>
      <c r="Q702" s="68"/>
      <c r="R702" s="68"/>
      <c r="S702" s="68"/>
      <c r="T702" s="68"/>
      <c r="U702" s="244" t="str">
        <f>IF(F702="","",Tabla1[[#This Row],[Fecha Inicio grupo]]+3*7-7)</f>
        <v/>
      </c>
      <c r="V702" s="245" t="str">
        <f>IF(F702="","",EDATE(Tabla1[[#This Row],[Fecha Inicio grupo]],3))</f>
        <v/>
      </c>
      <c r="W702" s="30"/>
      <c r="X702" s="30"/>
      <c r="Y702" s="77"/>
      <c r="Z702" s="77"/>
      <c r="AA702" s="77"/>
      <c r="AB702" s="77"/>
      <c r="AC702" s="77"/>
      <c r="AD702" s="77"/>
      <c r="AE702" s="77"/>
      <c r="AF702" s="77"/>
      <c r="AG702" s="77"/>
      <c r="AH702" s="77"/>
      <c r="AI702" s="77"/>
      <c r="AJ702" s="77"/>
      <c r="AK702" s="77"/>
      <c r="AL702" s="77"/>
      <c r="AM702" s="77"/>
      <c r="AN702" s="77"/>
      <c r="AO702" s="145"/>
      <c r="AP702" s="247" t="str">
        <f>IF(F702="","",IFERROR(VLOOKUP(SUBSTITUTE(SUBSTITUTE(Tabla1[[#This Row],[Uso Sistemas]],"T","P"),"N","F"),Parámetros!$M$2:$N$17,2,0),"Completar hasta 3ra sem. para evaluar a Probacionista"))</f>
        <v/>
      </c>
      <c r="AQ702" s="40"/>
      <c r="AR702" s="40"/>
      <c r="AS702" s="40"/>
      <c r="AT702" s="29"/>
      <c r="AU702" s="56"/>
      <c r="AV702" s="56"/>
      <c r="AW702" s="56"/>
      <c r="AX702" s="249" t="str">
        <f>IF(V702="","",EOMONTH(EDATE(Tabla1[[#This Row],[Fecha Finalización]],2),0))</f>
        <v/>
      </c>
      <c r="AY702" s="40"/>
      <c r="AZ702" s="250" t="str">
        <f>IF(V702="","",EOMONTH(EDATE(Tabla1[[#This Row],[Fecha Finalización]],3),0))</f>
        <v/>
      </c>
      <c r="BA702" s="40"/>
      <c r="BB702" s="40"/>
      <c r="BC702" s="236"/>
      <c r="BD702" s="234" t="str">
        <f>IF(F702="","",Tabla1[[#This Row],[sem 01]]&amp;Tabla1[[#This Row],[sem 02]]&amp;Tabla1[[#This Row],[sem 03]])</f>
        <v/>
      </c>
      <c r="BE702" s="235" t="str">
        <f>IF(TRIM(F702)="","",$B$1&amp;"-"&amp;SUBSTITUTE(Tabla1[[#This Row],[Mes Inscrito]]," ","")&amp;"-"&amp;SUBSTITUTE(Tabla1[[#This Row],[Dia de clases Inscrito]]," ","")&amp;"-"&amp;SUBSTITUTE(Tabla1[[#This Row],[Horario Inscrito]]," ","")&amp;"-"&amp;Tabla1[[#This Row],[Fecha Inicio grupo]])</f>
        <v/>
      </c>
      <c r="BF702" s="252" t="str">
        <f>IF(F702="","",Tabla1[[#This Row],[Curso]])</f>
        <v/>
      </c>
      <c r="BG702" s="253" t="str">
        <f>+IF(TRIM(F702)="","",$B$1&amp;"-"&amp;TRIM(Tabla1[[#This Row],[Mes Inscrito]])&amp;"-"&amp;TRIM(Tabla1[[#This Row],[Dia de clases Inscrito]])&amp;"-"&amp;TRIM(Tabla1[[#This Row],[Horario Inscrito]])&amp;"-"&amp;TRIM(Tabla1[[#This Row],[Fecha Inicio grupo]])&amp;"-"&amp;TRIM(Tabla1[[#This Row],[Tipo Incrito]]))</f>
        <v/>
      </c>
      <c r="BH702" s="309"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10"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10"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10" t="str">
        <f>IF(Tabla1[[#This Row],[Fecha Inicio grupo]]="","",IFERROR(VLOOKUP(Tabla1[[#This Row],[Mes de Alta como miembro]],Parámetros!$AM$2:$AN$16,2,0),"01/01/1900"))</f>
        <v/>
      </c>
    </row>
    <row r="703" spans="1:63" ht="14.45" hidden="1">
      <c r="A703" s="69">
        <v>700</v>
      </c>
      <c r="B703" s="30"/>
      <c r="C703" s="35"/>
      <c r="D703" s="43"/>
      <c r="E703" s="65"/>
      <c r="F703" s="46"/>
      <c r="G703" s="46"/>
      <c r="H703" s="164"/>
      <c r="I703" s="43"/>
      <c r="J703" s="29"/>
      <c r="K703" s="70"/>
      <c r="L703" s="69"/>
      <c r="M703" s="47"/>
      <c r="N703" s="239" t="str">
        <f ca="1">IF(Tabla1[[#This Row],[Fecha de nac]]="","",IF(Tabla1[[#This Row],[Fecha Finalización]] &gt;=TODAY(), DATEDIF(Tabla1[[#This Row],[Fecha de nac]],TODAY(),"y"), ROUNDDOWN((Tabla1[[#This Row],[Fecha Finalización]] -Tabla1[[#This Row],[Fecha de nac]])/365,0)))</f>
        <v/>
      </c>
      <c r="O703" s="170"/>
      <c r="P703" s="35"/>
      <c r="Q703" s="68"/>
      <c r="R703" s="68"/>
      <c r="S703" s="68"/>
      <c r="T703" s="68"/>
      <c r="U703" s="244" t="str">
        <f>IF(F703="","",Tabla1[[#This Row],[Fecha Inicio grupo]]+3*7-7)</f>
        <v/>
      </c>
      <c r="V703" s="245" t="str">
        <f>IF(F703="","",EDATE(Tabla1[[#This Row],[Fecha Inicio grupo]],3))</f>
        <v/>
      </c>
      <c r="W703" s="30"/>
      <c r="X703" s="30"/>
      <c r="Y703" s="77"/>
      <c r="Z703" s="77"/>
      <c r="AA703" s="77"/>
      <c r="AB703" s="77"/>
      <c r="AC703" s="77"/>
      <c r="AD703" s="77"/>
      <c r="AE703" s="77"/>
      <c r="AF703" s="77"/>
      <c r="AG703" s="77"/>
      <c r="AH703" s="77"/>
      <c r="AI703" s="77"/>
      <c r="AJ703" s="77"/>
      <c r="AK703" s="77"/>
      <c r="AL703" s="77"/>
      <c r="AM703" s="77"/>
      <c r="AN703" s="77"/>
      <c r="AO703" s="145"/>
      <c r="AP703" s="247" t="str">
        <f>IF(F703="","",IFERROR(VLOOKUP(SUBSTITUTE(SUBSTITUTE(Tabla1[[#This Row],[Uso Sistemas]],"T","P"),"N","F"),Parámetros!$M$2:$N$17,2,0),"Completar hasta 3ra sem. para evaluar a Probacionista"))</f>
        <v/>
      </c>
      <c r="AQ703" s="40"/>
      <c r="AR703" s="40"/>
      <c r="AS703" s="40"/>
      <c r="AT703" s="29"/>
      <c r="AU703" s="56"/>
      <c r="AV703" s="56"/>
      <c r="AW703" s="56"/>
      <c r="AX703" s="249" t="str">
        <f>IF(V703="","",EOMONTH(EDATE(Tabla1[[#This Row],[Fecha Finalización]],2),0))</f>
        <v/>
      </c>
      <c r="AY703" s="40"/>
      <c r="AZ703" s="250" t="str">
        <f>IF(V703="","",EOMONTH(EDATE(Tabla1[[#This Row],[Fecha Finalización]],3),0))</f>
        <v/>
      </c>
      <c r="BA703" s="40"/>
      <c r="BB703" s="40"/>
      <c r="BC703" s="236"/>
      <c r="BD703" s="234" t="str">
        <f>IF(F703="","",Tabla1[[#This Row],[sem 01]]&amp;Tabla1[[#This Row],[sem 02]]&amp;Tabla1[[#This Row],[sem 03]])</f>
        <v/>
      </c>
      <c r="BE703" s="235" t="str">
        <f>IF(TRIM(F703)="","",$B$1&amp;"-"&amp;SUBSTITUTE(Tabla1[[#This Row],[Mes Inscrito]]," ","")&amp;"-"&amp;SUBSTITUTE(Tabla1[[#This Row],[Dia de clases Inscrito]]," ","")&amp;"-"&amp;SUBSTITUTE(Tabla1[[#This Row],[Horario Inscrito]]," ","")&amp;"-"&amp;Tabla1[[#This Row],[Fecha Inicio grupo]])</f>
        <v/>
      </c>
      <c r="BF703" s="252" t="str">
        <f>IF(F703="","",Tabla1[[#This Row],[Curso]])</f>
        <v/>
      </c>
      <c r="BG703" s="253" t="str">
        <f>+IF(TRIM(F703)="","",$B$1&amp;"-"&amp;TRIM(Tabla1[[#This Row],[Mes Inscrito]])&amp;"-"&amp;TRIM(Tabla1[[#This Row],[Dia de clases Inscrito]])&amp;"-"&amp;TRIM(Tabla1[[#This Row],[Horario Inscrito]])&amp;"-"&amp;TRIM(Tabla1[[#This Row],[Fecha Inicio grupo]])&amp;"-"&amp;TRIM(Tabla1[[#This Row],[Tipo Incrito]]))</f>
        <v/>
      </c>
      <c r="BH703" s="309"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10"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10"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10" t="str">
        <f>IF(Tabla1[[#This Row],[Fecha Inicio grupo]]="","",IFERROR(VLOOKUP(Tabla1[[#This Row],[Mes de Alta como miembro]],Parámetros!$AM$2:$AN$16,2,0),"01/01/1900"))</f>
        <v/>
      </c>
    </row>
    <row r="704" spans="1:63" ht="14.45" hidden="1">
      <c r="A704" s="69">
        <v>701</v>
      </c>
      <c r="B704" s="30"/>
      <c r="C704" s="35"/>
      <c r="D704" s="43"/>
      <c r="E704" s="65"/>
      <c r="F704" s="46"/>
      <c r="G704" s="46"/>
      <c r="H704" s="164"/>
      <c r="I704" s="43"/>
      <c r="J704" s="29"/>
      <c r="K704" s="70"/>
      <c r="L704" s="69"/>
      <c r="M704" s="47"/>
      <c r="N704" s="239" t="str">
        <f ca="1">IF(Tabla1[[#This Row],[Fecha de nac]]="","",IF(Tabla1[[#This Row],[Fecha Finalización]] &gt;=TODAY(), DATEDIF(Tabla1[[#This Row],[Fecha de nac]],TODAY(),"y"), ROUNDDOWN((Tabla1[[#This Row],[Fecha Finalización]] -Tabla1[[#This Row],[Fecha de nac]])/365,0)))</f>
        <v/>
      </c>
      <c r="O704" s="170"/>
      <c r="P704" s="35"/>
      <c r="Q704" s="68"/>
      <c r="R704" s="68"/>
      <c r="S704" s="68"/>
      <c r="T704" s="68"/>
      <c r="U704" s="244" t="str">
        <f>IF(F704="","",Tabla1[[#This Row],[Fecha Inicio grupo]]+3*7-7)</f>
        <v/>
      </c>
      <c r="V704" s="245" t="str">
        <f>IF(F704="","",EDATE(Tabla1[[#This Row],[Fecha Inicio grupo]],3))</f>
        <v/>
      </c>
      <c r="W704" s="30"/>
      <c r="X704" s="30"/>
      <c r="Y704" s="77"/>
      <c r="Z704" s="77"/>
      <c r="AA704" s="77"/>
      <c r="AB704" s="77"/>
      <c r="AC704" s="77"/>
      <c r="AD704" s="77"/>
      <c r="AE704" s="77"/>
      <c r="AF704" s="77"/>
      <c r="AG704" s="77"/>
      <c r="AH704" s="77"/>
      <c r="AI704" s="77"/>
      <c r="AJ704" s="77"/>
      <c r="AK704" s="77"/>
      <c r="AL704" s="77"/>
      <c r="AM704" s="77"/>
      <c r="AN704" s="77"/>
      <c r="AO704" s="145"/>
      <c r="AP704" s="247" t="str">
        <f>IF(F704="","",IFERROR(VLOOKUP(SUBSTITUTE(SUBSTITUTE(Tabla1[[#This Row],[Uso Sistemas]],"T","P"),"N","F"),Parámetros!$M$2:$N$17,2,0),"Completar hasta 3ra sem. para evaluar a Probacionista"))</f>
        <v/>
      </c>
      <c r="AQ704" s="40"/>
      <c r="AR704" s="40"/>
      <c r="AS704" s="40"/>
      <c r="AT704" s="29"/>
      <c r="AU704" s="56"/>
      <c r="AV704" s="56"/>
      <c r="AW704" s="56"/>
      <c r="AX704" s="249" t="str">
        <f>IF(V704="","",EOMONTH(EDATE(Tabla1[[#This Row],[Fecha Finalización]],2),0))</f>
        <v/>
      </c>
      <c r="AY704" s="40"/>
      <c r="AZ704" s="250" t="str">
        <f>IF(V704="","",EOMONTH(EDATE(Tabla1[[#This Row],[Fecha Finalización]],3),0))</f>
        <v/>
      </c>
      <c r="BA704" s="40"/>
      <c r="BB704" s="40"/>
      <c r="BC704" s="236"/>
      <c r="BD704" s="234" t="str">
        <f>IF(F704="","",Tabla1[[#This Row],[sem 01]]&amp;Tabla1[[#This Row],[sem 02]]&amp;Tabla1[[#This Row],[sem 03]])</f>
        <v/>
      </c>
      <c r="BE704" s="235" t="str">
        <f>IF(TRIM(F704)="","",$B$1&amp;"-"&amp;SUBSTITUTE(Tabla1[[#This Row],[Mes Inscrito]]," ","")&amp;"-"&amp;SUBSTITUTE(Tabla1[[#This Row],[Dia de clases Inscrito]]," ","")&amp;"-"&amp;SUBSTITUTE(Tabla1[[#This Row],[Horario Inscrito]]," ","")&amp;"-"&amp;Tabla1[[#This Row],[Fecha Inicio grupo]])</f>
        <v/>
      </c>
      <c r="BF704" s="252" t="str">
        <f>IF(F704="","",Tabla1[[#This Row],[Curso]])</f>
        <v/>
      </c>
      <c r="BG704" s="253" t="str">
        <f>+IF(TRIM(F704)="","",$B$1&amp;"-"&amp;TRIM(Tabla1[[#This Row],[Mes Inscrito]])&amp;"-"&amp;TRIM(Tabla1[[#This Row],[Dia de clases Inscrito]])&amp;"-"&amp;TRIM(Tabla1[[#This Row],[Horario Inscrito]])&amp;"-"&amp;TRIM(Tabla1[[#This Row],[Fecha Inicio grupo]])&amp;"-"&amp;TRIM(Tabla1[[#This Row],[Tipo Incrito]]))</f>
        <v/>
      </c>
      <c r="BH704" s="309"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10"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10"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10" t="str">
        <f>IF(Tabla1[[#This Row],[Fecha Inicio grupo]]="","",IFERROR(VLOOKUP(Tabla1[[#This Row],[Mes de Alta como miembro]],Parámetros!$AM$2:$AN$16,2,0),"01/01/1900"))</f>
        <v/>
      </c>
    </row>
    <row r="705" spans="1:63" ht="14.45" hidden="1">
      <c r="A705" s="69">
        <v>702</v>
      </c>
      <c r="B705" s="30"/>
      <c r="C705" s="35"/>
      <c r="D705" s="43"/>
      <c r="E705" s="65"/>
      <c r="F705" s="46"/>
      <c r="G705" s="46"/>
      <c r="H705" s="164"/>
      <c r="I705" s="43"/>
      <c r="J705" s="29"/>
      <c r="K705" s="70"/>
      <c r="L705" s="69"/>
      <c r="M705" s="47"/>
      <c r="N705" s="239" t="str">
        <f ca="1">IF(Tabla1[[#This Row],[Fecha de nac]]="","",IF(Tabla1[[#This Row],[Fecha Finalización]] &gt;=TODAY(), DATEDIF(Tabla1[[#This Row],[Fecha de nac]],TODAY(),"y"), ROUNDDOWN((Tabla1[[#This Row],[Fecha Finalización]] -Tabla1[[#This Row],[Fecha de nac]])/365,0)))</f>
        <v/>
      </c>
      <c r="O705" s="170"/>
      <c r="P705" s="35"/>
      <c r="Q705" s="68"/>
      <c r="R705" s="68"/>
      <c r="S705" s="68"/>
      <c r="T705" s="68"/>
      <c r="U705" s="244" t="str">
        <f>IF(F705="","",Tabla1[[#This Row],[Fecha Inicio grupo]]+3*7-7)</f>
        <v/>
      </c>
      <c r="V705" s="245" t="str">
        <f>IF(F705="","",EDATE(Tabla1[[#This Row],[Fecha Inicio grupo]],3))</f>
        <v/>
      </c>
      <c r="W705" s="30"/>
      <c r="X705" s="30"/>
      <c r="Y705" s="77"/>
      <c r="Z705" s="77"/>
      <c r="AA705" s="77"/>
      <c r="AB705" s="77"/>
      <c r="AC705" s="77"/>
      <c r="AD705" s="77"/>
      <c r="AE705" s="77"/>
      <c r="AF705" s="77"/>
      <c r="AG705" s="77"/>
      <c r="AH705" s="77"/>
      <c r="AI705" s="77"/>
      <c r="AJ705" s="77"/>
      <c r="AK705" s="77"/>
      <c r="AL705" s="77"/>
      <c r="AM705" s="77"/>
      <c r="AN705" s="77"/>
      <c r="AO705" s="145"/>
      <c r="AP705" s="247" t="str">
        <f>IF(F705="","",IFERROR(VLOOKUP(SUBSTITUTE(SUBSTITUTE(Tabla1[[#This Row],[Uso Sistemas]],"T","P"),"N","F"),Parámetros!$M$2:$N$17,2,0),"Completar hasta 3ra sem. para evaluar a Probacionista"))</f>
        <v/>
      </c>
      <c r="AQ705" s="40"/>
      <c r="AR705" s="40"/>
      <c r="AS705" s="40"/>
      <c r="AT705" s="29"/>
      <c r="AU705" s="56"/>
      <c r="AV705" s="56"/>
      <c r="AW705" s="56"/>
      <c r="AX705" s="249" t="str">
        <f>IF(V705="","",EOMONTH(EDATE(Tabla1[[#This Row],[Fecha Finalización]],2),0))</f>
        <v/>
      </c>
      <c r="AY705" s="40"/>
      <c r="AZ705" s="250" t="str">
        <f>IF(V705="","",EOMONTH(EDATE(Tabla1[[#This Row],[Fecha Finalización]],3),0))</f>
        <v/>
      </c>
      <c r="BA705" s="40"/>
      <c r="BB705" s="40"/>
      <c r="BC705" s="236"/>
      <c r="BD705" s="234" t="str">
        <f>IF(F705="","",Tabla1[[#This Row],[sem 01]]&amp;Tabla1[[#This Row],[sem 02]]&amp;Tabla1[[#This Row],[sem 03]])</f>
        <v/>
      </c>
      <c r="BE705" s="235" t="str">
        <f>IF(TRIM(F705)="","",$B$1&amp;"-"&amp;SUBSTITUTE(Tabla1[[#This Row],[Mes Inscrito]]," ","")&amp;"-"&amp;SUBSTITUTE(Tabla1[[#This Row],[Dia de clases Inscrito]]," ","")&amp;"-"&amp;SUBSTITUTE(Tabla1[[#This Row],[Horario Inscrito]]," ","")&amp;"-"&amp;Tabla1[[#This Row],[Fecha Inicio grupo]])</f>
        <v/>
      </c>
      <c r="BF705" s="252" t="str">
        <f>IF(F705="","",Tabla1[[#This Row],[Curso]])</f>
        <v/>
      </c>
      <c r="BG705" s="253" t="str">
        <f>+IF(TRIM(F705)="","",$B$1&amp;"-"&amp;TRIM(Tabla1[[#This Row],[Mes Inscrito]])&amp;"-"&amp;TRIM(Tabla1[[#This Row],[Dia de clases Inscrito]])&amp;"-"&amp;TRIM(Tabla1[[#This Row],[Horario Inscrito]])&amp;"-"&amp;TRIM(Tabla1[[#This Row],[Fecha Inicio grupo]])&amp;"-"&amp;TRIM(Tabla1[[#This Row],[Tipo Incrito]]))</f>
        <v/>
      </c>
      <c r="BH705" s="309"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10"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10"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10" t="str">
        <f>IF(Tabla1[[#This Row],[Fecha Inicio grupo]]="","",IFERROR(VLOOKUP(Tabla1[[#This Row],[Mes de Alta como miembro]],Parámetros!$AM$2:$AN$16,2,0),"01/01/1900"))</f>
        <v/>
      </c>
    </row>
    <row r="706" spans="1:63" ht="14.45" hidden="1">
      <c r="A706" s="69">
        <v>703</v>
      </c>
      <c r="B706" s="30"/>
      <c r="C706" s="35"/>
      <c r="D706" s="43"/>
      <c r="E706" s="65"/>
      <c r="F706" s="46"/>
      <c r="G706" s="46"/>
      <c r="H706" s="164"/>
      <c r="I706" s="43"/>
      <c r="J706" s="29"/>
      <c r="K706" s="70"/>
      <c r="L706" s="69"/>
      <c r="M706" s="47"/>
      <c r="N706" s="239" t="str">
        <f ca="1">IF(Tabla1[[#This Row],[Fecha de nac]]="","",IF(Tabla1[[#This Row],[Fecha Finalización]] &gt;=TODAY(), DATEDIF(Tabla1[[#This Row],[Fecha de nac]],TODAY(),"y"), ROUNDDOWN((Tabla1[[#This Row],[Fecha Finalización]] -Tabla1[[#This Row],[Fecha de nac]])/365,0)))</f>
        <v/>
      </c>
      <c r="O706" s="170"/>
      <c r="P706" s="35"/>
      <c r="Q706" s="68"/>
      <c r="R706" s="68"/>
      <c r="S706" s="68"/>
      <c r="T706" s="68"/>
      <c r="U706" s="244" t="str">
        <f>IF(F706="","",Tabla1[[#This Row],[Fecha Inicio grupo]]+3*7-7)</f>
        <v/>
      </c>
      <c r="V706" s="245" t="str">
        <f>IF(F706="","",EDATE(Tabla1[[#This Row],[Fecha Inicio grupo]],3))</f>
        <v/>
      </c>
      <c r="W706" s="30"/>
      <c r="X706" s="30"/>
      <c r="Y706" s="77"/>
      <c r="Z706" s="77"/>
      <c r="AA706" s="77"/>
      <c r="AB706" s="77"/>
      <c r="AC706" s="77"/>
      <c r="AD706" s="77"/>
      <c r="AE706" s="77"/>
      <c r="AF706" s="77"/>
      <c r="AG706" s="77"/>
      <c r="AH706" s="77"/>
      <c r="AI706" s="77"/>
      <c r="AJ706" s="77"/>
      <c r="AK706" s="77"/>
      <c r="AL706" s="77"/>
      <c r="AM706" s="77"/>
      <c r="AN706" s="77"/>
      <c r="AO706" s="145"/>
      <c r="AP706" s="247" t="str">
        <f>IF(F706="","",IFERROR(VLOOKUP(SUBSTITUTE(SUBSTITUTE(Tabla1[[#This Row],[Uso Sistemas]],"T","P"),"N","F"),Parámetros!$M$2:$N$17,2,0),"Completar hasta 3ra sem. para evaluar a Probacionista"))</f>
        <v/>
      </c>
      <c r="AQ706" s="40"/>
      <c r="AR706" s="40"/>
      <c r="AS706" s="40"/>
      <c r="AT706" s="29"/>
      <c r="AU706" s="56"/>
      <c r="AV706" s="56"/>
      <c r="AW706" s="56"/>
      <c r="AX706" s="249" t="str">
        <f>IF(V706="","",EOMONTH(EDATE(Tabla1[[#This Row],[Fecha Finalización]],2),0))</f>
        <v/>
      </c>
      <c r="AY706" s="40"/>
      <c r="AZ706" s="250" t="str">
        <f>IF(V706="","",EOMONTH(EDATE(Tabla1[[#This Row],[Fecha Finalización]],3),0))</f>
        <v/>
      </c>
      <c r="BA706" s="40"/>
      <c r="BB706" s="40"/>
      <c r="BC706" s="236"/>
      <c r="BD706" s="234" t="str">
        <f>IF(F706="","",Tabla1[[#This Row],[sem 01]]&amp;Tabla1[[#This Row],[sem 02]]&amp;Tabla1[[#This Row],[sem 03]])</f>
        <v/>
      </c>
      <c r="BE706" s="235" t="str">
        <f>IF(TRIM(F706)="","",$B$1&amp;"-"&amp;SUBSTITUTE(Tabla1[[#This Row],[Mes Inscrito]]," ","")&amp;"-"&amp;SUBSTITUTE(Tabla1[[#This Row],[Dia de clases Inscrito]]," ","")&amp;"-"&amp;SUBSTITUTE(Tabla1[[#This Row],[Horario Inscrito]]," ","")&amp;"-"&amp;Tabla1[[#This Row],[Fecha Inicio grupo]])</f>
        <v/>
      </c>
      <c r="BF706" s="252" t="str">
        <f>IF(F706="","",Tabla1[[#This Row],[Curso]])</f>
        <v/>
      </c>
      <c r="BG706" s="253" t="str">
        <f>+IF(TRIM(F706)="","",$B$1&amp;"-"&amp;TRIM(Tabla1[[#This Row],[Mes Inscrito]])&amp;"-"&amp;TRIM(Tabla1[[#This Row],[Dia de clases Inscrito]])&amp;"-"&amp;TRIM(Tabla1[[#This Row],[Horario Inscrito]])&amp;"-"&amp;TRIM(Tabla1[[#This Row],[Fecha Inicio grupo]])&amp;"-"&amp;TRIM(Tabla1[[#This Row],[Tipo Incrito]]))</f>
        <v/>
      </c>
      <c r="BH706" s="309"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10"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10"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10" t="str">
        <f>IF(Tabla1[[#This Row],[Fecha Inicio grupo]]="","",IFERROR(VLOOKUP(Tabla1[[#This Row],[Mes de Alta como miembro]],Parámetros!$AM$2:$AN$16,2,0),"01/01/1900"))</f>
        <v/>
      </c>
    </row>
    <row r="707" spans="1:63" ht="14.45" hidden="1">
      <c r="A707" s="69">
        <v>704</v>
      </c>
      <c r="B707" s="30"/>
      <c r="C707" s="35"/>
      <c r="D707" s="43"/>
      <c r="E707" s="65"/>
      <c r="F707" s="46"/>
      <c r="G707" s="46"/>
      <c r="H707" s="164"/>
      <c r="I707" s="43"/>
      <c r="J707" s="29"/>
      <c r="K707" s="70"/>
      <c r="L707" s="69"/>
      <c r="M707" s="47"/>
      <c r="N707" s="239" t="str">
        <f ca="1">IF(Tabla1[[#This Row],[Fecha de nac]]="","",IF(Tabla1[[#This Row],[Fecha Finalización]] &gt;=TODAY(), DATEDIF(Tabla1[[#This Row],[Fecha de nac]],TODAY(),"y"), ROUNDDOWN((Tabla1[[#This Row],[Fecha Finalización]] -Tabla1[[#This Row],[Fecha de nac]])/365,0)))</f>
        <v/>
      </c>
      <c r="O707" s="170"/>
      <c r="P707" s="35"/>
      <c r="Q707" s="68"/>
      <c r="R707" s="68"/>
      <c r="S707" s="68"/>
      <c r="T707" s="68"/>
      <c r="U707" s="244" t="str">
        <f>IF(F707="","",Tabla1[[#This Row],[Fecha Inicio grupo]]+3*7-7)</f>
        <v/>
      </c>
      <c r="V707" s="245" t="str">
        <f>IF(F707="","",EDATE(Tabla1[[#This Row],[Fecha Inicio grupo]],3))</f>
        <v/>
      </c>
      <c r="W707" s="30"/>
      <c r="X707" s="30"/>
      <c r="Y707" s="77"/>
      <c r="Z707" s="77"/>
      <c r="AA707" s="77"/>
      <c r="AB707" s="77"/>
      <c r="AC707" s="77"/>
      <c r="AD707" s="77"/>
      <c r="AE707" s="77"/>
      <c r="AF707" s="77"/>
      <c r="AG707" s="77"/>
      <c r="AH707" s="77"/>
      <c r="AI707" s="77"/>
      <c r="AJ707" s="77"/>
      <c r="AK707" s="77"/>
      <c r="AL707" s="77"/>
      <c r="AM707" s="77"/>
      <c r="AN707" s="77"/>
      <c r="AO707" s="145"/>
      <c r="AP707" s="247" t="str">
        <f>IF(F707="","",IFERROR(VLOOKUP(SUBSTITUTE(SUBSTITUTE(Tabla1[[#This Row],[Uso Sistemas]],"T","P"),"N","F"),Parámetros!$M$2:$N$17,2,0),"Completar hasta 3ra sem. para evaluar a Probacionista"))</f>
        <v/>
      </c>
      <c r="AQ707" s="40"/>
      <c r="AR707" s="40"/>
      <c r="AS707" s="40"/>
      <c r="AT707" s="29"/>
      <c r="AU707" s="56"/>
      <c r="AV707" s="56"/>
      <c r="AW707" s="56"/>
      <c r="AX707" s="249" t="str">
        <f>IF(V707="","",EOMONTH(EDATE(Tabla1[[#This Row],[Fecha Finalización]],2),0))</f>
        <v/>
      </c>
      <c r="AY707" s="40"/>
      <c r="AZ707" s="250" t="str">
        <f>IF(V707="","",EOMONTH(EDATE(Tabla1[[#This Row],[Fecha Finalización]],3),0))</f>
        <v/>
      </c>
      <c r="BA707" s="40"/>
      <c r="BB707" s="40"/>
      <c r="BC707" s="236"/>
      <c r="BD707" s="234" t="str">
        <f>IF(F707="","",Tabla1[[#This Row],[sem 01]]&amp;Tabla1[[#This Row],[sem 02]]&amp;Tabla1[[#This Row],[sem 03]])</f>
        <v/>
      </c>
      <c r="BE707" s="235" t="str">
        <f>IF(TRIM(F707)="","",$B$1&amp;"-"&amp;SUBSTITUTE(Tabla1[[#This Row],[Mes Inscrito]]," ","")&amp;"-"&amp;SUBSTITUTE(Tabla1[[#This Row],[Dia de clases Inscrito]]," ","")&amp;"-"&amp;SUBSTITUTE(Tabla1[[#This Row],[Horario Inscrito]]," ","")&amp;"-"&amp;Tabla1[[#This Row],[Fecha Inicio grupo]])</f>
        <v/>
      </c>
      <c r="BF707" s="252" t="str">
        <f>IF(F707="","",Tabla1[[#This Row],[Curso]])</f>
        <v/>
      </c>
      <c r="BG707" s="253" t="str">
        <f>+IF(TRIM(F707)="","",$B$1&amp;"-"&amp;TRIM(Tabla1[[#This Row],[Mes Inscrito]])&amp;"-"&amp;TRIM(Tabla1[[#This Row],[Dia de clases Inscrito]])&amp;"-"&amp;TRIM(Tabla1[[#This Row],[Horario Inscrito]])&amp;"-"&amp;TRIM(Tabla1[[#This Row],[Fecha Inicio grupo]])&amp;"-"&amp;TRIM(Tabla1[[#This Row],[Tipo Incrito]]))</f>
        <v/>
      </c>
      <c r="BH707" s="309"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10"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10"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10" t="str">
        <f>IF(Tabla1[[#This Row],[Fecha Inicio grupo]]="","",IFERROR(VLOOKUP(Tabla1[[#This Row],[Mes de Alta como miembro]],Parámetros!$AM$2:$AN$16,2,0),"01/01/1900"))</f>
        <v/>
      </c>
    </row>
    <row r="708" spans="1:63" ht="14.45" hidden="1">
      <c r="A708" s="69">
        <v>705</v>
      </c>
      <c r="B708" s="30"/>
      <c r="C708" s="35"/>
      <c r="D708" s="43"/>
      <c r="E708" s="65"/>
      <c r="F708" s="46"/>
      <c r="G708" s="46"/>
      <c r="H708" s="164"/>
      <c r="I708" s="43"/>
      <c r="J708" s="29"/>
      <c r="K708" s="70"/>
      <c r="L708" s="69"/>
      <c r="M708" s="47"/>
      <c r="N708" s="239" t="str">
        <f ca="1">IF(Tabla1[[#This Row],[Fecha de nac]]="","",IF(Tabla1[[#This Row],[Fecha Finalización]] &gt;=TODAY(), DATEDIF(Tabla1[[#This Row],[Fecha de nac]],TODAY(),"y"), ROUNDDOWN((Tabla1[[#This Row],[Fecha Finalización]] -Tabla1[[#This Row],[Fecha de nac]])/365,0)))</f>
        <v/>
      </c>
      <c r="O708" s="170"/>
      <c r="P708" s="35"/>
      <c r="Q708" s="68"/>
      <c r="R708" s="68"/>
      <c r="S708" s="68"/>
      <c r="T708" s="68"/>
      <c r="U708" s="244" t="str">
        <f>IF(F708="","",Tabla1[[#This Row],[Fecha Inicio grupo]]+3*7-7)</f>
        <v/>
      </c>
      <c r="V708" s="245" t="str">
        <f>IF(F708="","",EDATE(Tabla1[[#This Row],[Fecha Inicio grupo]],3))</f>
        <v/>
      </c>
      <c r="W708" s="30"/>
      <c r="X708" s="30"/>
      <c r="Y708" s="77"/>
      <c r="Z708" s="77"/>
      <c r="AA708" s="77"/>
      <c r="AB708" s="77"/>
      <c r="AC708" s="77"/>
      <c r="AD708" s="77"/>
      <c r="AE708" s="77"/>
      <c r="AF708" s="77"/>
      <c r="AG708" s="77"/>
      <c r="AH708" s="77"/>
      <c r="AI708" s="77"/>
      <c r="AJ708" s="77"/>
      <c r="AK708" s="77"/>
      <c r="AL708" s="77"/>
      <c r="AM708" s="77"/>
      <c r="AN708" s="77"/>
      <c r="AO708" s="145"/>
      <c r="AP708" s="247" t="str">
        <f>IF(F708="","",IFERROR(VLOOKUP(SUBSTITUTE(SUBSTITUTE(Tabla1[[#This Row],[Uso Sistemas]],"T","P"),"N","F"),Parámetros!$M$2:$N$17,2,0),"Completar hasta 3ra sem. para evaluar a Probacionista"))</f>
        <v/>
      </c>
      <c r="AQ708" s="40"/>
      <c r="AR708" s="40"/>
      <c r="AS708" s="40"/>
      <c r="AT708" s="29"/>
      <c r="AU708" s="56"/>
      <c r="AV708" s="56"/>
      <c r="AW708" s="56"/>
      <c r="AX708" s="249" t="str">
        <f>IF(V708="","",EOMONTH(EDATE(Tabla1[[#This Row],[Fecha Finalización]],2),0))</f>
        <v/>
      </c>
      <c r="AY708" s="40"/>
      <c r="AZ708" s="250" t="str">
        <f>IF(V708="","",EOMONTH(EDATE(Tabla1[[#This Row],[Fecha Finalización]],3),0))</f>
        <v/>
      </c>
      <c r="BA708" s="40"/>
      <c r="BB708" s="40"/>
      <c r="BC708" s="236"/>
      <c r="BD708" s="234" t="str">
        <f>IF(F708="","",Tabla1[[#This Row],[sem 01]]&amp;Tabla1[[#This Row],[sem 02]]&amp;Tabla1[[#This Row],[sem 03]])</f>
        <v/>
      </c>
      <c r="BE708" s="235" t="str">
        <f>IF(TRIM(F708)="","",$B$1&amp;"-"&amp;SUBSTITUTE(Tabla1[[#This Row],[Mes Inscrito]]," ","")&amp;"-"&amp;SUBSTITUTE(Tabla1[[#This Row],[Dia de clases Inscrito]]," ","")&amp;"-"&amp;SUBSTITUTE(Tabla1[[#This Row],[Horario Inscrito]]," ","")&amp;"-"&amp;Tabla1[[#This Row],[Fecha Inicio grupo]])</f>
        <v/>
      </c>
      <c r="BF708" s="252" t="str">
        <f>IF(F708="","",Tabla1[[#This Row],[Curso]])</f>
        <v/>
      </c>
      <c r="BG708" s="253" t="str">
        <f>+IF(TRIM(F708)="","",$B$1&amp;"-"&amp;TRIM(Tabla1[[#This Row],[Mes Inscrito]])&amp;"-"&amp;TRIM(Tabla1[[#This Row],[Dia de clases Inscrito]])&amp;"-"&amp;TRIM(Tabla1[[#This Row],[Horario Inscrito]])&amp;"-"&amp;TRIM(Tabla1[[#This Row],[Fecha Inicio grupo]])&amp;"-"&amp;TRIM(Tabla1[[#This Row],[Tipo Incrito]]))</f>
        <v/>
      </c>
      <c r="BH708" s="309"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10"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10"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10" t="str">
        <f>IF(Tabla1[[#This Row],[Fecha Inicio grupo]]="","",IFERROR(VLOOKUP(Tabla1[[#This Row],[Mes de Alta como miembro]],Parámetros!$AM$2:$AN$16,2,0),"01/01/1900"))</f>
        <v/>
      </c>
    </row>
    <row r="709" spans="1:63" ht="14.45" hidden="1">
      <c r="A709" s="69">
        <v>706</v>
      </c>
      <c r="B709" s="30"/>
      <c r="C709" s="35"/>
      <c r="D709" s="43"/>
      <c r="E709" s="65"/>
      <c r="F709" s="46"/>
      <c r="G709" s="46"/>
      <c r="H709" s="164"/>
      <c r="I709" s="43"/>
      <c r="J709" s="29"/>
      <c r="K709" s="70"/>
      <c r="L709" s="69"/>
      <c r="M709" s="47"/>
      <c r="N709" s="239" t="str">
        <f ca="1">IF(Tabla1[[#This Row],[Fecha de nac]]="","",IF(Tabla1[[#This Row],[Fecha Finalización]] &gt;=TODAY(), DATEDIF(Tabla1[[#This Row],[Fecha de nac]],TODAY(),"y"), ROUNDDOWN((Tabla1[[#This Row],[Fecha Finalización]] -Tabla1[[#This Row],[Fecha de nac]])/365,0)))</f>
        <v/>
      </c>
      <c r="O709" s="170"/>
      <c r="P709" s="35"/>
      <c r="Q709" s="68"/>
      <c r="R709" s="68"/>
      <c r="S709" s="68"/>
      <c r="T709" s="68"/>
      <c r="U709" s="244" t="str">
        <f>IF(F709="","",Tabla1[[#This Row],[Fecha Inicio grupo]]+3*7-7)</f>
        <v/>
      </c>
      <c r="V709" s="245" t="str">
        <f>IF(F709="","",EDATE(Tabla1[[#This Row],[Fecha Inicio grupo]],3))</f>
        <v/>
      </c>
      <c r="W709" s="30"/>
      <c r="X709" s="30"/>
      <c r="Y709" s="77"/>
      <c r="Z709" s="77"/>
      <c r="AA709" s="77"/>
      <c r="AB709" s="77"/>
      <c r="AC709" s="77"/>
      <c r="AD709" s="77"/>
      <c r="AE709" s="77"/>
      <c r="AF709" s="77"/>
      <c r="AG709" s="77"/>
      <c r="AH709" s="77"/>
      <c r="AI709" s="77"/>
      <c r="AJ709" s="77"/>
      <c r="AK709" s="77"/>
      <c r="AL709" s="77"/>
      <c r="AM709" s="77"/>
      <c r="AN709" s="77"/>
      <c r="AO709" s="145"/>
      <c r="AP709" s="247" t="str">
        <f>IF(F709="","",IFERROR(VLOOKUP(SUBSTITUTE(SUBSTITUTE(Tabla1[[#This Row],[Uso Sistemas]],"T","P"),"N","F"),Parámetros!$M$2:$N$17,2,0),"Completar hasta 3ra sem. para evaluar a Probacionista"))</f>
        <v/>
      </c>
      <c r="AQ709" s="40"/>
      <c r="AR709" s="40"/>
      <c r="AS709" s="40"/>
      <c r="AT709" s="29"/>
      <c r="AU709" s="56"/>
      <c r="AV709" s="56"/>
      <c r="AW709" s="56"/>
      <c r="AX709" s="249" t="str">
        <f>IF(V709="","",EOMONTH(EDATE(Tabla1[[#This Row],[Fecha Finalización]],2),0))</f>
        <v/>
      </c>
      <c r="AY709" s="40"/>
      <c r="AZ709" s="250" t="str">
        <f>IF(V709="","",EOMONTH(EDATE(Tabla1[[#This Row],[Fecha Finalización]],3),0))</f>
        <v/>
      </c>
      <c r="BA709" s="40"/>
      <c r="BB709" s="40"/>
      <c r="BC709" s="236"/>
      <c r="BD709" s="234" t="str">
        <f>IF(F709="","",Tabla1[[#This Row],[sem 01]]&amp;Tabla1[[#This Row],[sem 02]]&amp;Tabla1[[#This Row],[sem 03]])</f>
        <v/>
      </c>
      <c r="BE709" s="235" t="str">
        <f>IF(TRIM(F709)="","",$B$1&amp;"-"&amp;SUBSTITUTE(Tabla1[[#This Row],[Mes Inscrito]]," ","")&amp;"-"&amp;SUBSTITUTE(Tabla1[[#This Row],[Dia de clases Inscrito]]," ","")&amp;"-"&amp;SUBSTITUTE(Tabla1[[#This Row],[Horario Inscrito]]," ","")&amp;"-"&amp;Tabla1[[#This Row],[Fecha Inicio grupo]])</f>
        <v/>
      </c>
      <c r="BF709" s="252" t="str">
        <f>IF(F709="","",Tabla1[[#This Row],[Curso]])</f>
        <v/>
      </c>
      <c r="BG709" s="253" t="str">
        <f>+IF(TRIM(F709)="","",$B$1&amp;"-"&amp;TRIM(Tabla1[[#This Row],[Mes Inscrito]])&amp;"-"&amp;TRIM(Tabla1[[#This Row],[Dia de clases Inscrito]])&amp;"-"&amp;TRIM(Tabla1[[#This Row],[Horario Inscrito]])&amp;"-"&amp;TRIM(Tabla1[[#This Row],[Fecha Inicio grupo]])&amp;"-"&amp;TRIM(Tabla1[[#This Row],[Tipo Incrito]]))</f>
        <v/>
      </c>
      <c r="BH709" s="309"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10"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10"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10" t="str">
        <f>IF(Tabla1[[#This Row],[Fecha Inicio grupo]]="","",IFERROR(VLOOKUP(Tabla1[[#This Row],[Mes de Alta como miembro]],Parámetros!$AM$2:$AN$16,2,0),"01/01/1900"))</f>
        <v/>
      </c>
    </row>
    <row r="710" spans="1:63" ht="14.45" hidden="1">
      <c r="A710" s="69">
        <v>707</v>
      </c>
      <c r="B710" s="30"/>
      <c r="C710" s="35"/>
      <c r="D710" s="43"/>
      <c r="E710" s="65"/>
      <c r="F710" s="46"/>
      <c r="G710" s="46"/>
      <c r="H710" s="164"/>
      <c r="I710" s="43"/>
      <c r="J710" s="29"/>
      <c r="K710" s="70"/>
      <c r="L710" s="69"/>
      <c r="M710" s="47"/>
      <c r="N710" s="239" t="str">
        <f ca="1">IF(Tabla1[[#This Row],[Fecha de nac]]="","",IF(Tabla1[[#This Row],[Fecha Finalización]] &gt;=TODAY(), DATEDIF(Tabla1[[#This Row],[Fecha de nac]],TODAY(),"y"), ROUNDDOWN((Tabla1[[#This Row],[Fecha Finalización]] -Tabla1[[#This Row],[Fecha de nac]])/365,0)))</f>
        <v/>
      </c>
      <c r="O710" s="170"/>
      <c r="P710" s="35"/>
      <c r="Q710" s="68"/>
      <c r="R710" s="68"/>
      <c r="S710" s="68"/>
      <c r="T710" s="68"/>
      <c r="U710" s="244" t="str">
        <f>IF(F710="","",Tabla1[[#This Row],[Fecha Inicio grupo]]+3*7-7)</f>
        <v/>
      </c>
      <c r="V710" s="245" t="str">
        <f>IF(F710="","",EDATE(Tabla1[[#This Row],[Fecha Inicio grupo]],3))</f>
        <v/>
      </c>
      <c r="W710" s="30"/>
      <c r="X710" s="30"/>
      <c r="Y710" s="77"/>
      <c r="Z710" s="77"/>
      <c r="AA710" s="77"/>
      <c r="AB710" s="77"/>
      <c r="AC710" s="77"/>
      <c r="AD710" s="77"/>
      <c r="AE710" s="77"/>
      <c r="AF710" s="77"/>
      <c r="AG710" s="77"/>
      <c r="AH710" s="77"/>
      <c r="AI710" s="77"/>
      <c r="AJ710" s="77"/>
      <c r="AK710" s="77"/>
      <c r="AL710" s="77"/>
      <c r="AM710" s="77"/>
      <c r="AN710" s="77"/>
      <c r="AO710" s="145"/>
      <c r="AP710" s="247" t="str">
        <f>IF(F710="","",IFERROR(VLOOKUP(SUBSTITUTE(SUBSTITUTE(Tabla1[[#This Row],[Uso Sistemas]],"T","P"),"N","F"),Parámetros!$M$2:$N$17,2,0),"Completar hasta 3ra sem. para evaluar a Probacionista"))</f>
        <v/>
      </c>
      <c r="AQ710" s="40"/>
      <c r="AR710" s="40"/>
      <c r="AS710" s="40"/>
      <c r="AT710" s="29"/>
      <c r="AU710" s="56"/>
      <c r="AV710" s="56"/>
      <c r="AW710" s="56"/>
      <c r="AX710" s="249" t="str">
        <f>IF(V710="","",EOMONTH(EDATE(Tabla1[[#This Row],[Fecha Finalización]],2),0))</f>
        <v/>
      </c>
      <c r="AY710" s="40"/>
      <c r="AZ710" s="250" t="str">
        <f>IF(V710="","",EOMONTH(EDATE(Tabla1[[#This Row],[Fecha Finalización]],3),0))</f>
        <v/>
      </c>
      <c r="BA710" s="40"/>
      <c r="BB710" s="40"/>
      <c r="BC710" s="236"/>
      <c r="BD710" s="234" t="str">
        <f>IF(F710="","",Tabla1[[#This Row],[sem 01]]&amp;Tabla1[[#This Row],[sem 02]]&amp;Tabla1[[#This Row],[sem 03]])</f>
        <v/>
      </c>
      <c r="BE710" s="235" t="str">
        <f>IF(TRIM(F710)="","",$B$1&amp;"-"&amp;SUBSTITUTE(Tabla1[[#This Row],[Mes Inscrito]]," ","")&amp;"-"&amp;SUBSTITUTE(Tabla1[[#This Row],[Dia de clases Inscrito]]," ","")&amp;"-"&amp;SUBSTITUTE(Tabla1[[#This Row],[Horario Inscrito]]," ","")&amp;"-"&amp;Tabla1[[#This Row],[Fecha Inicio grupo]])</f>
        <v/>
      </c>
      <c r="BF710" s="252" t="str">
        <f>IF(F710="","",Tabla1[[#This Row],[Curso]])</f>
        <v/>
      </c>
      <c r="BG710" s="253" t="str">
        <f>+IF(TRIM(F710)="","",$B$1&amp;"-"&amp;TRIM(Tabla1[[#This Row],[Mes Inscrito]])&amp;"-"&amp;TRIM(Tabla1[[#This Row],[Dia de clases Inscrito]])&amp;"-"&amp;TRIM(Tabla1[[#This Row],[Horario Inscrito]])&amp;"-"&amp;TRIM(Tabla1[[#This Row],[Fecha Inicio grupo]])&amp;"-"&amp;TRIM(Tabla1[[#This Row],[Tipo Incrito]]))</f>
        <v/>
      </c>
      <c r="BH710" s="309"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10"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10"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10" t="str">
        <f>IF(Tabla1[[#This Row],[Fecha Inicio grupo]]="","",IFERROR(VLOOKUP(Tabla1[[#This Row],[Mes de Alta como miembro]],Parámetros!$AM$2:$AN$16,2,0),"01/01/1900"))</f>
        <v/>
      </c>
    </row>
    <row r="711" spans="1:63" ht="14.45" hidden="1">
      <c r="A711" s="69">
        <v>708</v>
      </c>
      <c r="B711" s="30"/>
      <c r="C711" s="35"/>
      <c r="D711" s="43"/>
      <c r="E711" s="65"/>
      <c r="F711" s="46"/>
      <c r="G711" s="46"/>
      <c r="H711" s="164"/>
      <c r="I711" s="43"/>
      <c r="J711" s="29"/>
      <c r="K711" s="70"/>
      <c r="L711" s="69"/>
      <c r="M711" s="47"/>
      <c r="N711" s="239" t="str">
        <f ca="1">IF(Tabla1[[#This Row],[Fecha de nac]]="","",IF(Tabla1[[#This Row],[Fecha Finalización]] &gt;=TODAY(), DATEDIF(Tabla1[[#This Row],[Fecha de nac]],TODAY(),"y"), ROUNDDOWN((Tabla1[[#This Row],[Fecha Finalización]] -Tabla1[[#This Row],[Fecha de nac]])/365,0)))</f>
        <v/>
      </c>
      <c r="O711" s="170"/>
      <c r="P711" s="35"/>
      <c r="Q711" s="68"/>
      <c r="R711" s="68"/>
      <c r="S711" s="68"/>
      <c r="T711" s="68"/>
      <c r="U711" s="244" t="str">
        <f>IF(F711="","",Tabla1[[#This Row],[Fecha Inicio grupo]]+3*7-7)</f>
        <v/>
      </c>
      <c r="V711" s="245" t="str">
        <f>IF(F711="","",EDATE(Tabla1[[#This Row],[Fecha Inicio grupo]],3))</f>
        <v/>
      </c>
      <c r="W711" s="30"/>
      <c r="X711" s="30"/>
      <c r="Y711" s="77"/>
      <c r="Z711" s="77"/>
      <c r="AA711" s="77"/>
      <c r="AB711" s="77"/>
      <c r="AC711" s="77"/>
      <c r="AD711" s="77"/>
      <c r="AE711" s="77"/>
      <c r="AF711" s="77"/>
      <c r="AG711" s="77"/>
      <c r="AH711" s="77"/>
      <c r="AI711" s="77"/>
      <c r="AJ711" s="77"/>
      <c r="AK711" s="77"/>
      <c r="AL711" s="77"/>
      <c r="AM711" s="77"/>
      <c r="AN711" s="77"/>
      <c r="AO711" s="145"/>
      <c r="AP711" s="247" t="str">
        <f>IF(F711="","",IFERROR(VLOOKUP(SUBSTITUTE(SUBSTITUTE(Tabla1[[#This Row],[Uso Sistemas]],"T","P"),"N","F"),Parámetros!$M$2:$N$17,2,0),"Completar hasta 3ra sem. para evaluar a Probacionista"))</f>
        <v/>
      </c>
      <c r="AQ711" s="40"/>
      <c r="AR711" s="40"/>
      <c r="AS711" s="40"/>
      <c r="AT711" s="29"/>
      <c r="AU711" s="56"/>
      <c r="AV711" s="56"/>
      <c r="AW711" s="56"/>
      <c r="AX711" s="249" t="str">
        <f>IF(V711="","",EOMONTH(EDATE(Tabla1[[#This Row],[Fecha Finalización]],2),0))</f>
        <v/>
      </c>
      <c r="AY711" s="40"/>
      <c r="AZ711" s="250" t="str">
        <f>IF(V711="","",EOMONTH(EDATE(Tabla1[[#This Row],[Fecha Finalización]],3),0))</f>
        <v/>
      </c>
      <c r="BA711" s="40"/>
      <c r="BB711" s="40"/>
      <c r="BC711" s="236"/>
      <c r="BD711" s="234" t="str">
        <f>IF(F711="","",Tabla1[[#This Row],[sem 01]]&amp;Tabla1[[#This Row],[sem 02]]&amp;Tabla1[[#This Row],[sem 03]])</f>
        <v/>
      </c>
      <c r="BE711" s="235" t="str">
        <f>IF(TRIM(F711)="","",$B$1&amp;"-"&amp;SUBSTITUTE(Tabla1[[#This Row],[Mes Inscrito]]," ","")&amp;"-"&amp;SUBSTITUTE(Tabla1[[#This Row],[Dia de clases Inscrito]]," ","")&amp;"-"&amp;SUBSTITUTE(Tabla1[[#This Row],[Horario Inscrito]]," ","")&amp;"-"&amp;Tabla1[[#This Row],[Fecha Inicio grupo]])</f>
        <v/>
      </c>
      <c r="BF711" s="252" t="str">
        <f>IF(F711="","",Tabla1[[#This Row],[Curso]])</f>
        <v/>
      </c>
      <c r="BG711" s="253" t="str">
        <f>+IF(TRIM(F711)="","",$B$1&amp;"-"&amp;TRIM(Tabla1[[#This Row],[Mes Inscrito]])&amp;"-"&amp;TRIM(Tabla1[[#This Row],[Dia de clases Inscrito]])&amp;"-"&amp;TRIM(Tabla1[[#This Row],[Horario Inscrito]])&amp;"-"&amp;TRIM(Tabla1[[#This Row],[Fecha Inicio grupo]])&amp;"-"&amp;TRIM(Tabla1[[#This Row],[Tipo Incrito]]))</f>
        <v/>
      </c>
      <c r="BH711" s="309"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10"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10"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10" t="str">
        <f>IF(Tabla1[[#This Row],[Fecha Inicio grupo]]="","",IFERROR(VLOOKUP(Tabla1[[#This Row],[Mes de Alta como miembro]],Parámetros!$AM$2:$AN$16,2,0),"01/01/1900"))</f>
        <v/>
      </c>
    </row>
    <row r="712" spans="1:63" ht="14.45" hidden="1">
      <c r="A712" s="69">
        <v>709</v>
      </c>
      <c r="B712" s="30"/>
      <c r="C712" s="35"/>
      <c r="D712" s="43"/>
      <c r="E712" s="65"/>
      <c r="F712" s="46"/>
      <c r="G712" s="46"/>
      <c r="H712" s="164"/>
      <c r="I712" s="43"/>
      <c r="J712" s="29"/>
      <c r="K712" s="70"/>
      <c r="L712" s="69"/>
      <c r="M712" s="47"/>
      <c r="N712" s="239" t="str">
        <f ca="1">IF(Tabla1[[#This Row],[Fecha de nac]]="","",IF(Tabla1[[#This Row],[Fecha Finalización]] &gt;=TODAY(), DATEDIF(Tabla1[[#This Row],[Fecha de nac]],TODAY(),"y"), ROUNDDOWN((Tabla1[[#This Row],[Fecha Finalización]] -Tabla1[[#This Row],[Fecha de nac]])/365,0)))</f>
        <v/>
      </c>
      <c r="O712" s="170"/>
      <c r="P712" s="35"/>
      <c r="Q712" s="68"/>
      <c r="R712" s="68"/>
      <c r="S712" s="68"/>
      <c r="T712" s="68"/>
      <c r="U712" s="244" t="str">
        <f>IF(F712="","",Tabla1[[#This Row],[Fecha Inicio grupo]]+3*7-7)</f>
        <v/>
      </c>
      <c r="V712" s="245" t="str">
        <f>IF(F712="","",EDATE(Tabla1[[#This Row],[Fecha Inicio grupo]],3))</f>
        <v/>
      </c>
      <c r="W712" s="30"/>
      <c r="X712" s="30"/>
      <c r="Y712" s="77"/>
      <c r="Z712" s="77"/>
      <c r="AA712" s="77"/>
      <c r="AB712" s="77"/>
      <c r="AC712" s="77"/>
      <c r="AD712" s="77"/>
      <c r="AE712" s="77"/>
      <c r="AF712" s="77"/>
      <c r="AG712" s="77"/>
      <c r="AH712" s="77"/>
      <c r="AI712" s="77"/>
      <c r="AJ712" s="77"/>
      <c r="AK712" s="77"/>
      <c r="AL712" s="77"/>
      <c r="AM712" s="77"/>
      <c r="AN712" s="77"/>
      <c r="AO712" s="145"/>
      <c r="AP712" s="247" t="str">
        <f>IF(F712="","",IFERROR(VLOOKUP(SUBSTITUTE(SUBSTITUTE(Tabla1[[#This Row],[Uso Sistemas]],"T","P"),"N","F"),Parámetros!$M$2:$N$17,2,0),"Completar hasta 3ra sem. para evaluar a Probacionista"))</f>
        <v/>
      </c>
      <c r="AQ712" s="40"/>
      <c r="AR712" s="40"/>
      <c r="AS712" s="40"/>
      <c r="AT712" s="29"/>
      <c r="AU712" s="56"/>
      <c r="AV712" s="56"/>
      <c r="AW712" s="56"/>
      <c r="AX712" s="249" t="str">
        <f>IF(V712="","",EOMONTH(EDATE(Tabla1[[#This Row],[Fecha Finalización]],2),0))</f>
        <v/>
      </c>
      <c r="AY712" s="40"/>
      <c r="AZ712" s="250" t="str">
        <f>IF(V712="","",EOMONTH(EDATE(Tabla1[[#This Row],[Fecha Finalización]],3),0))</f>
        <v/>
      </c>
      <c r="BA712" s="40"/>
      <c r="BB712" s="40"/>
      <c r="BC712" s="236"/>
      <c r="BD712" s="234" t="str">
        <f>IF(F712="","",Tabla1[[#This Row],[sem 01]]&amp;Tabla1[[#This Row],[sem 02]]&amp;Tabla1[[#This Row],[sem 03]])</f>
        <v/>
      </c>
      <c r="BE712" s="235" t="str">
        <f>IF(TRIM(F712)="","",$B$1&amp;"-"&amp;SUBSTITUTE(Tabla1[[#This Row],[Mes Inscrito]]," ","")&amp;"-"&amp;SUBSTITUTE(Tabla1[[#This Row],[Dia de clases Inscrito]]," ","")&amp;"-"&amp;SUBSTITUTE(Tabla1[[#This Row],[Horario Inscrito]]," ","")&amp;"-"&amp;Tabla1[[#This Row],[Fecha Inicio grupo]])</f>
        <v/>
      </c>
      <c r="BF712" s="252" t="str">
        <f>IF(F712="","",Tabla1[[#This Row],[Curso]])</f>
        <v/>
      </c>
      <c r="BG712" s="253" t="str">
        <f>+IF(TRIM(F712)="","",$B$1&amp;"-"&amp;TRIM(Tabla1[[#This Row],[Mes Inscrito]])&amp;"-"&amp;TRIM(Tabla1[[#This Row],[Dia de clases Inscrito]])&amp;"-"&amp;TRIM(Tabla1[[#This Row],[Horario Inscrito]])&amp;"-"&amp;TRIM(Tabla1[[#This Row],[Fecha Inicio grupo]])&amp;"-"&amp;TRIM(Tabla1[[#This Row],[Tipo Incrito]]))</f>
        <v/>
      </c>
      <c r="BH712" s="309"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10"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10"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10" t="str">
        <f>IF(Tabla1[[#This Row],[Fecha Inicio grupo]]="","",IFERROR(VLOOKUP(Tabla1[[#This Row],[Mes de Alta como miembro]],Parámetros!$AM$2:$AN$16,2,0),"01/01/1900"))</f>
        <v/>
      </c>
    </row>
    <row r="713" spans="1:63" ht="14.45" hidden="1">
      <c r="A713" s="69">
        <v>710</v>
      </c>
      <c r="B713" s="30"/>
      <c r="C713" s="35"/>
      <c r="D713" s="43"/>
      <c r="E713" s="65"/>
      <c r="F713" s="46"/>
      <c r="G713" s="46"/>
      <c r="H713" s="164"/>
      <c r="I713" s="43"/>
      <c r="J713" s="29"/>
      <c r="K713" s="70"/>
      <c r="L713" s="69"/>
      <c r="M713" s="47"/>
      <c r="N713" s="239" t="str">
        <f ca="1">IF(Tabla1[[#This Row],[Fecha de nac]]="","",IF(Tabla1[[#This Row],[Fecha Finalización]] &gt;=TODAY(), DATEDIF(Tabla1[[#This Row],[Fecha de nac]],TODAY(),"y"), ROUNDDOWN((Tabla1[[#This Row],[Fecha Finalización]] -Tabla1[[#This Row],[Fecha de nac]])/365,0)))</f>
        <v/>
      </c>
      <c r="O713" s="170"/>
      <c r="P713" s="35"/>
      <c r="Q713" s="68"/>
      <c r="R713" s="68"/>
      <c r="S713" s="68"/>
      <c r="T713" s="68"/>
      <c r="U713" s="244" t="str">
        <f>IF(F713="","",Tabla1[[#This Row],[Fecha Inicio grupo]]+3*7-7)</f>
        <v/>
      </c>
      <c r="V713" s="245" t="str">
        <f>IF(F713="","",EDATE(Tabla1[[#This Row],[Fecha Inicio grupo]],3))</f>
        <v/>
      </c>
      <c r="W713" s="30"/>
      <c r="X713" s="30"/>
      <c r="Y713" s="77"/>
      <c r="Z713" s="77"/>
      <c r="AA713" s="77"/>
      <c r="AB713" s="77"/>
      <c r="AC713" s="77"/>
      <c r="AD713" s="77"/>
      <c r="AE713" s="77"/>
      <c r="AF713" s="77"/>
      <c r="AG713" s="77"/>
      <c r="AH713" s="77"/>
      <c r="AI713" s="77"/>
      <c r="AJ713" s="77"/>
      <c r="AK713" s="77"/>
      <c r="AL713" s="77"/>
      <c r="AM713" s="77"/>
      <c r="AN713" s="77"/>
      <c r="AO713" s="145"/>
      <c r="AP713" s="247" t="str">
        <f>IF(F713="","",IFERROR(VLOOKUP(SUBSTITUTE(SUBSTITUTE(Tabla1[[#This Row],[Uso Sistemas]],"T","P"),"N","F"),Parámetros!$M$2:$N$17,2,0),"Completar hasta 3ra sem. para evaluar a Probacionista"))</f>
        <v/>
      </c>
      <c r="AQ713" s="40"/>
      <c r="AR713" s="40"/>
      <c r="AS713" s="40"/>
      <c r="AT713" s="29"/>
      <c r="AU713" s="56"/>
      <c r="AV713" s="56"/>
      <c r="AW713" s="56"/>
      <c r="AX713" s="249" t="str">
        <f>IF(V713="","",EOMONTH(EDATE(Tabla1[[#This Row],[Fecha Finalización]],2),0))</f>
        <v/>
      </c>
      <c r="AY713" s="40"/>
      <c r="AZ713" s="250" t="str">
        <f>IF(V713="","",EOMONTH(EDATE(Tabla1[[#This Row],[Fecha Finalización]],3),0))</f>
        <v/>
      </c>
      <c r="BA713" s="40"/>
      <c r="BB713" s="40"/>
      <c r="BC713" s="236"/>
      <c r="BD713" s="234" t="str">
        <f>IF(F713="","",Tabla1[[#This Row],[sem 01]]&amp;Tabla1[[#This Row],[sem 02]]&amp;Tabla1[[#This Row],[sem 03]])</f>
        <v/>
      </c>
      <c r="BE713" s="235" t="str">
        <f>IF(TRIM(F713)="","",$B$1&amp;"-"&amp;SUBSTITUTE(Tabla1[[#This Row],[Mes Inscrito]]," ","")&amp;"-"&amp;SUBSTITUTE(Tabla1[[#This Row],[Dia de clases Inscrito]]," ","")&amp;"-"&amp;SUBSTITUTE(Tabla1[[#This Row],[Horario Inscrito]]," ","")&amp;"-"&amp;Tabla1[[#This Row],[Fecha Inicio grupo]])</f>
        <v/>
      </c>
      <c r="BF713" s="252" t="str">
        <f>IF(F713="","",Tabla1[[#This Row],[Curso]])</f>
        <v/>
      </c>
      <c r="BG713" s="253" t="str">
        <f>+IF(TRIM(F713)="","",$B$1&amp;"-"&amp;TRIM(Tabla1[[#This Row],[Mes Inscrito]])&amp;"-"&amp;TRIM(Tabla1[[#This Row],[Dia de clases Inscrito]])&amp;"-"&amp;TRIM(Tabla1[[#This Row],[Horario Inscrito]])&amp;"-"&amp;TRIM(Tabla1[[#This Row],[Fecha Inicio grupo]])&amp;"-"&amp;TRIM(Tabla1[[#This Row],[Tipo Incrito]]))</f>
        <v/>
      </c>
      <c r="BH713" s="309"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10"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10"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10" t="str">
        <f>IF(Tabla1[[#This Row],[Fecha Inicio grupo]]="","",IFERROR(VLOOKUP(Tabla1[[#This Row],[Mes de Alta como miembro]],Parámetros!$AM$2:$AN$16,2,0),"01/01/1900"))</f>
        <v/>
      </c>
    </row>
    <row r="714" spans="1:63" ht="14.45" hidden="1">
      <c r="A714" s="69">
        <v>711</v>
      </c>
      <c r="B714" s="30"/>
      <c r="C714" s="35"/>
      <c r="D714" s="43"/>
      <c r="E714" s="65"/>
      <c r="F714" s="46"/>
      <c r="G714" s="46"/>
      <c r="H714" s="164"/>
      <c r="I714" s="43"/>
      <c r="J714" s="29"/>
      <c r="K714" s="70"/>
      <c r="L714" s="69"/>
      <c r="M714" s="47"/>
      <c r="N714" s="239" t="str">
        <f ca="1">IF(Tabla1[[#This Row],[Fecha de nac]]="","",IF(Tabla1[[#This Row],[Fecha Finalización]] &gt;=TODAY(), DATEDIF(Tabla1[[#This Row],[Fecha de nac]],TODAY(),"y"), ROUNDDOWN((Tabla1[[#This Row],[Fecha Finalización]] -Tabla1[[#This Row],[Fecha de nac]])/365,0)))</f>
        <v/>
      </c>
      <c r="O714" s="170"/>
      <c r="P714" s="35"/>
      <c r="Q714" s="68"/>
      <c r="R714" s="68"/>
      <c r="S714" s="68"/>
      <c r="T714" s="68"/>
      <c r="U714" s="244" t="str">
        <f>IF(F714="","",Tabla1[[#This Row],[Fecha Inicio grupo]]+3*7-7)</f>
        <v/>
      </c>
      <c r="V714" s="245" t="str">
        <f>IF(F714="","",EDATE(Tabla1[[#This Row],[Fecha Inicio grupo]],3))</f>
        <v/>
      </c>
      <c r="W714" s="30"/>
      <c r="X714" s="30"/>
      <c r="Y714" s="77"/>
      <c r="Z714" s="77"/>
      <c r="AA714" s="77"/>
      <c r="AB714" s="77"/>
      <c r="AC714" s="77"/>
      <c r="AD714" s="77"/>
      <c r="AE714" s="77"/>
      <c r="AF714" s="77"/>
      <c r="AG714" s="77"/>
      <c r="AH714" s="77"/>
      <c r="AI714" s="77"/>
      <c r="AJ714" s="77"/>
      <c r="AK714" s="77"/>
      <c r="AL714" s="77"/>
      <c r="AM714" s="77"/>
      <c r="AN714" s="77"/>
      <c r="AO714" s="145"/>
      <c r="AP714" s="247" t="str">
        <f>IF(F714="","",IFERROR(VLOOKUP(SUBSTITUTE(SUBSTITUTE(Tabla1[[#This Row],[Uso Sistemas]],"T","P"),"N","F"),Parámetros!$M$2:$N$17,2,0),"Completar hasta 3ra sem. para evaluar a Probacionista"))</f>
        <v/>
      </c>
      <c r="AQ714" s="40"/>
      <c r="AR714" s="40"/>
      <c r="AS714" s="40"/>
      <c r="AT714" s="29"/>
      <c r="AU714" s="56"/>
      <c r="AV714" s="56"/>
      <c r="AW714" s="56"/>
      <c r="AX714" s="249" t="str">
        <f>IF(V714="","",EOMONTH(EDATE(Tabla1[[#This Row],[Fecha Finalización]],2),0))</f>
        <v/>
      </c>
      <c r="AY714" s="40"/>
      <c r="AZ714" s="250" t="str">
        <f>IF(V714="","",EOMONTH(EDATE(Tabla1[[#This Row],[Fecha Finalización]],3),0))</f>
        <v/>
      </c>
      <c r="BA714" s="40"/>
      <c r="BB714" s="40"/>
      <c r="BC714" s="236"/>
      <c r="BD714" s="234" t="str">
        <f>IF(F714="","",Tabla1[[#This Row],[sem 01]]&amp;Tabla1[[#This Row],[sem 02]]&amp;Tabla1[[#This Row],[sem 03]])</f>
        <v/>
      </c>
      <c r="BE714" s="235" t="str">
        <f>IF(TRIM(F714)="","",$B$1&amp;"-"&amp;SUBSTITUTE(Tabla1[[#This Row],[Mes Inscrito]]," ","")&amp;"-"&amp;SUBSTITUTE(Tabla1[[#This Row],[Dia de clases Inscrito]]," ","")&amp;"-"&amp;SUBSTITUTE(Tabla1[[#This Row],[Horario Inscrito]]," ","")&amp;"-"&amp;Tabla1[[#This Row],[Fecha Inicio grupo]])</f>
        <v/>
      </c>
      <c r="BF714" s="252" t="str">
        <f>IF(F714="","",Tabla1[[#This Row],[Curso]])</f>
        <v/>
      </c>
      <c r="BG714" s="253" t="str">
        <f>+IF(TRIM(F714)="","",$B$1&amp;"-"&amp;TRIM(Tabla1[[#This Row],[Mes Inscrito]])&amp;"-"&amp;TRIM(Tabla1[[#This Row],[Dia de clases Inscrito]])&amp;"-"&amp;TRIM(Tabla1[[#This Row],[Horario Inscrito]])&amp;"-"&amp;TRIM(Tabla1[[#This Row],[Fecha Inicio grupo]])&amp;"-"&amp;TRIM(Tabla1[[#This Row],[Tipo Incrito]]))</f>
        <v/>
      </c>
      <c r="BH714" s="309"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10"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10"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10" t="str">
        <f>IF(Tabla1[[#This Row],[Fecha Inicio grupo]]="","",IFERROR(VLOOKUP(Tabla1[[#This Row],[Mes de Alta como miembro]],Parámetros!$AM$2:$AN$16,2,0),"01/01/1900"))</f>
        <v/>
      </c>
    </row>
    <row r="715" spans="1:63" ht="14.45" hidden="1">
      <c r="A715" s="69">
        <v>712</v>
      </c>
      <c r="B715" s="30"/>
      <c r="C715" s="35"/>
      <c r="D715" s="43"/>
      <c r="E715" s="65"/>
      <c r="F715" s="46"/>
      <c r="G715" s="46"/>
      <c r="H715" s="164"/>
      <c r="I715" s="43"/>
      <c r="J715" s="29"/>
      <c r="K715" s="70"/>
      <c r="L715" s="69"/>
      <c r="M715" s="47"/>
      <c r="N715" s="239" t="str">
        <f ca="1">IF(Tabla1[[#This Row],[Fecha de nac]]="","",IF(Tabla1[[#This Row],[Fecha Finalización]] &gt;=TODAY(), DATEDIF(Tabla1[[#This Row],[Fecha de nac]],TODAY(),"y"), ROUNDDOWN((Tabla1[[#This Row],[Fecha Finalización]] -Tabla1[[#This Row],[Fecha de nac]])/365,0)))</f>
        <v/>
      </c>
      <c r="O715" s="170"/>
      <c r="P715" s="35"/>
      <c r="Q715" s="68"/>
      <c r="R715" s="68"/>
      <c r="S715" s="68"/>
      <c r="T715" s="68"/>
      <c r="U715" s="244" t="str">
        <f>IF(F715="","",Tabla1[[#This Row],[Fecha Inicio grupo]]+3*7-7)</f>
        <v/>
      </c>
      <c r="V715" s="245" t="str">
        <f>IF(F715="","",EDATE(Tabla1[[#This Row],[Fecha Inicio grupo]],3))</f>
        <v/>
      </c>
      <c r="W715" s="30"/>
      <c r="X715" s="30"/>
      <c r="Y715" s="77"/>
      <c r="Z715" s="77"/>
      <c r="AA715" s="77"/>
      <c r="AB715" s="77"/>
      <c r="AC715" s="77"/>
      <c r="AD715" s="77"/>
      <c r="AE715" s="77"/>
      <c r="AF715" s="77"/>
      <c r="AG715" s="77"/>
      <c r="AH715" s="77"/>
      <c r="AI715" s="77"/>
      <c r="AJ715" s="77"/>
      <c r="AK715" s="77"/>
      <c r="AL715" s="77"/>
      <c r="AM715" s="77"/>
      <c r="AN715" s="77"/>
      <c r="AO715" s="145"/>
      <c r="AP715" s="247" t="str">
        <f>IF(F715="","",IFERROR(VLOOKUP(SUBSTITUTE(SUBSTITUTE(Tabla1[[#This Row],[Uso Sistemas]],"T","P"),"N","F"),Parámetros!$M$2:$N$17,2,0),"Completar hasta 3ra sem. para evaluar a Probacionista"))</f>
        <v/>
      </c>
      <c r="AQ715" s="40"/>
      <c r="AR715" s="40"/>
      <c r="AS715" s="40"/>
      <c r="AT715" s="29"/>
      <c r="AU715" s="56"/>
      <c r="AV715" s="56"/>
      <c r="AW715" s="56"/>
      <c r="AX715" s="249" t="str">
        <f>IF(V715="","",EOMONTH(EDATE(Tabla1[[#This Row],[Fecha Finalización]],2),0))</f>
        <v/>
      </c>
      <c r="AY715" s="40"/>
      <c r="AZ715" s="250" t="str">
        <f>IF(V715="","",EOMONTH(EDATE(Tabla1[[#This Row],[Fecha Finalización]],3),0))</f>
        <v/>
      </c>
      <c r="BA715" s="40"/>
      <c r="BB715" s="40"/>
      <c r="BC715" s="236"/>
      <c r="BD715" s="234" t="str">
        <f>IF(F715="","",Tabla1[[#This Row],[sem 01]]&amp;Tabla1[[#This Row],[sem 02]]&amp;Tabla1[[#This Row],[sem 03]])</f>
        <v/>
      </c>
      <c r="BE715" s="235" t="str">
        <f>IF(TRIM(F715)="","",$B$1&amp;"-"&amp;SUBSTITUTE(Tabla1[[#This Row],[Mes Inscrito]]," ","")&amp;"-"&amp;SUBSTITUTE(Tabla1[[#This Row],[Dia de clases Inscrito]]," ","")&amp;"-"&amp;SUBSTITUTE(Tabla1[[#This Row],[Horario Inscrito]]," ","")&amp;"-"&amp;Tabla1[[#This Row],[Fecha Inicio grupo]])</f>
        <v/>
      </c>
      <c r="BF715" s="252" t="str">
        <f>IF(F715="","",Tabla1[[#This Row],[Curso]])</f>
        <v/>
      </c>
      <c r="BG715" s="253" t="str">
        <f>+IF(TRIM(F715)="","",$B$1&amp;"-"&amp;TRIM(Tabla1[[#This Row],[Mes Inscrito]])&amp;"-"&amp;TRIM(Tabla1[[#This Row],[Dia de clases Inscrito]])&amp;"-"&amp;TRIM(Tabla1[[#This Row],[Horario Inscrito]])&amp;"-"&amp;TRIM(Tabla1[[#This Row],[Fecha Inicio grupo]])&amp;"-"&amp;TRIM(Tabla1[[#This Row],[Tipo Incrito]]))</f>
        <v/>
      </c>
      <c r="BH715" s="309"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10"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10"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10" t="str">
        <f>IF(Tabla1[[#This Row],[Fecha Inicio grupo]]="","",IFERROR(VLOOKUP(Tabla1[[#This Row],[Mes de Alta como miembro]],Parámetros!$AM$2:$AN$16,2,0),"01/01/1900"))</f>
        <v/>
      </c>
    </row>
    <row r="716" spans="1:63" ht="14.45" hidden="1">
      <c r="A716" s="69">
        <v>713</v>
      </c>
      <c r="B716" s="30"/>
      <c r="C716" s="35"/>
      <c r="D716" s="43"/>
      <c r="E716" s="65"/>
      <c r="F716" s="46"/>
      <c r="G716" s="46"/>
      <c r="H716" s="164"/>
      <c r="I716" s="43"/>
      <c r="J716" s="29"/>
      <c r="K716" s="70"/>
      <c r="L716" s="69"/>
      <c r="M716" s="47"/>
      <c r="N716" s="239" t="str">
        <f ca="1">IF(Tabla1[[#This Row],[Fecha de nac]]="","",IF(Tabla1[[#This Row],[Fecha Finalización]] &gt;=TODAY(), DATEDIF(Tabla1[[#This Row],[Fecha de nac]],TODAY(),"y"), ROUNDDOWN((Tabla1[[#This Row],[Fecha Finalización]] -Tabla1[[#This Row],[Fecha de nac]])/365,0)))</f>
        <v/>
      </c>
      <c r="O716" s="170"/>
      <c r="P716" s="35"/>
      <c r="Q716" s="68"/>
      <c r="R716" s="68"/>
      <c r="S716" s="68"/>
      <c r="T716" s="68"/>
      <c r="U716" s="244" t="str">
        <f>IF(F716="","",Tabla1[[#This Row],[Fecha Inicio grupo]]+3*7-7)</f>
        <v/>
      </c>
      <c r="V716" s="245" t="str">
        <f>IF(F716="","",EDATE(Tabla1[[#This Row],[Fecha Inicio grupo]],3))</f>
        <v/>
      </c>
      <c r="W716" s="30"/>
      <c r="X716" s="30"/>
      <c r="Y716" s="77"/>
      <c r="Z716" s="77"/>
      <c r="AA716" s="77"/>
      <c r="AB716" s="77"/>
      <c r="AC716" s="77"/>
      <c r="AD716" s="77"/>
      <c r="AE716" s="77"/>
      <c r="AF716" s="77"/>
      <c r="AG716" s="77"/>
      <c r="AH716" s="77"/>
      <c r="AI716" s="77"/>
      <c r="AJ716" s="77"/>
      <c r="AK716" s="77"/>
      <c r="AL716" s="77"/>
      <c r="AM716" s="77"/>
      <c r="AN716" s="77"/>
      <c r="AO716" s="145"/>
      <c r="AP716" s="247" t="str">
        <f>IF(F716="","",IFERROR(VLOOKUP(SUBSTITUTE(SUBSTITUTE(Tabla1[[#This Row],[Uso Sistemas]],"T","P"),"N","F"),Parámetros!$M$2:$N$17,2,0),"Completar hasta 3ra sem. para evaluar a Probacionista"))</f>
        <v/>
      </c>
      <c r="AQ716" s="40"/>
      <c r="AR716" s="40"/>
      <c r="AS716" s="40"/>
      <c r="AT716" s="29"/>
      <c r="AU716" s="56"/>
      <c r="AV716" s="56"/>
      <c r="AW716" s="56"/>
      <c r="AX716" s="249" t="str">
        <f>IF(V716="","",EOMONTH(EDATE(Tabla1[[#This Row],[Fecha Finalización]],2),0))</f>
        <v/>
      </c>
      <c r="AY716" s="40"/>
      <c r="AZ716" s="250" t="str">
        <f>IF(V716="","",EOMONTH(EDATE(Tabla1[[#This Row],[Fecha Finalización]],3),0))</f>
        <v/>
      </c>
      <c r="BA716" s="40"/>
      <c r="BB716" s="40"/>
      <c r="BC716" s="236"/>
      <c r="BD716" s="234" t="str">
        <f>IF(F716="","",Tabla1[[#This Row],[sem 01]]&amp;Tabla1[[#This Row],[sem 02]]&amp;Tabla1[[#This Row],[sem 03]])</f>
        <v/>
      </c>
      <c r="BE716" s="235" t="str">
        <f>IF(TRIM(F716)="","",$B$1&amp;"-"&amp;SUBSTITUTE(Tabla1[[#This Row],[Mes Inscrito]]," ","")&amp;"-"&amp;SUBSTITUTE(Tabla1[[#This Row],[Dia de clases Inscrito]]," ","")&amp;"-"&amp;SUBSTITUTE(Tabla1[[#This Row],[Horario Inscrito]]," ","")&amp;"-"&amp;Tabla1[[#This Row],[Fecha Inicio grupo]])</f>
        <v/>
      </c>
      <c r="BF716" s="252" t="str">
        <f>IF(F716="","",Tabla1[[#This Row],[Curso]])</f>
        <v/>
      </c>
      <c r="BG716" s="253" t="str">
        <f>+IF(TRIM(F716)="","",$B$1&amp;"-"&amp;TRIM(Tabla1[[#This Row],[Mes Inscrito]])&amp;"-"&amp;TRIM(Tabla1[[#This Row],[Dia de clases Inscrito]])&amp;"-"&amp;TRIM(Tabla1[[#This Row],[Horario Inscrito]])&amp;"-"&amp;TRIM(Tabla1[[#This Row],[Fecha Inicio grupo]])&amp;"-"&amp;TRIM(Tabla1[[#This Row],[Tipo Incrito]]))</f>
        <v/>
      </c>
      <c r="BH716" s="309"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10"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10"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10" t="str">
        <f>IF(Tabla1[[#This Row],[Fecha Inicio grupo]]="","",IFERROR(VLOOKUP(Tabla1[[#This Row],[Mes de Alta como miembro]],Parámetros!$AM$2:$AN$16,2,0),"01/01/1900"))</f>
        <v/>
      </c>
    </row>
    <row r="717" spans="1:63" ht="14.45" hidden="1">
      <c r="A717" s="69">
        <v>714</v>
      </c>
      <c r="B717" s="30"/>
      <c r="C717" s="35"/>
      <c r="D717" s="43"/>
      <c r="E717" s="65"/>
      <c r="F717" s="46"/>
      <c r="G717" s="46"/>
      <c r="H717" s="164"/>
      <c r="I717" s="43"/>
      <c r="J717" s="29"/>
      <c r="K717" s="70"/>
      <c r="L717" s="69"/>
      <c r="M717" s="47"/>
      <c r="N717" s="239" t="str">
        <f ca="1">IF(Tabla1[[#This Row],[Fecha de nac]]="","",IF(Tabla1[[#This Row],[Fecha Finalización]] &gt;=TODAY(), DATEDIF(Tabla1[[#This Row],[Fecha de nac]],TODAY(),"y"), ROUNDDOWN((Tabla1[[#This Row],[Fecha Finalización]] -Tabla1[[#This Row],[Fecha de nac]])/365,0)))</f>
        <v/>
      </c>
      <c r="O717" s="170"/>
      <c r="P717" s="35"/>
      <c r="Q717" s="68"/>
      <c r="R717" s="68"/>
      <c r="S717" s="68"/>
      <c r="T717" s="68"/>
      <c r="U717" s="244" t="str">
        <f>IF(F717="","",Tabla1[[#This Row],[Fecha Inicio grupo]]+3*7-7)</f>
        <v/>
      </c>
      <c r="V717" s="245" t="str">
        <f>IF(F717="","",EDATE(Tabla1[[#This Row],[Fecha Inicio grupo]],3))</f>
        <v/>
      </c>
      <c r="W717" s="30"/>
      <c r="X717" s="30"/>
      <c r="Y717" s="77"/>
      <c r="Z717" s="77"/>
      <c r="AA717" s="77"/>
      <c r="AB717" s="77"/>
      <c r="AC717" s="77"/>
      <c r="AD717" s="77"/>
      <c r="AE717" s="77"/>
      <c r="AF717" s="77"/>
      <c r="AG717" s="77"/>
      <c r="AH717" s="77"/>
      <c r="AI717" s="77"/>
      <c r="AJ717" s="77"/>
      <c r="AK717" s="77"/>
      <c r="AL717" s="77"/>
      <c r="AM717" s="77"/>
      <c r="AN717" s="77"/>
      <c r="AO717" s="145"/>
      <c r="AP717" s="247" t="str">
        <f>IF(F717="","",IFERROR(VLOOKUP(SUBSTITUTE(SUBSTITUTE(Tabla1[[#This Row],[Uso Sistemas]],"T","P"),"N","F"),Parámetros!$M$2:$N$17,2,0),"Completar hasta 3ra sem. para evaluar a Probacionista"))</f>
        <v/>
      </c>
      <c r="AQ717" s="40"/>
      <c r="AR717" s="40"/>
      <c r="AS717" s="40"/>
      <c r="AT717" s="29"/>
      <c r="AU717" s="56"/>
      <c r="AV717" s="56"/>
      <c r="AW717" s="56"/>
      <c r="AX717" s="249" t="str">
        <f>IF(V717="","",EOMONTH(EDATE(Tabla1[[#This Row],[Fecha Finalización]],2),0))</f>
        <v/>
      </c>
      <c r="AY717" s="40"/>
      <c r="AZ717" s="250" t="str">
        <f>IF(V717="","",EOMONTH(EDATE(Tabla1[[#This Row],[Fecha Finalización]],3),0))</f>
        <v/>
      </c>
      <c r="BA717" s="40"/>
      <c r="BB717" s="40"/>
      <c r="BC717" s="236"/>
      <c r="BD717" s="234" t="str">
        <f>IF(F717="","",Tabla1[[#This Row],[sem 01]]&amp;Tabla1[[#This Row],[sem 02]]&amp;Tabla1[[#This Row],[sem 03]])</f>
        <v/>
      </c>
      <c r="BE717" s="235" t="str">
        <f>IF(TRIM(F717)="","",$B$1&amp;"-"&amp;SUBSTITUTE(Tabla1[[#This Row],[Mes Inscrito]]," ","")&amp;"-"&amp;SUBSTITUTE(Tabla1[[#This Row],[Dia de clases Inscrito]]," ","")&amp;"-"&amp;SUBSTITUTE(Tabla1[[#This Row],[Horario Inscrito]]," ","")&amp;"-"&amp;Tabla1[[#This Row],[Fecha Inicio grupo]])</f>
        <v/>
      </c>
      <c r="BF717" s="252" t="str">
        <f>IF(F717="","",Tabla1[[#This Row],[Curso]])</f>
        <v/>
      </c>
      <c r="BG717" s="253" t="str">
        <f>+IF(TRIM(F717)="","",$B$1&amp;"-"&amp;TRIM(Tabla1[[#This Row],[Mes Inscrito]])&amp;"-"&amp;TRIM(Tabla1[[#This Row],[Dia de clases Inscrito]])&amp;"-"&amp;TRIM(Tabla1[[#This Row],[Horario Inscrito]])&amp;"-"&amp;TRIM(Tabla1[[#This Row],[Fecha Inicio grupo]])&amp;"-"&amp;TRIM(Tabla1[[#This Row],[Tipo Incrito]]))</f>
        <v/>
      </c>
      <c r="BH717" s="309"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10"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10"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10" t="str">
        <f>IF(Tabla1[[#This Row],[Fecha Inicio grupo]]="","",IFERROR(VLOOKUP(Tabla1[[#This Row],[Mes de Alta como miembro]],Parámetros!$AM$2:$AN$16,2,0),"01/01/1900"))</f>
        <v/>
      </c>
    </row>
    <row r="718" spans="1:63" ht="14.45" hidden="1">
      <c r="A718" s="69">
        <v>715</v>
      </c>
      <c r="B718" s="30"/>
      <c r="C718" s="35"/>
      <c r="D718" s="43"/>
      <c r="E718" s="65"/>
      <c r="F718" s="46"/>
      <c r="G718" s="46"/>
      <c r="H718" s="164"/>
      <c r="I718" s="43"/>
      <c r="J718" s="29"/>
      <c r="K718" s="70"/>
      <c r="L718" s="69"/>
      <c r="M718" s="47"/>
      <c r="N718" s="239" t="str">
        <f ca="1">IF(Tabla1[[#This Row],[Fecha de nac]]="","",IF(Tabla1[[#This Row],[Fecha Finalización]] &gt;=TODAY(), DATEDIF(Tabla1[[#This Row],[Fecha de nac]],TODAY(),"y"), ROUNDDOWN((Tabla1[[#This Row],[Fecha Finalización]] -Tabla1[[#This Row],[Fecha de nac]])/365,0)))</f>
        <v/>
      </c>
      <c r="O718" s="170"/>
      <c r="P718" s="35"/>
      <c r="Q718" s="68"/>
      <c r="R718" s="68"/>
      <c r="S718" s="68"/>
      <c r="T718" s="68"/>
      <c r="U718" s="244" t="str">
        <f>IF(F718="","",Tabla1[[#This Row],[Fecha Inicio grupo]]+3*7-7)</f>
        <v/>
      </c>
      <c r="V718" s="245" t="str">
        <f>IF(F718="","",EDATE(Tabla1[[#This Row],[Fecha Inicio grupo]],3))</f>
        <v/>
      </c>
      <c r="W718" s="30"/>
      <c r="X718" s="30"/>
      <c r="Y718" s="77"/>
      <c r="Z718" s="77"/>
      <c r="AA718" s="77"/>
      <c r="AB718" s="77"/>
      <c r="AC718" s="77"/>
      <c r="AD718" s="77"/>
      <c r="AE718" s="77"/>
      <c r="AF718" s="77"/>
      <c r="AG718" s="77"/>
      <c r="AH718" s="77"/>
      <c r="AI718" s="77"/>
      <c r="AJ718" s="77"/>
      <c r="AK718" s="77"/>
      <c r="AL718" s="77"/>
      <c r="AM718" s="77"/>
      <c r="AN718" s="77"/>
      <c r="AO718" s="145"/>
      <c r="AP718" s="247" t="str">
        <f>IF(F718="","",IFERROR(VLOOKUP(SUBSTITUTE(SUBSTITUTE(Tabla1[[#This Row],[Uso Sistemas]],"T","P"),"N","F"),Parámetros!$M$2:$N$17,2,0),"Completar hasta 3ra sem. para evaluar a Probacionista"))</f>
        <v/>
      </c>
      <c r="AQ718" s="40"/>
      <c r="AR718" s="40"/>
      <c r="AS718" s="40"/>
      <c r="AT718" s="29"/>
      <c r="AU718" s="56"/>
      <c r="AV718" s="56"/>
      <c r="AW718" s="56"/>
      <c r="AX718" s="249" t="str">
        <f>IF(V718="","",EOMONTH(EDATE(Tabla1[[#This Row],[Fecha Finalización]],2),0))</f>
        <v/>
      </c>
      <c r="AY718" s="40"/>
      <c r="AZ718" s="250" t="str">
        <f>IF(V718="","",EOMONTH(EDATE(Tabla1[[#This Row],[Fecha Finalización]],3),0))</f>
        <v/>
      </c>
      <c r="BA718" s="40"/>
      <c r="BB718" s="40"/>
      <c r="BC718" s="236"/>
      <c r="BD718" s="234" t="str">
        <f>IF(F718="","",Tabla1[[#This Row],[sem 01]]&amp;Tabla1[[#This Row],[sem 02]]&amp;Tabla1[[#This Row],[sem 03]])</f>
        <v/>
      </c>
      <c r="BE718" s="235" t="str">
        <f>IF(TRIM(F718)="","",$B$1&amp;"-"&amp;SUBSTITUTE(Tabla1[[#This Row],[Mes Inscrito]]," ","")&amp;"-"&amp;SUBSTITUTE(Tabla1[[#This Row],[Dia de clases Inscrito]]," ","")&amp;"-"&amp;SUBSTITUTE(Tabla1[[#This Row],[Horario Inscrito]]," ","")&amp;"-"&amp;Tabla1[[#This Row],[Fecha Inicio grupo]])</f>
        <v/>
      </c>
      <c r="BF718" s="252" t="str">
        <f>IF(F718="","",Tabla1[[#This Row],[Curso]])</f>
        <v/>
      </c>
      <c r="BG718" s="253" t="str">
        <f>+IF(TRIM(F718)="","",$B$1&amp;"-"&amp;TRIM(Tabla1[[#This Row],[Mes Inscrito]])&amp;"-"&amp;TRIM(Tabla1[[#This Row],[Dia de clases Inscrito]])&amp;"-"&amp;TRIM(Tabla1[[#This Row],[Horario Inscrito]])&amp;"-"&amp;TRIM(Tabla1[[#This Row],[Fecha Inicio grupo]])&amp;"-"&amp;TRIM(Tabla1[[#This Row],[Tipo Incrito]]))</f>
        <v/>
      </c>
      <c r="BH718" s="309"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10"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10"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10" t="str">
        <f>IF(Tabla1[[#This Row],[Fecha Inicio grupo]]="","",IFERROR(VLOOKUP(Tabla1[[#This Row],[Mes de Alta como miembro]],Parámetros!$AM$2:$AN$16,2,0),"01/01/1900"))</f>
        <v/>
      </c>
    </row>
    <row r="719" spans="1:63" ht="14.45" hidden="1">
      <c r="A719" s="69">
        <v>716</v>
      </c>
      <c r="B719" s="30"/>
      <c r="C719" s="35"/>
      <c r="D719" s="43"/>
      <c r="E719" s="65"/>
      <c r="F719" s="46"/>
      <c r="G719" s="46"/>
      <c r="H719" s="164"/>
      <c r="I719" s="43"/>
      <c r="J719" s="29"/>
      <c r="K719" s="70"/>
      <c r="L719" s="69"/>
      <c r="M719" s="47"/>
      <c r="N719" s="239" t="str">
        <f ca="1">IF(Tabla1[[#This Row],[Fecha de nac]]="","",IF(Tabla1[[#This Row],[Fecha Finalización]] &gt;=TODAY(), DATEDIF(Tabla1[[#This Row],[Fecha de nac]],TODAY(),"y"), ROUNDDOWN((Tabla1[[#This Row],[Fecha Finalización]] -Tabla1[[#This Row],[Fecha de nac]])/365,0)))</f>
        <v/>
      </c>
      <c r="O719" s="170"/>
      <c r="P719" s="35"/>
      <c r="Q719" s="68"/>
      <c r="R719" s="68"/>
      <c r="S719" s="68"/>
      <c r="T719" s="68"/>
      <c r="U719" s="244" t="str">
        <f>IF(F719="","",Tabla1[[#This Row],[Fecha Inicio grupo]]+3*7-7)</f>
        <v/>
      </c>
      <c r="V719" s="245" t="str">
        <f>IF(F719="","",EDATE(Tabla1[[#This Row],[Fecha Inicio grupo]],3))</f>
        <v/>
      </c>
      <c r="W719" s="30"/>
      <c r="X719" s="30"/>
      <c r="Y719" s="77"/>
      <c r="Z719" s="77"/>
      <c r="AA719" s="77"/>
      <c r="AB719" s="77"/>
      <c r="AC719" s="77"/>
      <c r="AD719" s="77"/>
      <c r="AE719" s="77"/>
      <c r="AF719" s="77"/>
      <c r="AG719" s="77"/>
      <c r="AH719" s="77"/>
      <c r="AI719" s="77"/>
      <c r="AJ719" s="77"/>
      <c r="AK719" s="77"/>
      <c r="AL719" s="77"/>
      <c r="AM719" s="77"/>
      <c r="AN719" s="77"/>
      <c r="AO719" s="145"/>
      <c r="AP719" s="247" t="str">
        <f>IF(F719="","",IFERROR(VLOOKUP(SUBSTITUTE(SUBSTITUTE(Tabla1[[#This Row],[Uso Sistemas]],"T","P"),"N","F"),Parámetros!$M$2:$N$17,2,0),"Completar hasta 3ra sem. para evaluar a Probacionista"))</f>
        <v/>
      </c>
      <c r="AQ719" s="40"/>
      <c r="AR719" s="40"/>
      <c r="AS719" s="40"/>
      <c r="AT719" s="29"/>
      <c r="AU719" s="56"/>
      <c r="AV719" s="56"/>
      <c r="AW719" s="56"/>
      <c r="AX719" s="249" t="str">
        <f>IF(V719="","",EOMONTH(EDATE(Tabla1[[#This Row],[Fecha Finalización]],2),0))</f>
        <v/>
      </c>
      <c r="AY719" s="40"/>
      <c r="AZ719" s="250" t="str">
        <f>IF(V719="","",EOMONTH(EDATE(Tabla1[[#This Row],[Fecha Finalización]],3),0))</f>
        <v/>
      </c>
      <c r="BA719" s="40"/>
      <c r="BB719" s="40"/>
      <c r="BC719" s="236"/>
      <c r="BD719" s="234" t="str">
        <f>IF(F719="","",Tabla1[[#This Row],[sem 01]]&amp;Tabla1[[#This Row],[sem 02]]&amp;Tabla1[[#This Row],[sem 03]])</f>
        <v/>
      </c>
      <c r="BE719" s="235" t="str">
        <f>IF(TRIM(F719)="","",$B$1&amp;"-"&amp;SUBSTITUTE(Tabla1[[#This Row],[Mes Inscrito]]," ","")&amp;"-"&amp;SUBSTITUTE(Tabla1[[#This Row],[Dia de clases Inscrito]]," ","")&amp;"-"&amp;SUBSTITUTE(Tabla1[[#This Row],[Horario Inscrito]]," ","")&amp;"-"&amp;Tabla1[[#This Row],[Fecha Inicio grupo]])</f>
        <v/>
      </c>
      <c r="BF719" s="252" t="str">
        <f>IF(F719="","",Tabla1[[#This Row],[Curso]])</f>
        <v/>
      </c>
      <c r="BG719" s="253" t="str">
        <f>+IF(TRIM(F719)="","",$B$1&amp;"-"&amp;TRIM(Tabla1[[#This Row],[Mes Inscrito]])&amp;"-"&amp;TRIM(Tabla1[[#This Row],[Dia de clases Inscrito]])&amp;"-"&amp;TRIM(Tabla1[[#This Row],[Horario Inscrito]])&amp;"-"&amp;TRIM(Tabla1[[#This Row],[Fecha Inicio grupo]])&amp;"-"&amp;TRIM(Tabla1[[#This Row],[Tipo Incrito]]))</f>
        <v/>
      </c>
      <c r="BH719" s="309"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10"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10"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10" t="str">
        <f>IF(Tabla1[[#This Row],[Fecha Inicio grupo]]="","",IFERROR(VLOOKUP(Tabla1[[#This Row],[Mes de Alta como miembro]],Parámetros!$AM$2:$AN$16,2,0),"01/01/1900"))</f>
        <v/>
      </c>
    </row>
    <row r="720" spans="1:63" ht="14.45" hidden="1">
      <c r="A720" s="69">
        <v>717</v>
      </c>
      <c r="B720" s="30"/>
      <c r="C720" s="35"/>
      <c r="D720" s="43"/>
      <c r="E720" s="65"/>
      <c r="F720" s="46"/>
      <c r="G720" s="46"/>
      <c r="H720" s="164"/>
      <c r="I720" s="43"/>
      <c r="J720" s="29"/>
      <c r="K720" s="70"/>
      <c r="L720" s="69"/>
      <c r="M720" s="47"/>
      <c r="N720" s="239" t="str">
        <f ca="1">IF(Tabla1[[#This Row],[Fecha de nac]]="","",IF(Tabla1[[#This Row],[Fecha Finalización]] &gt;=TODAY(), DATEDIF(Tabla1[[#This Row],[Fecha de nac]],TODAY(),"y"), ROUNDDOWN((Tabla1[[#This Row],[Fecha Finalización]] -Tabla1[[#This Row],[Fecha de nac]])/365,0)))</f>
        <v/>
      </c>
      <c r="O720" s="170"/>
      <c r="P720" s="35"/>
      <c r="Q720" s="68"/>
      <c r="R720" s="68"/>
      <c r="S720" s="68"/>
      <c r="T720" s="68"/>
      <c r="U720" s="244" t="str">
        <f>IF(F720="","",Tabla1[[#This Row],[Fecha Inicio grupo]]+3*7-7)</f>
        <v/>
      </c>
      <c r="V720" s="245" t="str">
        <f>IF(F720="","",EDATE(Tabla1[[#This Row],[Fecha Inicio grupo]],3))</f>
        <v/>
      </c>
      <c r="W720" s="30"/>
      <c r="X720" s="30"/>
      <c r="Y720" s="77"/>
      <c r="Z720" s="77"/>
      <c r="AA720" s="77"/>
      <c r="AB720" s="77"/>
      <c r="AC720" s="77"/>
      <c r="AD720" s="77"/>
      <c r="AE720" s="77"/>
      <c r="AF720" s="77"/>
      <c r="AG720" s="77"/>
      <c r="AH720" s="77"/>
      <c r="AI720" s="77"/>
      <c r="AJ720" s="77"/>
      <c r="AK720" s="77"/>
      <c r="AL720" s="77"/>
      <c r="AM720" s="77"/>
      <c r="AN720" s="77"/>
      <c r="AO720" s="145"/>
      <c r="AP720" s="247" t="str">
        <f>IF(F720="","",IFERROR(VLOOKUP(SUBSTITUTE(SUBSTITUTE(Tabla1[[#This Row],[Uso Sistemas]],"T","P"),"N","F"),Parámetros!$M$2:$N$17,2,0),"Completar hasta 3ra sem. para evaluar a Probacionista"))</f>
        <v/>
      </c>
      <c r="AQ720" s="40"/>
      <c r="AR720" s="40"/>
      <c r="AS720" s="40"/>
      <c r="AT720" s="29"/>
      <c r="AU720" s="56"/>
      <c r="AV720" s="56"/>
      <c r="AW720" s="56"/>
      <c r="AX720" s="249" t="str">
        <f>IF(V720="","",EOMONTH(EDATE(Tabla1[[#This Row],[Fecha Finalización]],2),0))</f>
        <v/>
      </c>
      <c r="AY720" s="40"/>
      <c r="AZ720" s="250" t="str">
        <f>IF(V720="","",EOMONTH(EDATE(Tabla1[[#This Row],[Fecha Finalización]],3),0))</f>
        <v/>
      </c>
      <c r="BA720" s="40"/>
      <c r="BB720" s="40"/>
      <c r="BC720" s="236"/>
      <c r="BD720" s="234" t="str">
        <f>IF(F720="","",Tabla1[[#This Row],[sem 01]]&amp;Tabla1[[#This Row],[sem 02]]&amp;Tabla1[[#This Row],[sem 03]])</f>
        <v/>
      </c>
      <c r="BE720" s="235" t="str">
        <f>IF(TRIM(F720)="","",$B$1&amp;"-"&amp;SUBSTITUTE(Tabla1[[#This Row],[Mes Inscrito]]," ","")&amp;"-"&amp;SUBSTITUTE(Tabla1[[#This Row],[Dia de clases Inscrito]]," ","")&amp;"-"&amp;SUBSTITUTE(Tabla1[[#This Row],[Horario Inscrito]]," ","")&amp;"-"&amp;Tabla1[[#This Row],[Fecha Inicio grupo]])</f>
        <v/>
      </c>
      <c r="BF720" s="252" t="str">
        <f>IF(F720="","",Tabla1[[#This Row],[Curso]])</f>
        <v/>
      </c>
      <c r="BG720" s="253" t="str">
        <f>+IF(TRIM(F720)="","",$B$1&amp;"-"&amp;TRIM(Tabla1[[#This Row],[Mes Inscrito]])&amp;"-"&amp;TRIM(Tabla1[[#This Row],[Dia de clases Inscrito]])&amp;"-"&amp;TRIM(Tabla1[[#This Row],[Horario Inscrito]])&amp;"-"&amp;TRIM(Tabla1[[#This Row],[Fecha Inicio grupo]])&amp;"-"&amp;TRIM(Tabla1[[#This Row],[Tipo Incrito]]))</f>
        <v/>
      </c>
      <c r="BH720" s="309"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10"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10"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10" t="str">
        <f>IF(Tabla1[[#This Row],[Fecha Inicio grupo]]="","",IFERROR(VLOOKUP(Tabla1[[#This Row],[Mes de Alta como miembro]],Parámetros!$AM$2:$AN$16,2,0),"01/01/1900"))</f>
        <v/>
      </c>
    </row>
    <row r="721" spans="1:63" ht="14.45" hidden="1">
      <c r="A721" s="69">
        <v>718</v>
      </c>
      <c r="B721" s="30"/>
      <c r="C721" s="35"/>
      <c r="D721" s="43"/>
      <c r="E721" s="65"/>
      <c r="F721" s="46"/>
      <c r="G721" s="46"/>
      <c r="H721" s="164"/>
      <c r="I721" s="43"/>
      <c r="J721" s="29"/>
      <c r="K721" s="70"/>
      <c r="L721" s="69"/>
      <c r="M721" s="47"/>
      <c r="N721" s="239" t="str">
        <f ca="1">IF(Tabla1[[#This Row],[Fecha de nac]]="","",IF(Tabla1[[#This Row],[Fecha Finalización]] &gt;=TODAY(), DATEDIF(Tabla1[[#This Row],[Fecha de nac]],TODAY(),"y"), ROUNDDOWN((Tabla1[[#This Row],[Fecha Finalización]] -Tabla1[[#This Row],[Fecha de nac]])/365,0)))</f>
        <v/>
      </c>
      <c r="O721" s="170"/>
      <c r="P721" s="35"/>
      <c r="Q721" s="68"/>
      <c r="R721" s="68"/>
      <c r="S721" s="68"/>
      <c r="T721" s="68"/>
      <c r="U721" s="244" t="str">
        <f>IF(F721="","",Tabla1[[#This Row],[Fecha Inicio grupo]]+3*7-7)</f>
        <v/>
      </c>
      <c r="V721" s="245" t="str">
        <f>IF(F721="","",EDATE(Tabla1[[#This Row],[Fecha Inicio grupo]],3))</f>
        <v/>
      </c>
      <c r="W721" s="30"/>
      <c r="X721" s="30"/>
      <c r="Y721" s="77"/>
      <c r="Z721" s="77"/>
      <c r="AA721" s="77"/>
      <c r="AB721" s="77"/>
      <c r="AC721" s="77"/>
      <c r="AD721" s="77"/>
      <c r="AE721" s="77"/>
      <c r="AF721" s="77"/>
      <c r="AG721" s="77"/>
      <c r="AH721" s="77"/>
      <c r="AI721" s="77"/>
      <c r="AJ721" s="77"/>
      <c r="AK721" s="77"/>
      <c r="AL721" s="77"/>
      <c r="AM721" s="77"/>
      <c r="AN721" s="77"/>
      <c r="AO721" s="145"/>
      <c r="AP721" s="247" t="str">
        <f>IF(F721="","",IFERROR(VLOOKUP(SUBSTITUTE(SUBSTITUTE(Tabla1[[#This Row],[Uso Sistemas]],"T","P"),"N","F"),Parámetros!$M$2:$N$17,2,0),"Completar hasta 3ra sem. para evaluar a Probacionista"))</f>
        <v/>
      </c>
      <c r="AQ721" s="40"/>
      <c r="AR721" s="40"/>
      <c r="AS721" s="40"/>
      <c r="AT721" s="29"/>
      <c r="AU721" s="56"/>
      <c r="AV721" s="56"/>
      <c r="AW721" s="56"/>
      <c r="AX721" s="249" t="str">
        <f>IF(V721="","",EOMONTH(EDATE(Tabla1[[#This Row],[Fecha Finalización]],2),0))</f>
        <v/>
      </c>
      <c r="AY721" s="40"/>
      <c r="AZ721" s="250" t="str">
        <f>IF(V721="","",EOMONTH(EDATE(Tabla1[[#This Row],[Fecha Finalización]],3),0))</f>
        <v/>
      </c>
      <c r="BA721" s="40"/>
      <c r="BB721" s="40"/>
      <c r="BC721" s="236"/>
      <c r="BD721" s="234" t="str">
        <f>IF(F721="","",Tabla1[[#This Row],[sem 01]]&amp;Tabla1[[#This Row],[sem 02]]&amp;Tabla1[[#This Row],[sem 03]])</f>
        <v/>
      </c>
      <c r="BE721" s="235" t="str">
        <f>IF(TRIM(F721)="","",$B$1&amp;"-"&amp;SUBSTITUTE(Tabla1[[#This Row],[Mes Inscrito]]," ","")&amp;"-"&amp;SUBSTITUTE(Tabla1[[#This Row],[Dia de clases Inscrito]]," ","")&amp;"-"&amp;SUBSTITUTE(Tabla1[[#This Row],[Horario Inscrito]]," ","")&amp;"-"&amp;Tabla1[[#This Row],[Fecha Inicio grupo]])</f>
        <v/>
      </c>
      <c r="BF721" s="252" t="str">
        <f>IF(F721="","",Tabla1[[#This Row],[Curso]])</f>
        <v/>
      </c>
      <c r="BG721" s="253" t="str">
        <f>+IF(TRIM(F721)="","",$B$1&amp;"-"&amp;TRIM(Tabla1[[#This Row],[Mes Inscrito]])&amp;"-"&amp;TRIM(Tabla1[[#This Row],[Dia de clases Inscrito]])&amp;"-"&amp;TRIM(Tabla1[[#This Row],[Horario Inscrito]])&amp;"-"&amp;TRIM(Tabla1[[#This Row],[Fecha Inicio grupo]])&amp;"-"&amp;TRIM(Tabla1[[#This Row],[Tipo Incrito]]))</f>
        <v/>
      </c>
      <c r="BH721" s="309"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10"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10"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10" t="str">
        <f>IF(Tabla1[[#This Row],[Fecha Inicio grupo]]="","",IFERROR(VLOOKUP(Tabla1[[#This Row],[Mes de Alta como miembro]],Parámetros!$AM$2:$AN$16,2,0),"01/01/1900"))</f>
        <v/>
      </c>
    </row>
    <row r="722" spans="1:63" ht="14.45" hidden="1">
      <c r="A722" s="69">
        <v>719</v>
      </c>
      <c r="B722" s="30"/>
      <c r="C722" s="35"/>
      <c r="D722" s="43"/>
      <c r="E722" s="65"/>
      <c r="F722" s="46"/>
      <c r="G722" s="46"/>
      <c r="H722" s="164"/>
      <c r="I722" s="43"/>
      <c r="J722" s="29"/>
      <c r="K722" s="70"/>
      <c r="L722" s="69"/>
      <c r="M722" s="47"/>
      <c r="N722" s="239" t="str">
        <f ca="1">IF(Tabla1[[#This Row],[Fecha de nac]]="","",IF(Tabla1[[#This Row],[Fecha Finalización]] &gt;=TODAY(), DATEDIF(Tabla1[[#This Row],[Fecha de nac]],TODAY(),"y"), ROUNDDOWN((Tabla1[[#This Row],[Fecha Finalización]] -Tabla1[[#This Row],[Fecha de nac]])/365,0)))</f>
        <v/>
      </c>
      <c r="O722" s="170"/>
      <c r="P722" s="35"/>
      <c r="Q722" s="68"/>
      <c r="R722" s="68"/>
      <c r="S722" s="68"/>
      <c r="T722" s="68"/>
      <c r="U722" s="244" t="str">
        <f>IF(F722="","",Tabla1[[#This Row],[Fecha Inicio grupo]]+3*7-7)</f>
        <v/>
      </c>
      <c r="V722" s="245" t="str">
        <f>IF(F722="","",EDATE(Tabla1[[#This Row],[Fecha Inicio grupo]],3))</f>
        <v/>
      </c>
      <c r="W722" s="30"/>
      <c r="X722" s="30"/>
      <c r="Y722" s="77"/>
      <c r="Z722" s="77"/>
      <c r="AA722" s="77"/>
      <c r="AB722" s="77"/>
      <c r="AC722" s="77"/>
      <c r="AD722" s="77"/>
      <c r="AE722" s="77"/>
      <c r="AF722" s="77"/>
      <c r="AG722" s="77"/>
      <c r="AH722" s="77"/>
      <c r="AI722" s="77"/>
      <c r="AJ722" s="77"/>
      <c r="AK722" s="77"/>
      <c r="AL722" s="77"/>
      <c r="AM722" s="77"/>
      <c r="AN722" s="77"/>
      <c r="AO722" s="145"/>
      <c r="AP722" s="247" t="str">
        <f>IF(F722="","",IFERROR(VLOOKUP(SUBSTITUTE(SUBSTITUTE(Tabla1[[#This Row],[Uso Sistemas]],"T","P"),"N","F"),Parámetros!$M$2:$N$17,2,0),"Completar hasta 3ra sem. para evaluar a Probacionista"))</f>
        <v/>
      </c>
      <c r="AQ722" s="40"/>
      <c r="AR722" s="40"/>
      <c r="AS722" s="40"/>
      <c r="AT722" s="29"/>
      <c r="AU722" s="56"/>
      <c r="AV722" s="56"/>
      <c r="AW722" s="56"/>
      <c r="AX722" s="249" t="str">
        <f>IF(V722="","",EOMONTH(EDATE(Tabla1[[#This Row],[Fecha Finalización]],2),0))</f>
        <v/>
      </c>
      <c r="AY722" s="40"/>
      <c r="AZ722" s="250" t="str">
        <f>IF(V722="","",EOMONTH(EDATE(Tabla1[[#This Row],[Fecha Finalización]],3),0))</f>
        <v/>
      </c>
      <c r="BA722" s="40"/>
      <c r="BB722" s="40"/>
      <c r="BC722" s="236"/>
      <c r="BD722" s="234" t="str">
        <f>IF(F722="","",Tabla1[[#This Row],[sem 01]]&amp;Tabla1[[#This Row],[sem 02]]&amp;Tabla1[[#This Row],[sem 03]])</f>
        <v/>
      </c>
      <c r="BE722" s="235" t="str">
        <f>IF(TRIM(F722)="","",$B$1&amp;"-"&amp;SUBSTITUTE(Tabla1[[#This Row],[Mes Inscrito]]," ","")&amp;"-"&amp;SUBSTITUTE(Tabla1[[#This Row],[Dia de clases Inscrito]]," ","")&amp;"-"&amp;SUBSTITUTE(Tabla1[[#This Row],[Horario Inscrito]]," ","")&amp;"-"&amp;Tabla1[[#This Row],[Fecha Inicio grupo]])</f>
        <v/>
      </c>
      <c r="BF722" s="252" t="str">
        <f>IF(F722="","",Tabla1[[#This Row],[Curso]])</f>
        <v/>
      </c>
      <c r="BG722" s="253" t="str">
        <f>+IF(TRIM(F722)="","",$B$1&amp;"-"&amp;TRIM(Tabla1[[#This Row],[Mes Inscrito]])&amp;"-"&amp;TRIM(Tabla1[[#This Row],[Dia de clases Inscrito]])&amp;"-"&amp;TRIM(Tabla1[[#This Row],[Horario Inscrito]])&amp;"-"&amp;TRIM(Tabla1[[#This Row],[Fecha Inicio grupo]])&amp;"-"&amp;TRIM(Tabla1[[#This Row],[Tipo Incrito]]))</f>
        <v/>
      </c>
      <c r="BH722" s="309"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10"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10"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10" t="str">
        <f>IF(Tabla1[[#This Row],[Fecha Inicio grupo]]="","",IFERROR(VLOOKUP(Tabla1[[#This Row],[Mes de Alta como miembro]],Parámetros!$AM$2:$AN$16,2,0),"01/01/1900"))</f>
        <v/>
      </c>
    </row>
    <row r="723" spans="1:63" ht="14.45" hidden="1">
      <c r="A723" s="69">
        <v>720</v>
      </c>
      <c r="B723" s="30"/>
      <c r="C723" s="35"/>
      <c r="D723" s="43"/>
      <c r="E723" s="65"/>
      <c r="F723" s="46"/>
      <c r="G723" s="46"/>
      <c r="H723" s="164"/>
      <c r="I723" s="43"/>
      <c r="J723" s="29"/>
      <c r="K723" s="70"/>
      <c r="L723" s="69"/>
      <c r="M723" s="47"/>
      <c r="N723" s="239" t="str">
        <f ca="1">IF(Tabla1[[#This Row],[Fecha de nac]]="","",IF(Tabla1[[#This Row],[Fecha Finalización]] &gt;=TODAY(), DATEDIF(Tabla1[[#This Row],[Fecha de nac]],TODAY(),"y"), ROUNDDOWN((Tabla1[[#This Row],[Fecha Finalización]] -Tabla1[[#This Row],[Fecha de nac]])/365,0)))</f>
        <v/>
      </c>
      <c r="O723" s="170"/>
      <c r="P723" s="35"/>
      <c r="Q723" s="68"/>
      <c r="R723" s="68"/>
      <c r="S723" s="68"/>
      <c r="T723" s="68"/>
      <c r="U723" s="244" t="str">
        <f>IF(F723="","",Tabla1[[#This Row],[Fecha Inicio grupo]]+3*7-7)</f>
        <v/>
      </c>
      <c r="V723" s="245" t="str">
        <f>IF(F723="","",EDATE(Tabla1[[#This Row],[Fecha Inicio grupo]],3))</f>
        <v/>
      </c>
      <c r="W723" s="30"/>
      <c r="X723" s="30"/>
      <c r="Y723" s="77"/>
      <c r="Z723" s="77"/>
      <c r="AA723" s="77"/>
      <c r="AB723" s="77"/>
      <c r="AC723" s="77"/>
      <c r="AD723" s="77"/>
      <c r="AE723" s="77"/>
      <c r="AF723" s="77"/>
      <c r="AG723" s="77"/>
      <c r="AH723" s="77"/>
      <c r="AI723" s="77"/>
      <c r="AJ723" s="77"/>
      <c r="AK723" s="77"/>
      <c r="AL723" s="77"/>
      <c r="AM723" s="77"/>
      <c r="AN723" s="77"/>
      <c r="AO723" s="145"/>
      <c r="AP723" s="247" t="str">
        <f>IF(F723="","",IFERROR(VLOOKUP(SUBSTITUTE(SUBSTITUTE(Tabla1[[#This Row],[Uso Sistemas]],"T","P"),"N","F"),Parámetros!$M$2:$N$17,2,0),"Completar hasta 3ra sem. para evaluar a Probacionista"))</f>
        <v/>
      </c>
      <c r="AQ723" s="40"/>
      <c r="AR723" s="40"/>
      <c r="AS723" s="40"/>
      <c r="AT723" s="29"/>
      <c r="AU723" s="56"/>
      <c r="AV723" s="56"/>
      <c r="AW723" s="56"/>
      <c r="AX723" s="249" t="str">
        <f>IF(V723="","",EOMONTH(EDATE(Tabla1[[#This Row],[Fecha Finalización]],2),0))</f>
        <v/>
      </c>
      <c r="AY723" s="40"/>
      <c r="AZ723" s="250" t="str">
        <f>IF(V723="","",EOMONTH(EDATE(Tabla1[[#This Row],[Fecha Finalización]],3),0))</f>
        <v/>
      </c>
      <c r="BA723" s="40"/>
      <c r="BB723" s="40"/>
      <c r="BC723" s="236"/>
      <c r="BD723" s="234" t="str">
        <f>IF(F723="","",Tabla1[[#This Row],[sem 01]]&amp;Tabla1[[#This Row],[sem 02]]&amp;Tabla1[[#This Row],[sem 03]])</f>
        <v/>
      </c>
      <c r="BE723" s="235" t="str">
        <f>IF(TRIM(F723)="","",$B$1&amp;"-"&amp;SUBSTITUTE(Tabla1[[#This Row],[Mes Inscrito]]," ","")&amp;"-"&amp;SUBSTITUTE(Tabla1[[#This Row],[Dia de clases Inscrito]]," ","")&amp;"-"&amp;SUBSTITUTE(Tabla1[[#This Row],[Horario Inscrito]]," ","")&amp;"-"&amp;Tabla1[[#This Row],[Fecha Inicio grupo]])</f>
        <v/>
      </c>
      <c r="BF723" s="252" t="str">
        <f>IF(F723="","",Tabla1[[#This Row],[Curso]])</f>
        <v/>
      </c>
      <c r="BG723" s="253" t="str">
        <f>+IF(TRIM(F723)="","",$B$1&amp;"-"&amp;TRIM(Tabla1[[#This Row],[Mes Inscrito]])&amp;"-"&amp;TRIM(Tabla1[[#This Row],[Dia de clases Inscrito]])&amp;"-"&amp;TRIM(Tabla1[[#This Row],[Horario Inscrito]])&amp;"-"&amp;TRIM(Tabla1[[#This Row],[Fecha Inicio grupo]])&amp;"-"&amp;TRIM(Tabla1[[#This Row],[Tipo Incrito]]))</f>
        <v/>
      </c>
      <c r="BH723" s="309"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10"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10"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10" t="str">
        <f>IF(Tabla1[[#This Row],[Fecha Inicio grupo]]="","",IFERROR(VLOOKUP(Tabla1[[#This Row],[Mes de Alta como miembro]],Parámetros!$AM$2:$AN$16,2,0),"01/01/1900"))</f>
        <v/>
      </c>
    </row>
    <row r="724" spans="1:63" ht="14.45" hidden="1">
      <c r="A724" s="69">
        <v>721</v>
      </c>
      <c r="B724" s="30"/>
      <c r="C724" s="35"/>
      <c r="D724" s="43"/>
      <c r="E724" s="65"/>
      <c r="F724" s="46"/>
      <c r="G724" s="46"/>
      <c r="H724" s="164"/>
      <c r="I724" s="43"/>
      <c r="J724" s="29"/>
      <c r="K724" s="70"/>
      <c r="L724" s="69"/>
      <c r="M724" s="47"/>
      <c r="N724" s="239" t="str">
        <f ca="1">IF(Tabla1[[#This Row],[Fecha de nac]]="","",IF(Tabla1[[#This Row],[Fecha Finalización]] &gt;=TODAY(), DATEDIF(Tabla1[[#This Row],[Fecha de nac]],TODAY(),"y"), ROUNDDOWN((Tabla1[[#This Row],[Fecha Finalización]] -Tabla1[[#This Row],[Fecha de nac]])/365,0)))</f>
        <v/>
      </c>
      <c r="O724" s="170"/>
      <c r="P724" s="35"/>
      <c r="Q724" s="68"/>
      <c r="R724" s="68"/>
      <c r="S724" s="68"/>
      <c r="T724" s="68"/>
      <c r="U724" s="244" t="str">
        <f>IF(F724="","",Tabla1[[#This Row],[Fecha Inicio grupo]]+3*7-7)</f>
        <v/>
      </c>
      <c r="V724" s="245" t="str">
        <f>IF(F724="","",EDATE(Tabla1[[#This Row],[Fecha Inicio grupo]],3))</f>
        <v/>
      </c>
      <c r="W724" s="30"/>
      <c r="X724" s="30"/>
      <c r="Y724" s="77"/>
      <c r="Z724" s="77"/>
      <c r="AA724" s="77"/>
      <c r="AB724" s="77"/>
      <c r="AC724" s="77"/>
      <c r="AD724" s="77"/>
      <c r="AE724" s="77"/>
      <c r="AF724" s="77"/>
      <c r="AG724" s="77"/>
      <c r="AH724" s="77"/>
      <c r="AI724" s="77"/>
      <c r="AJ724" s="77"/>
      <c r="AK724" s="77"/>
      <c r="AL724" s="77"/>
      <c r="AM724" s="77"/>
      <c r="AN724" s="77"/>
      <c r="AO724" s="145"/>
      <c r="AP724" s="247" t="str">
        <f>IF(F724="","",IFERROR(VLOOKUP(SUBSTITUTE(SUBSTITUTE(Tabla1[[#This Row],[Uso Sistemas]],"T","P"),"N","F"),Parámetros!$M$2:$N$17,2,0),"Completar hasta 3ra sem. para evaluar a Probacionista"))</f>
        <v/>
      </c>
      <c r="AQ724" s="40"/>
      <c r="AR724" s="40"/>
      <c r="AS724" s="40"/>
      <c r="AT724" s="29"/>
      <c r="AU724" s="56"/>
      <c r="AV724" s="56"/>
      <c r="AW724" s="56"/>
      <c r="AX724" s="249" t="str">
        <f>IF(V724="","",EOMONTH(EDATE(Tabla1[[#This Row],[Fecha Finalización]],2),0))</f>
        <v/>
      </c>
      <c r="AY724" s="40"/>
      <c r="AZ724" s="250" t="str">
        <f>IF(V724="","",EOMONTH(EDATE(Tabla1[[#This Row],[Fecha Finalización]],3),0))</f>
        <v/>
      </c>
      <c r="BA724" s="40"/>
      <c r="BB724" s="40"/>
      <c r="BC724" s="236"/>
      <c r="BD724" s="234" t="str">
        <f>IF(F724="","",Tabla1[[#This Row],[sem 01]]&amp;Tabla1[[#This Row],[sem 02]]&amp;Tabla1[[#This Row],[sem 03]])</f>
        <v/>
      </c>
      <c r="BE724" s="235" t="str">
        <f>IF(TRIM(F724)="","",$B$1&amp;"-"&amp;SUBSTITUTE(Tabla1[[#This Row],[Mes Inscrito]]," ","")&amp;"-"&amp;SUBSTITUTE(Tabla1[[#This Row],[Dia de clases Inscrito]]," ","")&amp;"-"&amp;SUBSTITUTE(Tabla1[[#This Row],[Horario Inscrito]]," ","")&amp;"-"&amp;Tabla1[[#This Row],[Fecha Inicio grupo]])</f>
        <v/>
      </c>
      <c r="BF724" s="252" t="str">
        <f>IF(F724="","",Tabla1[[#This Row],[Curso]])</f>
        <v/>
      </c>
      <c r="BG724" s="253" t="str">
        <f>+IF(TRIM(F724)="","",$B$1&amp;"-"&amp;TRIM(Tabla1[[#This Row],[Mes Inscrito]])&amp;"-"&amp;TRIM(Tabla1[[#This Row],[Dia de clases Inscrito]])&amp;"-"&amp;TRIM(Tabla1[[#This Row],[Horario Inscrito]])&amp;"-"&amp;TRIM(Tabla1[[#This Row],[Fecha Inicio grupo]])&amp;"-"&amp;TRIM(Tabla1[[#This Row],[Tipo Incrito]]))</f>
        <v/>
      </c>
      <c r="BH724" s="309"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10"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10"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10" t="str">
        <f>IF(Tabla1[[#This Row],[Fecha Inicio grupo]]="","",IFERROR(VLOOKUP(Tabla1[[#This Row],[Mes de Alta como miembro]],Parámetros!$AM$2:$AN$16,2,0),"01/01/1900"))</f>
        <v/>
      </c>
    </row>
    <row r="725" spans="1:63" ht="14.45" hidden="1">
      <c r="A725" s="69">
        <v>722</v>
      </c>
      <c r="B725" s="30"/>
      <c r="C725" s="35"/>
      <c r="D725" s="43"/>
      <c r="E725" s="65"/>
      <c r="F725" s="46"/>
      <c r="G725" s="46"/>
      <c r="H725" s="164"/>
      <c r="I725" s="43"/>
      <c r="J725" s="29"/>
      <c r="K725" s="70"/>
      <c r="L725" s="69"/>
      <c r="M725" s="47"/>
      <c r="N725" s="239" t="str">
        <f ca="1">IF(Tabla1[[#This Row],[Fecha de nac]]="","",IF(Tabla1[[#This Row],[Fecha Finalización]] &gt;=TODAY(), DATEDIF(Tabla1[[#This Row],[Fecha de nac]],TODAY(),"y"), ROUNDDOWN((Tabla1[[#This Row],[Fecha Finalización]] -Tabla1[[#This Row],[Fecha de nac]])/365,0)))</f>
        <v/>
      </c>
      <c r="O725" s="170"/>
      <c r="P725" s="35"/>
      <c r="Q725" s="68"/>
      <c r="R725" s="68"/>
      <c r="S725" s="68"/>
      <c r="T725" s="68"/>
      <c r="U725" s="244" t="str">
        <f>IF(F725="","",Tabla1[[#This Row],[Fecha Inicio grupo]]+3*7-7)</f>
        <v/>
      </c>
      <c r="V725" s="245" t="str">
        <f>IF(F725="","",EDATE(Tabla1[[#This Row],[Fecha Inicio grupo]],3))</f>
        <v/>
      </c>
      <c r="W725" s="30"/>
      <c r="X725" s="30"/>
      <c r="Y725" s="77"/>
      <c r="Z725" s="77"/>
      <c r="AA725" s="77"/>
      <c r="AB725" s="77"/>
      <c r="AC725" s="77"/>
      <c r="AD725" s="77"/>
      <c r="AE725" s="77"/>
      <c r="AF725" s="77"/>
      <c r="AG725" s="77"/>
      <c r="AH725" s="77"/>
      <c r="AI725" s="77"/>
      <c r="AJ725" s="77"/>
      <c r="AK725" s="77"/>
      <c r="AL725" s="77"/>
      <c r="AM725" s="77"/>
      <c r="AN725" s="77"/>
      <c r="AO725" s="145"/>
      <c r="AP725" s="247" t="str">
        <f>IF(F725="","",IFERROR(VLOOKUP(SUBSTITUTE(SUBSTITUTE(Tabla1[[#This Row],[Uso Sistemas]],"T","P"),"N","F"),Parámetros!$M$2:$N$17,2,0),"Completar hasta 3ra sem. para evaluar a Probacionista"))</f>
        <v/>
      </c>
      <c r="AQ725" s="40"/>
      <c r="AR725" s="40"/>
      <c r="AS725" s="40"/>
      <c r="AT725" s="29"/>
      <c r="AU725" s="56"/>
      <c r="AV725" s="56"/>
      <c r="AW725" s="56"/>
      <c r="AX725" s="249" t="str">
        <f>IF(V725="","",EOMONTH(EDATE(Tabla1[[#This Row],[Fecha Finalización]],2),0))</f>
        <v/>
      </c>
      <c r="AY725" s="40"/>
      <c r="AZ725" s="250" t="str">
        <f>IF(V725="","",EOMONTH(EDATE(Tabla1[[#This Row],[Fecha Finalización]],3),0))</f>
        <v/>
      </c>
      <c r="BA725" s="40"/>
      <c r="BB725" s="40"/>
      <c r="BC725" s="236"/>
      <c r="BD725" s="234" t="str">
        <f>IF(F725="","",Tabla1[[#This Row],[sem 01]]&amp;Tabla1[[#This Row],[sem 02]]&amp;Tabla1[[#This Row],[sem 03]])</f>
        <v/>
      </c>
      <c r="BE725" s="235" t="str">
        <f>IF(TRIM(F725)="","",$B$1&amp;"-"&amp;SUBSTITUTE(Tabla1[[#This Row],[Mes Inscrito]]," ","")&amp;"-"&amp;SUBSTITUTE(Tabla1[[#This Row],[Dia de clases Inscrito]]," ","")&amp;"-"&amp;SUBSTITUTE(Tabla1[[#This Row],[Horario Inscrito]]," ","")&amp;"-"&amp;Tabla1[[#This Row],[Fecha Inicio grupo]])</f>
        <v/>
      </c>
      <c r="BF725" s="252" t="str">
        <f>IF(F725="","",Tabla1[[#This Row],[Curso]])</f>
        <v/>
      </c>
      <c r="BG725" s="253" t="str">
        <f>+IF(TRIM(F725)="","",$B$1&amp;"-"&amp;TRIM(Tabla1[[#This Row],[Mes Inscrito]])&amp;"-"&amp;TRIM(Tabla1[[#This Row],[Dia de clases Inscrito]])&amp;"-"&amp;TRIM(Tabla1[[#This Row],[Horario Inscrito]])&amp;"-"&amp;TRIM(Tabla1[[#This Row],[Fecha Inicio grupo]])&amp;"-"&amp;TRIM(Tabla1[[#This Row],[Tipo Incrito]]))</f>
        <v/>
      </c>
      <c r="BH725" s="309"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10"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10"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10" t="str">
        <f>IF(Tabla1[[#This Row],[Fecha Inicio grupo]]="","",IFERROR(VLOOKUP(Tabla1[[#This Row],[Mes de Alta como miembro]],Parámetros!$AM$2:$AN$16,2,0),"01/01/1900"))</f>
        <v/>
      </c>
    </row>
    <row r="726" spans="1:63" ht="14.45" hidden="1">
      <c r="A726" s="69">
        <v>723</v>
      </c>
      <c r="B726" s="30"/>
      <c r="C726" s="35"/>
      <c r="D726" s="43"/>
      <c r="E726" s="65"/>
      <c r="F726" s="46"/>
      <c r="G726" s="46"/>
      <c r="H726" s="164"/>
      <c r="I726" s="43"/>
      <c r="J726" s="29"/>
      <c r="K726" s="70"/>
      <c r="L726" s="69"/>
      <c r="M726" s="47"/>
      <c r="N726" s="239" t="str">
        <f ca="1">IF(Tabla1[[#This Row],[Fecha de nac]]="","",IF(Tabla1[[#This Row],[Fecha Finalización]] &gt;=TODAY(), DATEDIF(Tabla1[[#This Row],[Fecha de nac]],TODAY(),"y"), ROUNDDOWN((Tabla1[[#This Row],[Fecha Finalización]] -Tabla1[[#This Row],[Fecha de nac]])/365,0)))</f>
        <v/>
      </c>
      <c r="O726" s="170"/>
      <c r="P726" s="35"/>
      <c r="Q726" s="68"/>
      <c r="R726" s="68"/>
      <c r="S726" s="68"/>
      <c r="T726" s="68"/>
      <c r="U726" s="244" t="str">
        <f>IF(F726="","",Tabla1[[#This Row],[Fecha Inicio grupo]]+3*7-7)</f>
        <v/>
      </c>
      <c r="V726" s="245" t="str">
        <f>IF(F726="","",EDATE(Tabla1[[#This Row],[Fecha Inicio grupo]],3))</f>
        <v/>
      </c>
      <c r="W726" s="30"/>
      <c r="X726" s="30"/>
      <c r="Y726" s="77"/>
      <c r="Z726" s="77"/>
      <c r="AA726" s="77"/>
      <c r="AB726" s="77"/>
      <c r="AC726" s="77"/>
      <c r="AD726" s="77"/>
      <c r="AE726" s="77"/>
      <c r="AF726" s="77"/>
      <c r="AG726" s="77"/>
      <c r="AH726" s="77"/>
      <c r="AI726" s="77"/>
      <c r="AJ726" s="77"/>
      <c r="AK726" s="77"/>
      <c r="AL726" s="77"/>
      <c r="AM726" s="77"/>
      <c r="AN726" s="77"/>
      <c r="AO726" s="145"/>
      <c r="AP726" s="247" t="str">
        <f>IF(F726="","",IFERROR(VLOOKUP(SUBSTITUTE(SUBSTITUTE(Tabla1[[#This Row],[Uso Sistemas]],"T","P"),"N","F"),Parámetros!$M$2:$N$17,2,0),"Completar hasta 3ra sem. para evaluar a Probacionista"))</f>
        <v/>
      </c>
      <c r="AQ726" s="40"/>
      <c r="AR726" s="40"/>
      <c r="AS726" s="40"/>
      <c r="AT726" s="29"/>
      <c r="AU726" s="56"/>
      <c r="AV726" s="56"/>
      <c r="AW726" s="56"/>
      <c r="AX726" s="249" t="str">
        <f>IF(V726="","",EOMONTH(EDATE(Tabla1[[#This Row],[Fecha Finalización]],2),0))</f>
        <v/>
      </c>
      <c r="AY726" s="40"/>
      <c r="AZ726" s="250" t="str">
        <f>IF(V726="","",EOMONTH(EDATE(Tabla1[[#This Row],[Fecha Finalización]],3),0))</f>
        <v/>
      </c>
      <c r="BA726" s="40"/>
      <c r="BB726" s="40"/>
      <c r="BC726" s="236"/>
      <c r="BD726" s="234" t="str">
        <f>IF(F726="","",Tabla1[[#This Row],[sem 01]]&amp;Tabla1[[#This Row],[sem 02]]&amp;Tabla1[[#This Row],[sem 03]])</f>
        <v/>
      </c>
      <c r="BE726" s="235" t="str">
        <f>IF(TRIM(F726)="","",$B$1&amp;"-"&amp;SUBSTITUTE(Tabla1[[#This Row],[Mes Inscrito]]," ","")&amp;"-"&amp;SUBSTITUTE(Tabla1[[#This Row],[Dia de clases Inscrito]]," ","")&amp;"-"&amp;SUBSTITUTE(Tabla1[[#This Row],[Horario Inscrito]]," ","")&amp;"-"&amp;Tabla1[[#This Row],[Fecha Inicio grupo]])</f>
        <v/>
      </c>
      <c r="BF726" s="252" t="str">
        <f>IF(F726="","",Tabla1[[#This Row],[Curso]])</f>
        <v/>
      </c>
      <c r="BG726" s="253" t="str">
        <f>+IF(TRIM(F726)="","",$B$1&amp;"-"&amp;TRIM(Tabla1[[#This Row],[Mes Inscrito]])&amp;"-"&amp;TRIM(Tabla1[[#This Row],[Dia de clases Inscrito]])&amp;"-"&amp;TRIM(Tabla1[[#This Row],[Horario Inscrito]])&amp;"-"&amp;TRIM(Tabla1[[#This Row],[Fecha Inicio grupo]])&amp;"-"&amp;TRIM(Tabla1[[#This Row],[Tipo Incrito]]))</f>
        <v/>
      </c>
      <c r="BH726" s="309"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10"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10"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10" t="str">
        <f>IF(Tabla1[[#This Row],[Fecha Inicio grupo]]="","",IFERROR(VLOOKUP(Tabla1[[#This Row],[Mes de Alta como miembro]],Parámetros!$AM$2:$AN$16,2,0),"01/01/1900"))</f>
        <v/>
      </c>
    </row>
    <row r="727" spans="1:63" ht="14.45" hidden="1">
      <c r="A727" s="69">
        <v>724</v>
      </c>
      <c r="B727" s="30"/>
      <c r="C727" s="35"/>
      <c r="D727" s="43"/>
      <c r="E727" s="65"/>
      <c r="F727" s="46"/>
      <c r="G727" s="46"/>
      <c r="H727" s="164"/>
      <c r="I727" s="43"/>
      <c r="J727" s="29"/>
      <c r="K727" s="70"/>
      <c r="L727" s="69"/>
      <c r="M727" s="47"/>
      <c r="N727" s="239" t="str">
        <f ca="1">IF(Tabla1[[#This Row],[Fecha de nac]]="","",IF(Tabla1[[#This Row],[Fecha Finalización]] &gt;=TODAY(), DATEDIF(Tabla1[[#This Row],[Fecha de nac]],TODAY(),"y"), ROUNDDOWN((Tabla1[[#This Row],[Fecha Finalización]] -Tabla1[[#This Row],[Fecha de nac]])/365,0)))</f>
        <v/>
      </c>
      <c r="O727" s="170"/>
      <c r="P727" s="35"/>
      <c r="Q727" s="68"/>
      <c r="R727" s="68"/>
      <c r="S727" s="68"/>
      <c r="T727" s="68"/>
      <c r="U727" s="244" t="str">
        <f>IF(F727="","",Tabla1[[#This Row],[Fecha Inicio grupo]]+3*7-7)</f>
        <v/>
      </c>
      <c r="V727" s="245" t="str">
        <f>IF(F727="","",EDATE(Tabla1[[#This Row],[Fecha Inicio grupo]],3))</f>
        <v/>
      </c>
      <c r="W727" s="30"/>
      <c r="X727" s="30"/>
      <c r="Y727" s="77"/>
      <c r="Z727" s="77"/>
      <c r="AA727" s="77"/>
      <c r="AB727" s="77"/>
      <c r="AC727" s="77"/>
      <c r="AD727" s="77"/>
      <c r="AE727" s="77"/>
      <c r="AF727" s="77"/>
      <c r="AG727" s="77"/>
      <c r="AH727" s="77"/>
      <c r="AI727" s="77"/>
      <c r="AJ727" s="77"/>
      <c r="AK727" s="77"/>
      <c r="AL727" s="77"/>
      <c r="AM727" s="77"/>
      <c r="AN727" s="77"/>
      <c r="AO727" s="145"/>
      <c r="AP727" s="247" t="str">
        <f>IF(F727="","",IFERROR(VLOOKUP(SUBSTITUTE(SUBSTITUTE(Tabla1[[#This Row],[Uso Sistemas]],"T","P"),"N","F"),Parámetros!$M$2:$N$17,2,0),"Completar hasta 3ra sem. para evaluar a Probacionista"))</f>
        <v/>
      </c>
      <c r="AQ727" s="40"/>
      <c r="AR727" s="40"/>
      <c r="AS727" s="40"/>
      <c r="AT727" s="29"/>
      <c r="AU727" s="56"/>
      <c r="AV727" s="56"/>
      <c r="AW727" s="56"/>
      <c r="AX727" s="249" t="str">
        <f>IF(V727="","",EOMONTH(EDATE(Tabla1[[#This Row],[Fecha Finalización]],2),0))</f>
        <v/>
      </c>
      <c r="AY727" s="40"/>
      <c r="AZ727" s="250" t="str">
        <f>IF(V727="","",EOMONTH(EDATE(Tabla1[[#This Row],[Fecha Finalización]],3),0))</f>
        <v/>
      </c>
      <c r="BA727" s="40"/>
      <c r="BB727" s="40"/>
      <c r="BC727" s="236"/>
      <c r="BD727" s="234" t="str">
        <f>IF(F727="","",Tabla1[[#This Row],[sem 01]]&amp;Tabla1[[#This Row],[sem 02]]&amp;Tabla1[[#This Row],[sem 03]])</f>
        <v/>
      </c>
      <c r="BE727" s="235" t="str">
        <f>IF(TRIM(F727)="","",$B$1&amp;"-"&amp;SUBSTITUTE(Tabla1[[#This Row],[Mes Inscrito]]," ","")&amp;"-"&amp;SUBSTITUTE(Tabla1[[#This Row],[Dia de clases Inscrito]]," ","")&amp;"-"&amp;SUBSTITUTE(Tabla1[[#This Row],[Horario Inscrito]]," ","")&amp;"-"&amp;Tabla1[[#This Row],[Fecha Inicio grupo]])</f>
        <v/>
      </c>
      <c r="BF727" s="252" t="str">
        <f>IF(F727="","",Tabla1[[#This Row],[Curso]])</f>
        <v/>
      </c>
      <c r="BG727" s="253" t="str">
        <f>+IF(TRIM(F727)="","",$B$1&amp;"-"&amp;TRIM(Tabla1[[#This Row],[Mes Inscrito]])&amp;"-"&amp;TRIM(Tabla1[[#This Row],[Dia de clases Inscrito]])&amp;"-"&amp;TRIM(Tabla1[[#This Row],[Horario Inscrito]])&amp;"-"&amp;TRIM(Tabla1[[#This Row],[Fecha Inicio grupo]])&amp;"-"&amp;TRIM(Tabla1[[#This Row],[Tipo Incrito]]))</f>
        <v/>
      </c>
      <c r="BH727" s="309"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10"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10"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10" t="str">
        <f>IF(Tabla1[[#This Row],[Fecha Inicio grupo]]="","",IFERROR(VLOOKUP(Tabla1[[#This Row],[Mes de Alta como miembro]],Parámetros!$AM$2:$AN$16,2,0),"01/01/1900"))</f>
        <v/>
      </c>
    </row>
    <row r="728" spans="1:63" ht="14.45" hidden="1">
      <c r="A728" s="69">
        <v>725</v>
      </c>
      <c r="B728" s="30"/>
      <c r="C728" s="35"/>
      <c r="D728" s="43"/>
      <c r="E728" s="65"/>
      <c r="F728" s="46"/>
      <c r="G728" s="46"/>
      <c r="H728" s="164"/>
      <c r="I728" s="43"/>
      <c r="J728" s="29"/>
      <c r="K728" s="70"/>
      <c r="L728" s="69"/>
      <c r="M728" s="47"/>
      <c r="N728" s="239" t="str">
        <f ca="1">IF(Tabla1[[#This Row],[Fecha de nac]]="","",IF(Tabla1[[#This Row],[Fecha Finalización]] &gt;=TODAY(), DATEDIF(Tabla1[[#This Row],[Fecha de nac]],TODAY(),"y"), ROUNDDOWN((Tabla1[[#This Row],[Fecha Finalización]] -Tabla1[[#This Row],[Fecha de nac]])/365,0)))</f>
        <v/>
      </c>
      <c r="O728" s="170"/>
      <c r="P728" s="35"/>
      <c r="Q728" s="68"/>
      <c r="R728" s="68"/>
      <c r="S728" s="68"/>
      <c r="T728" s="68"/>
      <c r="U728" s="244" t="str">
        <f>IF(F728="","",Tabla1[[#This Row],[Fecha Inicio grupo]]+3*7-7)</f>
        <v/>
      </c>
      <c r="V728" s="245" t="str">
        <f>IF(F728="","",EDATE(Tabla1[[#This Row],[Fecha Inicio grupo]],3))</f>
        <v/>
      </c>
      <c r="W728" s="30"/>
      <c r="X728" s="30"/>
      <c r="Y728" s="77"/>
      <c r="Z728" s="77"/>
      <c r="AA728" s="77"/>
      <c r="AB728" s="77"/>
      <c r="AC728" s="77"/>
      <c r="AD728" s="77"/>
      <c r="AE728" s="77"/>
      <c r="AF728" s="77"/>
      <c r="AG728" s="77"/>
      <c r="AH728" s="77"/>
      <c r="AI728" s="77"/>
      <c r="AJ728" s="77"/>
      <c r="AK728" s="77"/>
      <c r="AL728" s="77"/>
      <c r="AM728" s="77"/>
      <c r="AN728" s="77"/>
      <c r="AO728" s="145"/>
      <c r="AP728" s="247" t="str">
        <f>IF(F728="","",IFERROR(VLOOKUP(SUBSTITUTE(SUBSTITUTE(Tabla1[[#This Row],[Uso Sistemas]],"T","P"),"N","F"),Parámetros!$M$2:$N$17,2,0),"Completar hasta 3ra sem. para evaluar a Probacionista"))</f>
        <v/>
      </c>
      <c r="AQ728" s="40"/>
      <c r="AR728" s="40"/>
      <c r="AS728" s="40"/>
      <c r="AT728" s="29"/>
      <c r="AU728" s="56"/>
      <c r="AV728" s="56"/>
      <c r="AW728" s="56"/>
      <c r="AX728" s="249" t="str">
        <f>IF(V728="","",EOMONTH(EDATE(Tabla1[[#This Row],[Fecha Finalización]],2),0))</f>
        <v/>
      </c>
      <c r="AY728" s="40"/>
      <c r="AZ728" s="250" t="str">
        <f>IF(V728="","",EOMONTH(EDATE(Tabla1[[#This Row],[Fecha Finalización]],3),0))</f>
        <v/>
      </c>
      <c r="BA728" s="40"/>
      <c r="BB728" s="40"/>
      <c r="BC728" s="236"/>
      <c r="BD728" s="234" t="str">
        <f>IF(F728="","",Tabla1[[#This Row],[sem 01]]&amp;Tabla1[[#This Row],[sem 02]]&amp;Tabla1[[#This Row],[sem 03]])</f>
        <v/>
      </c>
      <c r="BE728" s="235" t="str">
        <f>IF(TRIM(F728)="","",$B$1&amp;"-"&amp;SUBSTITUTE(Tabla1[[#This Row],[Mes Inscrito]]," ","")&amp;"-"&amp;SUBSTITUTE(Tabla1[[#This Row],[Dia de clases Inscrito]]," ","")&amp;"-"&amp;SUBSTITUTE(Tabla1[[#This Row],[Horario Inscrito]]," ","")&amp;"-"&amp;Tabla1[[#This Row],[Fecha Inicio grupo]])</f>
        <v/>
      </c>
      <c r="BF728" s="252" t="str">
        <f>IF(F728="","",Tabla1[[#This Row],[Curso]])</f>
        <v/>
      </c>
      <c r="BG728" s="253" t="str">
        <f>+IF(TRIM(F728)="","",$B$1&amp;"-"&amp;TRIM(Tabla1[[#This Row],[Mes Inscrito]])&amp;"-"&amp;TRIM(Tabla1[[#This Row],[Dia de clases Inscrito]])&amp;"-"&amp;TRIM(Tabla1[[#This Row],[Horario Inscrito]])&amp;"-"&amp;TRIM(Tabla1[[#This Row],[Fecha Inicio grupo]])&amp;"-"&amp;TRIM(Tabla1[[#This Row],[Tipo Incrito]]))</f>
        <v/>
      </c>
      <c r="BH728" s="309"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10"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10"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10" t="str">
        <f>IF(Tabla1[[#This Row],[Fecha Inicio grupo]]="","",IFERROR(VLOOKUP(Tabla1[[#This Row],[Mes de Alta como miembro]],Parámetros!$AM$2:$AN$16,2,0),"01/01/1900"))</f>
        <v/>
      </c>
    </row>
    <row r="729" spans="1:63" ht="14.45" hidden="1">
      <c r="A729" s="69">
        <v>726</v>
      </c>
      <c r="B729" s="30"/>
      <c r="C729" s="35"/>
      <c r="D729" s="43"/>
      <c r="E729" s="65"/>
      <c r="F729" s="46"/>
      <c r="G729" s="46"/>
      <c r="H729" s="164"/>
      <c r="I729" s="43"/>
      <c r="J729" s="29"/>
      <c r="K729" s="70"/>
      <c r="L729" s="69"/>
      <c r="M729" s="47"/>
      <c r="N729" s="239" t="str">
        <f ca="1">IF(Tabla1[[#This Row],[Fecha de nac]]="","",IF(Tabla1[[#This Row],[Fecha Finalización]] &gt;=TODAY(), DATEDIF(Tabla1[[#This Row],[Fecha de nac]],TODAY(),"y"), ROUNDDOWN((Tabla1[[#This Row],[Fecha Finalización]] -Tabla1[[#This Row],[Fecha de nac]])/365,0)))</f>
        <v/>
      </c>
      <c r="O729" s="170"/>
      <c r="P729" s="35"/>
      <c r="Q729" s="68"/>
      <c r="R729" s="68"/>
      <c r="S729" s="68"/>
      <c r="T729" s="68"/>
      <c r="U729" s="244" t="str">
        <f>IF(F729="","",Tabla1[[#This Row],[Fecha Inicio grupo]]+3*7-7)</f>
        <v/>
      </c>
      <c r="V729" s="245" t="str">
        <f>IF(F729="","",EDATE(Tabla1[[#This Row],[Fecha Inicio grupo]],3))</f>
        <v/>
      </c>
      <c r="W729" s="30"/>
      <c r="X729" s="30"/>
      <c r="Y729" s="77"/>
      <c r="Z729" s="77"/>
      <c r="AA729" s="77"/>
      <c r="AB729" s="77"/>
      <c r="AC729" s="77"/>
      <c r="AD729" s="77"/>
      <c r="AE729" s="77"/>
      <c r="AF729" s="77"/>
      <c r="AG729" s="77"/>
      <c r="AH729" s="77"/>
      <c r="AI729" s="77"/>
      <c r="AJ729" s="77"/>
      <c r="AK729" s="77"/>
      <c r="AL729" s="77"/>
      <c r="AM729" s="77"/>
      <c r="AN729" s="77"/>
      <c r="AO729" s="145"/>
      <c r="AP729" s="247" t="str">
        <f>IF(F729="","",IFERROR(VLOOKUP(SUBSTITUTE(SUBSTITUTE(Tabla1[[#This Row],[Uso Sistemas]],"T","P"),"N","F"),Parámetros!$M$2:$N$17,2,0),"Completar hasta 3ra sem. para evaluar a Probacionista"))</f>
        <v/>
      </c>
      <c r="AQ729" s="40"/>
      <c r="AR729" s="40"/>
      <c r="AS729" s="40"/>
      <c r="AT729" s="29"/>
      <c r="AU729" s="56"/>
      <c r="AV729" s="56"/>
      <c r="AW729" s="56"/>
      <c r="AX729" s="249" t="str">
        <f>IF(V729="","",EOMONTH(EDATE(Tabla1[[#This Row],[Fecha Finalización]],2),0))</f>
        <v/>
      </c>
      <c r="AY729" s="40"/>
      <c r="AZ729" s="250" t="str">
        <f>IF(V729="","",EOMONTH(EDATE(Tabla1[[#This Row],[Fecha Finalización]],3),0))</f>
        <v/>
      </c>
      <c r="BA729" s="40"/>
      <c r="BB729" s="40"/>
      <c r="BC729" s="236"/>
      <c r="BD729" s="234" t="str">
        <f>IF(F729="","",Tabla1[[#This Row],[sem 01]]&amp;Tabla1[[#This Row],[sem 02]]&amp;Tabla1[[#This Row],[sem 03]])</f>
        <v/>
      </c>
      <c r="BE729" s="235" t="str">
        <f>IF(TRIM(F729)="","",$B$1&amp;"-"&amp;SUBSTITUTE(Tabla1[[#This Row],[Mes Inscrito]]," ","")&amp;"-"&amp;SUBSTITUTE(Tabla1[[#This Row],[Dia de clases Inscrito]]," ","")&amp;"-"&amp;SUBSTITUTE(Tabla1[[#This Row],[Horario Inscrito]]," ","")&amp;"-"&amp;Tabla1[[#This Row],[Fecha Inicio grupo]])</f>
        <v/>
      </c>
      <c r="BF729" s="252" t="str">
        <f>IF(F729="","",Tabla1[[#This Row],[Curso]])</f>
        <v/>
      </c>
      <c r="BG729" s="253" t="str">
        <f>+IF(TRIM(F729)="","",$B$1&amp;"-"&amp;TRIM(Tabla1[[#This Row],[Mes Inscrito]])&amp;"-"&amp;TRIM(Tabla1[[#This Row],[Dia de clases Inscrito]])&amp;"-"&amp;TRIM(Tabla1[[#This Row],[Horario Inscrito]])&amp;"-"&amp;TRIM(Tabla1[[#This Row],[Fecha Inicio grupo]])&amp;"-"&amp;TRIM(Tabla1[[#This Row],[Tipo Incrito]]))</f>
        <v/>
      </c>
      <c r="BH729" s="309"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10"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10"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10" t="str">
        <f>IF(Tabla1[[#This Row],[Fecha Inicio grupo]]="","",IFERROR(VLOOKUP(Tabla1[[#This Row],[Mes de Alta como miembro]],Parámetros!$AM$2:$AN$16,2,0),"01/01/1900"))</f>
        <v/>
      </c>
    </row>
    <row r="730" spans="1:63" ht="14.45" hidden="1">
      <c r="A730" s="69">
        <v>727</v>
      </c>
      <c r="B730" s="30"/>
      <c r="C730" s="35"/>
      <c r="D730" s="43"/>
      <c r="E730" s="65"/>
      <c r="F730" s="46"/>
      <c r="G730" s="46"/>
      <c r="H730" s="164"/>
      <c r="I730" s="43"/>
      <c r="J730" s="29"/>
      <c r="K730" s="70"/>
      <c r="L730" s="69"/>
      <c r="M730" s="47"/>
      <c r="N730" s="239" t="str">
        <f ca="1">IF(Tabla1[[#This Row],[Fecha de nac]]="","",IF(Tabla1[[#This Row],[Fecha Finalización]] &gt;=TODAY(), DATEDIF(Tabla1[[#This Row],[Fecha de nac]],TODAY(),"y"), ROUNDDOWN((Tabla1[[#This Row],[Fecha Finalización]] -Tabla1[[#This Row],[Fecha de nac]])/365,0)))</f>
        <v/>
      </c>
      <c r="O730" s="170"/>
      <c r="P730" s="35"/>
      <c r="Q730" s="68"/>
      <c r="R730" s="68"/>
      <c r="S730" s="68"/>
      <c r="T730" s="68"/>
      <c r="U730" s="244" t="str">
        <f>IF(F730="","",Tabla1[[#This Row],[Fecha Inicio grupo]]+3*7-7)</f>
        <v/>
      </c>
      <c r="V730" s="245" t="str">
        <f>IF(F730="","",EDATE(Tabla1[[#This Row],[Fecha Inicio grupo]],3))</f>
        <v/>
      </c>
      <c r="W730" s="30"/>
      <c r="X730" s="30"/>
      <c r="Y730" s="77"/>
      <c r="Z730" s="77"/>
      <c r="AA730" s="77"/>
      <c r="AB730" s="77"/>
      <c r="AC730" s="77"/>
      <c r="AD730" s="77"/>
      <c r="AE730" s="77"/>
      <c r="AF730" s="77"/>
      <c r="AG730" s="77"/>
      <c r="AH730" s="77"/>
      <c r="AI730" s="77"/>
      <c r="AJ730" s="77"/>
      <c r="AK730" s="77"/>
      <c r="AL730" s="77"/>
      <c r="AM730" s="77"/>
      <c r="AN730" s="77"/>
      <c r="AO730" s="145"/>
      <c r="AP730" s="247" t="str">
        <f>IF(F730="","",IFERROR(VLOOKUP(SUBSTITUTE(SUBSTITUTE(Tabla1[[#This Row],[Uso Sistemas]],"T","P"),"N","F"),Parámetros!$M$2:$N$17,2,0),"Completar hasta 3ra sem. para evaluar a Probacionista"))</f>
        <v/>
      </c>
      <c r="AQ730" s="40"/>
      <c r="AR730" s="40"/>
      <c r="AS730" s="40"/>
      <c r="AT730" s="29"/>
      <c r="AU730" s="56"/>
      <c r="AV730" s="56"/>
      <c r="AW730" s="56"/>
      <c r="AX730" s="249" t="str">
        <f>IF(V730="","",EOMONTH(EDATE(Tabla1[[#This Row],[Fecha Finalización]],2),0))</f>
        <v/>
      </c>
      <c r="AY730" s="40"/>
      <c r="AZ730" s="250" t="str">
        <f>IF(V730="","",EOMONTH(EDATE(Tabla1[[#This Row],[Fecha Finalización]],3),0))</f>
        <v/>
      </c>
      <c r="BA730" s="40"/>
      <c r="BB730" s="40"/>
      <c r="BC730" s="236"/>
      <c r="BD730" s="234" t="str">
        <f>IF(F730="","",Tabla1[[#This Row],[sem 01]]&amp;Tabla1[[#This Row],[sem 02]]&amp;Tabla1[[#This Row],[sem 03]])</f>
        <v/>
      </c>
      <c r="BE730" s="235" t="str">
        <f>IF(TRIM(F730)="","",$B$1&amp;"-"&amp;SUBSTITUTE(Tabla1[[#This Row],[Mes Inscrito]]," ","")&amp;"-"&amp;SUBSTITUTE(Tabla1[[#This Row],[Dia de clases Inscrito]]," ","")&amp;"-"&amp;SUBSTITUTE(Tabla1[[#This Row],[Horario Inscrito]]," ","")&amp;"-"&amp;Tabla1[[#This Row],[Fecha Inicio grupo]])</f>
        <v/>
      </c>
      <c r="BF730" s="252" t="str">
        <f>IF(F730="","",Tabla1[[#This Row],[Curso]])</f>
        <v/>
      </c>
      <c r="BG730" s="253" t="str">
        <f>+IF(TRIM(F730)="","",$B$1&amp;"-"&amp;TRIM(Tabla1[[#This Row],[Mes Inscrito]])&amp;"-"&amp;TRIM(Tabla1[[#This Row],[Dia de clases Inscrito]])&amp;"-"&amp;TRIM(Tabla1[[#This Row],[Horario Inscrito]])&amp;"-"&amp;TRIM(Tabla1[[#This Row],[Fecha Inicio grupo]])&amp;"-"&amp;TRIM(Tabla1[[#This Row],[Tipo Incrito]]))</f>
        <v/>
      </c>
      <c r="BH730" s="309"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10"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10"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10" t="str">
        <f>IF(Tabla1[[#This Row],[Fecha Inicio grupo]]="","",IFERROR(VLOOKUP(Tabla1[[#This Row],[Mes de Alta como miembro]],Parámetros!$AM$2:$AN$16,2,0),"01/01/1900"))</f>
        <v/>
      </c>
    </row>
    <row r="731" spans="1:63" ht="14.45" hidden="1">
      <c r="A731" s="69">
        <v>728</v>
      </c>
      <c r="B731" s="30"/>
      <c r="C731" s="35"/>
      <c r="D731" s="43"/>
      <c r="E731" s="65"/>
      <c r="F731" s="46"/>
      <c r="G731" s="46"/>
      <c r="H731" s="164"/>
      <c r="I731" s="43"/>
      <c r="J731" s="29"/>
      <c r="K731" s="70"/>
      <c r="L731" s="69"/>
      <c r="M731" s="47"/>
      <c r="N731" s="239" t="str">
        <f ca="1">IF(Tabla1[[#This Row],[Fecha de nac]]="","",IF(Tabla1[[#This Row],[Fecha Finalización]] &gt;=TODAY(), DATEDIF(Tabla1[[#This Row],[Fecha de nac]],TODAY(),"y"), ROUNDDOWN((Tabla1[[#This Row],[Fecha Finalización]] -Tabla1[[#This Row],[Fecha de nac]])/365,0)))</f>
        <v/>
      </c>
      <c r="O731" s="170"/>
      <c r="P731" s="35"/>
      <c r="Q731" s="68"/>
      <c r="R731" s="68"/>
      <c r="S731" s="68"/>
      <c r="T731" s="68"/>
      <c r="U731" s="244" t="str">
        <f>IF(F731="","",Tabla1[[#This Row],[Fecha Inicio grupo]]+3*7-7)</f>
        <v/>
      </c>
      <c r="V731" s="245" t="str">
        <f>IF(F731="","",EDATE(Tabla1[[#This Row],[Fecha Inicio grupo]],3))</f>
        <v/>
      </c>
      <c r="W731" s="30"/>
      <c r="X731" s="30"/>
      <c r="Y731" s="77"/>
      <c r="Z731" s="77"/>
      <c r="AA731" s="77"/>
      <c r="AB731" s="77"/>
      <c r="AC731" s="77"/>
      <c r="AD731" s="77"/>
      <c r="AE731" s="77"/>
      <c r="AF731" s="77"/>
      <c r="AG731" s="77"/>
      <c r="AH731" s="77"/>
      <c r="AI731" s="77"/>
      <c r="AJ731" s="77"/>
      <c r="AK731" s="77"/>
      <c r="AL731" s="77"/>
      <c r="AM731" s="77"/>
      <c r="AN731" s="77"/>
      <c r="AO731" s="145"/>
      <c r="AP731" s="247" t="str">
        <f>IF(F731="","",IFERROR(VLOOKUP(SUBSTITUTE(SUBSTITUTE(Tabla1[[#This Row],[Uso Sistemas]],"T","P"),"N","F"),Parámetros!$M$2:$N$17,2,0),"Completar hasta 3ra sem. para evaluar a Probacionista"))</f>
        <v/>
      </c>
      <c r="AQ731" s="40"/>
      <c r="AR731" s="40"/>
      <c r="AS731" s="40"/>
      <c r="AT731" s="29"/>
      <c r="AU731" s="56"/>
      <c r="AV731" s="56"/>
      <c r="AW731" s="56"/>
      <c r="AX731" s="249" t="str">
        <f>IF(V731="","",EOMONTH(EDATE(Tabla1[[#This Row],[Fecha Finalización]],2),0))</f>
        <v/>
      </c>
      <c r="AY731" s="40"/>
      <c r="AZ731" s="250" t="str">
        <f>IF(V731="","",EOMONTH(EDATE(Tabla1[[#This Row],[Fecha Finalización]],3),0))</f>
        <v/>
      </c>
      <c r="BA731" s="40"/>
      <c r="BB731" s="40"/>
      <c r="BC731" s="236"/>
      <c r="BD731" s="234" t="str">
        <f>IF(F731="","",Tabla1[[#This Row],[sem 01]]&amp;Tabla1[[#This Row],[sem 02]]&amp;Tabla1[[#This Row],[sem 03]])</f>
        <v/>
      </c>
      <c r="BE731" s="235" t="str">
        <f>IF(TRIM(F731)="","",$B$1&amp;"-"&amp;SUBSTITUTE(Tabla1[[#This Row],[Mes Inscrito]]," ","")&amp;"-"&amp;SUBSTITUTE(Tabla1[[#This Row],[Dia de clases Inscrito]]," ","")&amp;"-"&amp;SUBSTITUTE(Tabla1[[#This Row],[Horario Inscrito]]," ","")&amp;"-"&amp;Tabla1[[#This Row],[Fecha Inicio grupo]])</f>
        <v/>
      </c>
      <c r="BF731" s="252" t="str">
        <f>IF(F731="","",Tabla1[[#This Row],[Curso]])</f>
        <v/>
      </c>
      <c r="BG731" s="253" t="str">
        <f>+IF(TRIM(F731)="","",$B$1&amp;"-"&amp;TRIM(Tabla1[[#This Row],[Mes Inscrito]])&amp;"-"&amp;TRIM(Tabla1[[#This Row],[Dia de clases Inscrito]])&amp;"-"&amp;TRIM(Tabla1[[#This Row],[Horario Inscrito]])&amp;"-"&amp;TRIM(Tabla1[[#This Row],[Fecha Inicio grupo]])&amp;"-"&amp;TRIM(Tabla1[[#This Row],[Tipo Incrito]]))</f>
        <v/>
      </c>
      <c r="BH731" s="309"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10"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10"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10" t="str">
        <f>IF(Tabla1[[#This Row],[Fecha Inicio grupo]]="","",IFERROR(VLOOKUP(Tabla1[[#This Row],[Mes de Alta como miembro]],Parámetros!$AM$2:$AN$16,2,0),"01/01/1900"))</f>
        <v/>
      </c>
    </row>
    <row r="732" spans="1:63" ht="14.45" hidden="1">
      <c r="A732" s="69">
        <v>729</v>
      </c>
      <c r="B732" s="30"/>
      <c r="C732" s="35"/>
      <c r="D732" s="43"/>
      <c r="E732" s="65"/>
      <c r="F732" s="46"/>
      <c r="G732" s="46"/>
      <c r="H732" s="164"/>
      <c r="I732" s="43"/>
      <c r="J732" s="29"/>
      <c r="K732" s="70"/>
      <c r="L732" s="69"/>
      <c r="M732" s="47"/>
      <c r="N732" s="239" t="str">
        <f ca="1">IF(Tabla1[[#This Row],[Fecha de nac]]="","",IF(Tabla1[[#This Row],[Fecha Finalización]] &gt;=TODAY(), DATEDIF(Tabla1[[#This Row],[Fecha de nac]],TODAY(),"y"), ROUNDDOWN((Tabla1[[#This Row],[Fecha Finalización]] -Tabla1[[#This Row],[Fecha de nac]])/365,0)))</f>
        <v/>
      </c>
      <c r="O732" s="170"/>
      <c r="P732" s="35"/>
      <c r="Q732" s="68"/>
      <c r="R732" s="68"/>
      <c r="S732" s="68"/>
      <c r="T732" s="68"/>
      <c r="U732" s="244" t="str">
        <f>IF(F732="","",Tabla1[[#This Row],[Fecha Inicio grupo]]+3*7-7)</f>
        <v/>
      </c>
      <c r="V732" s="245" t="str">
        <f>IF(F732="","",EDATE(Tabla1[[#This Row],[Fecha Inicio grupo]],3))</f>
        <v/>
      </c>
      <c r="W732" s="30"/>
      <c r="X732" s="30"/>
      <c r="Y732" s="77"/>
      <c r="Z732" s="77"/>
      <c r="AA732" s="77"/>
      <c r="AB732" s="77"/>
      <c r="AC732" s="77"/>
      <c r="AD732" s="77"/>
      <c r="AE732" s="77"/>
      <c r="AF732" s="77"/>
      <c r="AG732" s="77"/>
      <c r="AH732" s="77"/>
      <c r="AI732" s="77"/>
      <c r="AJ732" s="77"/>
      <c r="AK732" s="77"/>
      <c r="AL732" s="77"/>
      <c r="AM732" s="77"/>
      <c r="AN732" s="77"/>
      <c r="AO732" s="145"/>
      <c r="AP732" s="247" t="str">
        <f>IF(F732="","",IFERROR(VLOOKUP(SUBSTITUTE(SUBSTITUTE(Tabla1[[#This Row],[Uso Sistemas]],"T","P"),"N","F"),Parámetros!$M$2:$N$17,2,0),"Completar hasta 3ra sem. para evaluar a Probacionista"))</f>
        <v/>
      </c>
      <c r="AQ732" s="40"/>
      <c r="AR732" s="40"/>
      <c r="AS732" s="40"/>
      <c r="AT732" s="29"/>
      <c r="AU732" s="56"/>
      <c r="AV732" s="56"/>
      <c r="AW732" s="56"/>
      <c r="AX732" s="249" t="str">
        <f>IF(V732="","",EOMONTH(EDATE(Tabla1[[#This Row],[Fecha Finalización]],2),0))</f>
        <v/>
      </c>
      <c r="AY732" s="40"/>
      <c r="AZ732" s="250" t="str">
        <f>IF(V732="","",EOMONTH(EDATE(Tabla1[[#This Row],[Fecha Finalización]],3),0))</f>
        <v/>
      </c>
      <c r="BA732" s="40"/>
      <c r="BB732" s="40"/>
      <c r="BC732" s="236"/>
      <c r="BD732" s="234" t="str">
        <f>IF(F732="","",Tabla1[[#This Row],[sem 01]]&amp;Tabla1[[#This Row],[sem 02]]&amp;Tabla1[[#This Row],[sem 03]])</f>
        <v/>
      </c>
      <c r="BE732" s="235" t="str">
        <f>IF(TRIM(F732)="","",$B$1&amp;"-"&amp;SUBSTITUTE(Tabla1[[#This Row],[Mes Inscrito]]," ","")&amp;"-"&amp;SUBSTITUTE(Tabla1[[#This Row],[Dia de clases Inscrito]]," ","")&amp;"-"&amp;SUBSTITUTE(Tabla1[[#This Row],[Horario Inscrito]]," ","")&amp;"-"&amp;Tabla1[[#This Row],[Fecha Inicio grupo]])</f>
        <v/>
      </c>
      <c r="BF732" s="252" t="str">
        <f>IF(F732="","",Tabla1[[#This Row],[Curso]])</f>
        <v/>
      </c>
      <c r="BG732" s="253" t="str">
        <f>+IF(TRIM(F732)="","",$B$1&amp;"-"&amp;TRIM(Tabla1[[#This Row],[Mes Inscrito]])&amp;"-"&amp;TRIM(Tabla1[[#This Row],[Dia de clases Inscrito]])&amp;"-"&amp;TRIM(Tabla1[[#This Row],[Horario Inscrito]])&amp;"-"&amp;TRIM(Tabla1[[#This Row],[Fecha Inicio grupo]])&amp;"-"&amp;TRIM(Tabla1[[#This Row],[Tipo Incrito]]))</f>
        <v/>
      </c>
      <c r="BH732" s="309"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10"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10"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10" t="str">
        <f>IF(Tabla1[[#This Row],[Fecha Inicio grupo]]="","",IFERROR(VLOOKUP(Tabla1[[#This Row],[Mes de Alta como miembro]],Parámetros!$AM$2:$AN$16,2,0),"01/01/1900"))</f>
        <v/>
      </c>
    </row>
    <row r="733" spans="1:63" ht="14.45" hidden="1">
      <c r="A733" s="69">
        <v>730</v>
      </c>
      <c r="B733" s="30"/>
      <c r="C733" s="35"/>
      <c r="D733" s="43"/>
      <c r="E733" s="65"/>
      <c r="F733" s="46"/>
      <c r="G733" s="46"/>
      <c r="H733" s="164"/>
      <c r="I733" s="43"/>
      <c r="J733" s="29"/>
      <c r="K733" s="70"/>
      <c r="L733" s="69"/>
      <c r="M733" s="47"/>
      <c r="N733" s="239" t="str">
        <f ca="1">IF(Tabla1[[#This Row],[Fecha de nac]]="","",IF(Tabla1[[#This Row],[Fecha Finalización]] &gt;=TODAY(), DATEDIF(Tabla1[[#This Row],[Fecha de nac]],TODAY(),"y"), ROUNDDOWN((Tabla1[[#This Row],[Fecha Finalización]] -Tabla1[[#This Row],[Fecha de nac]])/365,0)))</f>
        <v/>
      </c>
      <c r="O733" s="170"/>
      <c r="P733" s="35"/>
      <c r="Q733" s="68"/>
      <c r="R733" s="68"/>
      <c r="S733" s="68"/>
      <c r="T733" s="68"/>
      <c r="U733" s="244" t="str">
        <f>IF(F733="","",Tabla1[[#This Row],[Fecha Inicio grupo]]+3*7-7)</f>
        <v/>
      </c>
      <c r="V733" s="245" t="str">
        <f>IF(F733="","",EDATE(Tabla1[[#This Row],[Fecha Inicio grupo]],3))</f>
        <v/>
      </c>
      <c r="W733" s="30"/>
      <c r="X733" s="30"/>
      <c r="Y733" s="77"/>
      <c r="Z733" s="77"/>
      <c r="AA733" s="77"/>
      <c r="AB733" s="77"/>
      <c r="AC733" s="77"/>
      <c r="AD733" s="77"/>
      <c r="AE733" s="77"/>
      <c r="AF733" s="77"/>
      <c r="AG733" s="77"/>
      <c r="AH733" s="77"/>
      <c r="AI733" s="77"/>
      <c r="AJ733" s="77"/>
      <c r="AK733" s="77"/>
      <c r="AL733" s="77"/>
      <c r="AM733" s="77"/>
      <c r="AN733" s="77"/>
      <c r="AO733" s="145"/>
      <c r="AP733" s="247" t="str">
        <f>IF(F733="","",IFERROR(VLOOKUP(SUBSTITUTE(SUBSTITUTE(Tabla1[[#This Row],[Uso Sistemas]],"T","P"),"N","F"),Parámetros!$M$2:$N$17,2,0),"Completar hasta 3ra sem. para evaluar a Probacionista"))</f>
        <v/>
      </c>
      <c r="AQ733" s="40"/>
      <c r="AR733" s="40"/>
      <c r="AS733" s="40"/>
      <c r="AT733" s="29"/>
      <c r="AU733" s="56"/>
      <c r="AV733" s="56"/>
      <c r="AW733" s="56"/>
      <c r="AX733" s="249" t="str">
        <f>IF(V733="","",EOMONTH(EDATE(Tabla1[[#This Row],[Fecha Finalización]],2),0))</f>
        <v/>
      </c>
      <c r="AY733" s="40"/>
      <c r="AZ733" s="250" t="str">
        <f>IF(V733="","",EOMONTH(EDATE(Tabla1[[#This Row],[Fecha Finalización]],3),0))</f>
        <v/>
      </c>
      <c r="BA733" s="40"/>
      <c r="BB733" s="40"/>
      <c r="BC733" s="236"/>
      <c r="BD733" s="234" t="str">
        <f>IF(F733="","",Tabla1[[#This Row],[sem 01]]&amp;Tabla1[[#This Row],[sem 02]]&amp;Tabla1[[#This Row],[sem 03]])</f>
        <v/>
      </c>
      <c r="BE733" s="235" t="str">
        <f>IF(TRIM(F733)="","",$B$1&amp;"-"&amp;SUBSTITUTE(Tabla1[[#This Row],[Mes Inscrito]]," ","")&amp;"-"&amp;SUBSTITUTE(Tabla1[[#This Row],[Dia de clases Inscrito]]," ","")&amp;"-"&amp;SUBSTITUTE(Tabla1[[#This Row],[Horario Inscrito]]," ","")&amp;"-"&amp;Tabla1[[#This Row],[Fecha Inicio grupo]])</f>
        <v/>
      </c>
      <c r="BF733" s="252" t="str">
        <f>IF(F733="","",Tabla1[[#This Row],[Curso]])</f>
        <v/>
      </c>
      <c r="BG733" s="253" t="str">
        <f>+IF(TRIM(F733)="","",$B$1&amp;"-"&amp;TRIM(Tabla1[[#This Row],[Mes Inscrito]])&amp;"-"&amp;TRIM(Tabla1[[#This Row],[Dia de clases Inscrito]])&amp;"-"&amp;TRIM(Tabla1[[#This Row],[Horario Inscrito]])&amp;"-"&amp;TRIM(Tabla1[[#This Row],[Fecha Inicio grupo]])&amp;"-"&amp;TRIM(Tabla1[[#This Row],[Tipo Incrito]]))</f>
        <v/>
      </c>
      <c r="BH733" s="309"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10"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10"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10" t="str">
        <f>IF(Tabla1[[#This Row],[Fecha Inicio grupo]]="","",IFERROR(VLOOKUP(Tabla1[[#This Row],[Mes de Alta como miembro]],Parámetros!$AM$2:$AN$16,2,0),"01/01/1900"))</f>
        <v/>
      </c>
    </row>
    <row r="734" spans="1:63" ht="14.45" hidden="1">
      <c r="A734" s="69">
        <v>731</v>
      </c>
      <c r="B734" s="30"/>
      <c r="C734" s="35"/>
      <c r="D734" s="43"/>
      <c r="E734" s="65"/>
      <c r="F734" s="46"/>
      <c r="G734" s="46"/>
      <c r="H734" s="164"/>
      <c r="I734" s="43"/>
      <c r="J734" s="29"/>
      <c r="K734" s="70"/>
      <c r="L734" s="69"/>
      <c r="M734" s="47"/>
      <c r="N734" s="239" t="str">
        <f ca="1">IF(Tabla1[[#This Row],[Fecha de nac]]="","",IF(Tabla1[[#This Row],[Fecha Finalización]] &gt;=TODAY(), DATEDIF(Tabla1[[#This Row],[Fecha de nac]],TODAY(),"y"), ROUNDDOWN((Tabla1[[#This Row],[Fecha Finalización]] -Tabla1[[#This Row],[Fecha de nac]])/365,0)))</f>
        <v/>
      </c>
      <c r="O734" s="170"/>
      <c r="P734" s="35"/>
      <c r="Q734" s="68"/>
      <c r="R734" s="68"/>
      <c r="S734" s="68"/>
      <c r="T734" s="68"/>
      <c r="U734" s="244" t="str">
        <f>IF(F734="","",Tabla1[[#This Row],[Fecha Inicio grupo]]+3*7-7)</f>
        <v/>
      </c>
      <c r="V734" s="245" t="str">
        <f>IF(F734="","",EDATE(Tabla1[[#This Row],[Fecha Inicio grupo]],3))</f>
        <v/>
      </c>
      <c r="W734" s="30"/>
      <c r="X734" s="30"/>
      <c r="Y734" s="77"/>
      <c r="Z734" s="77"/>
      <c r="AA734" s="77"/>
      <c r="AB734" s="77"/>
      <c r="AC734" s="77"/>
      <c r="AD734" s="77"/>
      <c r="AE734" s="77"/>
      <c r="AF734" s="77"/>
      <c r="AG734" s="77"/>
      <c r="AH734" s="77"/>
      <c r="AI734" s="77"/>
      <c r="AJ734" s="77"/>
      <c r="AK734" s="77"/>
      <c r="AL734" s="77"/>
      <c r="AM734" s="77"/>
      <c r="AN734" s="77"/>
      <c r="AO734" s="145"/>
      <c r="AP734" s="247" t="str">
        <f>IF(F734="","",IFERROR(VLOOKUP(SUBSTITUTE(SUBSTITUTE(Tabla1[[#This Row],[Uso Sistemas]],"T","P"),"N","F"),Parámetros!$M$2:$N$17,2,0),"Completar hasta 3ra sem. para evaluar a Probacionista"))</f>
        <v/>
      </c>
      <c r="AQ734" s="40"/>
      <c r="AR734" s="40"/>
      <c r="AS734" s="40"/>
      <c r="AT734" s="29"/>
      <c r="AU734" s="56"/>
      <c r="AV734" s="56"/>
      <c r="AW734" s="56"/>
      <c r="AX734" s="249" t="str">
        <f>IF(V734="","",EOMONTH(EDATE(Tabla1[[#This Row],[Fecha Finalización]],2),0))</f>
        <v/>
      </c>
      <c r="AY734" s="40"/>
      <c r="AZ734" s="250" t="str">
        <f>IF(V734="","",EOMONTH(EDATE(Tabla1[[#This Row],[Fecha Finalización]],3),0))</f>
        <v/>
      </c>
      <c r="BA734" s="40"/>
      <c r="BB734" s="40"/>
      <c r="BC734" s="236"/>
      <c r="BD734" s="234" t="str">
        <f>IF(F734="","",Tabla1[[#This Row],[sem 01]]&amp;Tabla1[[#This Row],[sem 02]]&amp;Tabla1[[#This Row],[sem 03]])</f>
        <v/>
      </c>
      <c r="BE734" s="235" t="str">
        <f>IF(TRIM(F734)="","",$B$1&amp;"-"&amp;SUBSTITUTE(Tabla1[[#This Row],[Mes Inscrito]]," ","")&amp;"-"&amp;SUBSTITUTE(Tabla1[[#This Row],[Dia de clases Inscrito]]," ","")&amp;"-"&amp;SUBSTITUTE(Tabla1[[#This Row],[Horario Inscrito]]," ","")&amp;"-"&amp;Tabla1[[#This Row],[Fecha Inicio grupo]])</f>
        <v/>
      </c>
      <c r="BF734" s="252" t="str">
        <f>IF(F734="","",Tabla1[[#This Row],[Curso]])</f>
        <v/>
      </c>
      <c r="BG734" s="253" t="str">
        <f>+IF(TRIM(F734)="","",$B$1&amp;"-"&amp;TRIM(Tabla1[[#This Row],[Mes Inscrito]])&amp;"-"&amp;TRIM(Tabla1[[#This Row],[Dia de clases Inscrito]])&amp;"-"&amp;TRIM(Tabla1[[#This Row],[Horario Inscrito]])&amp;"-"&amp;TRIM(Tabla1[[#This Row],[Fecha Inicio grupo]])&amp;"-"&amp;TRIM(Tabla1[[#This Row],[Tipo Incrito]]))</f>
        <v/>
      </c>
      <c r="BH734" s="309"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10"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10"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10" t="str">
        <f>IF(Tabla1[[#This Row],[Fecha Inicio grupo]]="","",IFERROR(VLOOKUP(Tabla1[[#This Row],[Mes de Alta como miembro]],Parámetros!$AM$2:$AN$16,2,0),"01/01/1900"))</f>
        <v/>
      </c>
    </row>
    <row r="735" spans="1:63" ht="14.45" hidden="1">
      <c r="A735" s="69">
        <v>732</v>
      </c>
      <c r="B735" s="30"/>
      <c r="C735" s="35"/>
      <c r="D735" s="43"/>
      <c r="E735" s="65"/>
      <c r="F735" s="46"/>
      <c r="G735" s="46"/>
      <c r="H735" s="164"/>
      <c r="I735" s="43"/>
      <c r="J735" s="29"/>
      <c r="K735" s="70"/>
      <c r="L735" s="69"/>
      <c r="M735" s="47"/>
      <c r="N735" s="239" t="str">
        <f ca="1">IF(Tabla1[[#This Row],[Fecha de nac]]="","",IF(Tabla1[[#This Row],[Fecha Finalización]] &gt;=TODAY(), DATEDIF(Tabla1[[#This Row],[Fecha de nac]],TODAY(),"y"), ROUNDDOWN((Tabla1[[#This Row],[Fecha Finalización]] -Tabla1[[#This Row],[Fecha de nac]])/365,0)))</f>
        <v/>
      </c>
      <c r="O735" s="170"/>
      <c r="P735" s="35"/>
      <c r="Q735" s="68"/>
      <c r="R735" s="68"/>
      <c r="S735" s="68"/>
      <c r="T735" s="68"/>
      <c r="U735" s="244" t="str">
        <f>IF(F735="","",Tabla1[[#This Row],[Fecha Inicio grupo]]+3*7-7)</f>
        <v/>
      </c>
      <c r="V735" s="245" t="str">
        <f>IF(F735="","",EDATE(Tabla1[[#This Row],[Fecha Inicio grupo]],3))</f>
        <v/>
      </c>
      <c r="W735" s="30"/>
      <c r="X735" s="30"/>
      <c r="Y735" s="77"/>
      <c r="Z735" s="77"/>
      <c r="AA735" s="77"/>
      <c r="AB735" s="77"/>
      <c r="AC735" s="77"/>
      <c r="AD735" s="77"/>
      <c r="AE735" s="77"/>
      <c r="AF735" s="77"/>
      <c r="AG735" s="77"/>
      <c r="AH735" s="77"/>
      <c r="AI735" s="77"/>
      <c r="AJ735" s="77"/>
      <c r="AK735" s="77"/>
      <c r="AL735" s="77"/>
      <c r="AM735" s="77"/>
      <c r="AN735" s="77"/>
      <c r="AO735" s="145"/>
      <c r="AP735" s="247" t="str">
        <f>IF(F735="","",IFERROR(VLOOKUP(SUBSTITUTE(SUBSTITUTE(Tabla1[[#This Row],[Uso Sistemas]],"T","P"),"N","F"),Parámetros!$M$2:$N$17,2,0),"Completar hasta 3ra sem. para evaluar a Probacionista"))</f>
        <v/>
      </c>
      <c r="AQ735" s="40"/>
      <c r="AR735" s="40"/>
      <c r="AS735" s="40"/>
      <c r="AT735" s="29"/>
      <c r="AU735" s="56"/>
      <c r="AV735" s="56"/>
      <c r="AW735" s="56"/>
      <c r="AX735" s="249" t="str">
        <f>IF(V735="","",EOMONTH(EDATE(Tabla1[[#This Row],[Fecha Finalización]],2),0))</f>
        <v/>
      </c>
      <c r="AY735" s="40"/>
      <c r="AZ735" s="250" t="str">
        <f>IF(V735="","",EOMONTH(EDATE(Tabla1[[#This Row],[Fecha Finalización]],3),0))</f>
        <v/>
      </c>
      <c r="BA735" s="40"/>
      <c r="BB735" s="40"/>
      <c r="BC735" s="236"/>
      <c r="BD735" s="234" t="str">
        <f>IF(F735="","",Tabla1[[#This Row],[sem 01]]&amp;Tabla1[[#This Row],[sem 02]]&amp;Tabla1[[#This Row],[sem 03]])</f>
        <v/>
      </c>
      <c r="BE735" s="235" t="str">
        <f>IF(TRIM(F735)="","",$B$1&amp;"-"&amp;SUBSTITUTE(Tabla1[[#This Row],[Mes Inscrito]]," ","")&amp;"-"&amp;SUBSTITUTE(Tabla1[[#This Row],[Dia de clases Inscrito]]," ","")&amp;"-"&amp;SUBSTITUTE(Tabla1[[#This Row],[Horario Inscrito]]," ","")&amp;"-"&amp;Tabla1[[#This Row],[Fecha Inicio grupo]])</f>
        <v/>
      </c>
      <c r="BF735" s="252" t="str">
        <f>IF(F735="","",Tabla1[[#This Row],[Curso]])</f>
        <v/>
      </c>
      <c r="BG735" s="253" t="str">
        <f>+IF(TRIM(F735)="","",$B$1&amp;"-"&amp;TRIM(Tabla1[[#This Row],[Mes Inscrito]])&amp;"-"&amp;TRIM(Tabla1[[#This Row],[Dia de clases Inscrito]])&amp;"-"&amp;TRIM(Tabla1[[#This Row],[Horario Inscrito]])&amp;"-"&amp;TRIM(Tabla1[[#This Row],[Fecha Inicio grupo]])&amp;"-"&amp;TRIM(Tabla1[[#This Row],[Tipo Incrito]]))</f>
        <v/>
      </c>
      <c r="BH735" s="309"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10"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10"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10" t="str">
        <f>IF(Tabla1[[#This Row],[Fecha Inicio grupo]]="","",IFERROR(VLOOKUP(Tabla1[[#This Row],[Mes de Alta como miembro]],Parámetros!$AM$2:$AN$16,2,0),"01/01/1900"))</f>
        <v/>
      </c>
    </row>
    <row r="736" spans="1:63" ht="14.45" hidden="1">
      <c r="A736" s="69">
        <v>733</v>
      </c>
      <c r="B736" s="30"/>
      <c r="C736" s="35"/>
      <c r="D736" s="43"/>
      <c r="E736" s="65"/>
      <c r="F736" s="46"/>
      <c r="G736" s="46"/>
      <c r="H736" s="164"/>
      <c r="I736" s="43"/>
      <c r="J736" s="29"/>
      <c r="K736" s="70"/>
      <c r="L736" s="69"/>
      <c r="M736" s="47"/>
      <c r="N736" s="239" t="str">
        <f ca="1">IF(Tabla1[[#This Row],[Fecha de nac]]="","",IF(Tabla1[[#This Row],[Fecha Finalización]] &gt;=TODAY(), DATEDIF(Tabla1[[#This Row],[Fecha de nac]],TODAY(),"y"), ROUNDDOWN((Tabla1[[#This Row],[Fecha Finalización]] -Tabla1[[#This Row],[Fecha de nac]])/365,0)))</f>
        <v/>
      </c>
      <c r="O736" s="170"/>
      <c r="P736" s="35"/>
      <c r="Q736" s="68"/>
      <c r="R736" s="68"/>
      <c r="S736" s="68"/>
      <c r="T736" s="68"/>
      <c r="U736" s="244" t="str">
        <f>IF(F736="","",Tabla1[[#This Row],[Fecha Inicio grupo]]+3*7-7)</f>
        <v/>
      </c>
      <c r="V736" s="245" t="str">
        <f>IF(F736="","",EDATE(Tabla1[[#This Row],[Fecha Inicio grupo]],3))</f>
        <v/>
      </c>
      <c r="W736" s="30"/>
      <c r="X736" s="30"/>
      <c r="Y736" s="77"/>
      <c r="Z736" s="77"/>
      <c r="AA736" s="77"/>
      <c r="AB736" s="77"/>
      <c r="AC736" s="77"/>
      <c r="AD736" s="77"/>
      <c r="AE736" s="77"/>
      <c r="AF736" s="77"/>
      <c r="AG736" s="77"/>
      <c r="AH736" s="77"/>
      <c r="AI736" s="77"/>
      <c r="AJ736" s="77"/>
      <c r="AK736" s="77"/>
      <c r="AL736" s="77"/>
      <c r="AM736" s="77"/>
      <c r="AN736" s="77"/>
      <c r="AO736" s="145"/>
      <c r="AP736" s="247" t="str">
        <f>IF(F736="","",IFERROR(VLOOKUP(SUBSTITUTE(SUBSTITUTE(Tabla1[[#This Row],[Uso Sistemas]],"T","P"),"N","F"),Parámetros!$M$2:$N$17,2,0),"Completar hasta 3ra sem. para evaluar a Probacionista"))</f>
        <v/>
      </c>
      <c r="AQ736" s="40"/>
      <c r="AR736" s="40"/>
      <c r="AS736" s="40"/>
      <c r="AT736" s="29"/>
      <c r="AU736" s="56"/>
      <c r="AV736" s="56"/>
      <c r="AW736" s="56"/>
      <c r="AX736" s="249" t="str">
        <f>IF(V736="","",EOMONTH(EDATE(Tabla1[[#This Row],[Fecha Finalización]],2),0))</f>
        <v/>
      </c>
      <c r="AY736" s="40"/>
      <c r="AZ736" s="250" t="str">
        <f>IF(V736="","",EOMONTH(EDATE(Tabla1[[#This Row],[Fecha Finalización]],3),0))</f>
        <v/>
      </c>
      <c r="BA736" s="40"/>
      <c r="BB736" s="40"/>
      <c r="BC736" s="236"/>
      <c r="BD736" s="234" t="str">
        <f>IF(F736="","",Tabla1[[#This Row],[sem 01]]&amp;Tabla1[[#This Row],[sem 02]]&amp;Tabla1[[#This Row],[sem 03]])</f>
        <v/>
      </c>
      <c r="BE736" s="235" t="str">
        <f>IF(TRIM(F736)="","",$B$1&amp;"-"&amp;SUBSTITUTE(Tabla1[[#This Row],[Mes Inscrito]]," ","")&amp;"-"&amp;SUBSTITUTE(Tabla1[[#This Row],[Dia de clases Inscrito]]," ","")&amp;"-"&amp;SUBSTITUTE(Tabla1[[#This Row],[Horario Inscrito]]," ","")&amp;"-"&amp;Tabla1[[#This Row],[Fecha Inicio grupo]])</f>
        <v/>
      </c>
      <c r="BF736" s="252" t="str">
        <f>IF(F736="","",Tabla1[[#This Row],[Curso]])</f>
        <v/>
      </c>
      <c r="BG736" s="253" t="str">
        <f>+IF(TRIM(F736)="","",$B$1&amp;"-"&amp;TRIM(Tabla1[[#This Row],[Mes Inscrito]])&amp;"-"&amp;TRIM(Tabla1[[#This Row],[Dia de clases Inscrito]])&amp;"-"&amp;TRIM(Tabla1[[#This Row],[Horario Inscrito]])&amp;"-"&amp;TRIM(Tabla1[[#This Row],[Fecha Inicio grupo]])&amp;"-"&amp;TRIM(Tabla1[[#This Row],[Tipo Incrito]]))</f>
        <v/>
      </c>
      <c r="BH736" s="309"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10"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10"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10" t="str">
        <f>IF(Tabla1[[#This Row],[Fecha Inicio grupo]]="","",IFERROR(VLOOKUP(Tabla1[[#This Row],[Mes de Alta como miembro]],Parámetros!$AM$2:$AN$16,2,0),"01/01/1900"))</f>
        <v/>
      </c>
    </row>
    <row r="737" spans="1:63" ht="14.45" hidden="1">
      <c r="A737" s="69">
        <v>734</v>
      </c>
      <c r="B737" s="30"/>
      <c r="C737" s="35"/>
      <c r="D737" s="43"/>
      <c r="E737" s="65"/>
      <c r="F737" s="46"/>
      <c r="G737" s="46"/>
      <c r="H737" s="164"/>
      <c r="I737" s="43"/>
      <c r="J737" s="29"/>
      <c r="K737" s="70"/>
      <c r="L737" s="69"/>
      <c r="M737" s="47"/>
      <c r="N737" s="239" t="str">
        <f ca="1">IF(Tabla1[[#This Row],[Fecha de nac]]="","",IF(Tabla1[[#This Row],[Fecha Finalización]] &gt;=TODAY(), DATEDIF(Tabla1[[#This Row],[Fecha de nac]],TODAY(),"y"), ROUNDDOWN((Tabla1[[#This Row],[Fecha Finalización]] -Tabla1[[#This Row],[Fecha de nac]])/365,0)))</f>
        <v/>
      </c>
      <c r="O737" s="170"/>
      <c r="P737" s="35"/>
      <c r="Q737" s="68"/>
      <c r="R737" s="68"/>
      <c r="S737" s="68"/>
      <c r="T737" s="68"/>
      <c r="U737" s="244" t="str">
        <f>IF(F737="","",Tabla1[[#This Row],[Fecha Inicio grupo]]+3*7-7)</f>
        <v/>
      </c>
      <c r="V737" s="245" t="str">
        <f>IF(F737="","",EDATE(Tabla1[[#This Row],[Fecha Inicio grupo]],3))</f>
        <v/>
      </c>
      <c r="W737" s="30"/>
      <c r="X737" s="30"/>
      <c r="Y737" s="77"/>
      <c r="Z737" s="77"/>
      <c r="AA737" s="77"/>
      <c r="AB737" s="77"/>
      <c r="AC737" s="77"/>
      <c r="AD737" s="77"/>
      <c r="AE737" s="77"/>
      <c r="AF737" s="77"/>
      <c r="AG737" s="77"/>
      <c r="AH737" s="77"/>
      <c r="AI737" s="77"/>
      <c r="AJ737" s="77"/>
      <c r="AK737" s="77"/>
      <c r="AL737" s="77"/>
      <c r="AM737" s="77"/>
      <c r="AN737" s="77"/>
      <c r="AO737" s="145"/>
      <c r="AP737" s="247" t="str">
        <f>IF(F737="","",IFERROR(VLOOKUP(SUBSTITUTE(SUBSTITUTE(Tabla1[[#This Row],[Uso Sistemas]],"T","P"),"N","F"),Parámetros!$M$2:$N$17,2,0),"Completar hasta 3ra sem. para evaluar a Probacionista"))</f>
        <v/>
      </c>
      <c r="AQ737" s="40"/>
      <c r="AR737" s="40"/>
      <c r="AS737" s="40"/>
      <c r="AT737" s="29"/>
      <c r="AU737" s="56"/>
      <c r="AV737" s="56"/>
      <c r="AW737" s="56"/>
      <c r="AX737" s="249" t="str">
        <f>IF(V737="","",EOMONTH(EDATE(Tabla1[[#This Row],[Fecha Finalización]],2),0))</f>
        <v/>
      </c>
      <c r="AY737" s="40"/>
      <c r="AZ737" s="250" t="str">
        <f>IF(V737="","",EOMONTH(EDATE(Tabla1[[#This Row],[Fecha Finalización]],3),0))</f>
        <v/>
      </c>
      <c r="BA737" s="40"/>
      <c r="BB737" s="40"/>
      <c r="BC737" s="236"/>
      <c r="BD737" s="234" t="str">
        <f>IF(F737="","",Tabla1[[#This Row],[sem 01]]&amp;Tabla1[[#This Row],[sem 02]]&amp;Tabla1[[#This Row],[sem 03]])</f>
        <v/>
      </c>
      <c r="BE737" s="235" t="str">
        <f>IF(TRIM(F737)="","",$B$1&amp;"-"&amp;SUBSTITUTE(Tabla1[[#This Row],[Mes Inscrito]]," ","")&amp;"-"&amp;SUBSTITUTE(Tabla1[[#This Row],[Dia de clases Inscrito]]," ","")&amp;"-"&amp;SUBSTITUTE(Tabla1[[#This Row],[Horario Inscrito]]," ","")&amp;"-"&amp;Tabla1[[#This Row],[Fecha Inicio grupo]])</f>
        <v/>
      </c>
      <c r="BF737" s="252" t="str">
        <f>IF(F737="","",Tabla1[[#This Row],[Curso]])</f>
        <v/>
      </c>
      <c r="BG737" s="253" t="str">
        <f>+IF(TRIM(F737)="","",$B$1&amp;"-"&amp;TRIM(Tabla1[[#This Row],[Mes Inscrito]])&amp;"-"&amp;TRIM(Tabla1[[#This Row],[Dia de clases Inscrito]])&amp;"-"&amp;TRIM(Tabla1[[#This Row],[Horario Inscrito]])&amp;"-"&amp;TRIM(Tabla1[[#This Row],[Fecha Inicio grupo]])&amp;"-"&amp;TRIM(Tabla1[[#This Row],[Tipo Incrito]]))</f>
        <v/>
      </c>
      <c r="BH737" s="309"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10"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10"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10" t="str">
        <f>IF(Tabla1[[#This Row],[Fecha Inicio grupo]]="","",IFERROR(VLOOKUP(Tabla1[[#This Row],[Mes de Alta como miembro]],Parámetros!$AM$2:$AN$16,2,0),"01/01/1900"))</f>
        <v/>
      </c>
    </row>
    <row r="738" spans="1:63" ht="14.45" hidden="1">
      <c r="A738" s="69">
        <v>735</v>
      </c>
      <c r="B738" s="30"/>
      <c r="C738" s="35"/>
      <c r="D738" s="43"/>
      <c r="E738" s="65"/>
      <c r="F738" s="46"/>
      <c r="G738" s="46"/>
      <c r="H738" s="164"/>
      <c r="I738" s="43"/>
      <c r="J738" s="29"/>
      <c r="K738" s="70"/>
      <c r="L738" s="69"/>
      <c r="M738" s="47"/>
      <c r="N738" s="239" t="str">
        <f ca="1">IF(Tabla1[[#This Row],[Fecha de nac]]="","",IF(Tabla1[[#This Row],[Fecha Finalización]] &gt;=TODAY(), DATEDIF(Tabla1[[#This Row],[Fecha de nac]],TODAY(),"y"), ROUNDDOWN((Tabla1[[#This Row],[Fecha Finalización]] -Tabla1[[#This Row],[Fecha de nac]])/365,0)))</f>
        <v/>
      </c>
      <c r="O738" s="170"/>
      <c r="P738" s="35"/>
      <c r="Q738" s="68"/>
      <c r="R738" s="68"/>
      <c r="S738" s="68"/>
      <c r="T738" s="68"/>
      <c r="U738" s="244" t="str">
        <f>IF(F738="","",Tabla1[[#This Row],[Fecha Inicio grupo]]+3*7-7)</f>
        <v/>
      </c>
      <c r="V738" s="245" t="str">
        <f>IF(F738="","",EDATE(Tabla1[[#This Row],[Fecha Inicio grupo]],3))</f>
        <v/>
      </c>
      <c r="W738" s="30"/>
      <c r="X738" s="30"/>
      <c r="Y738" s="77"/>
      <c r="Z738" s="77"/>
      <c r="AA738" s="77"/>
      <c r="AB738" s="77"/>
      <c r="AC738" s="77"/>
      <c r="AD738" s="77"/>
      <c r="AE738" s="77"/>
      <c r="AF738" s="77"/>
      <c r="AG738" s="77"/>
      <c r="AH738" s="77"/>
      <c r="AI738" s="77"/>
      <c r="AJ738" s="77"/>
      <c r="AK738" s="77"/>
      <c r="AL738" s="77"/>
      <c r="AM738" s="77"/>
      <c r="AN738" s="77"/>
      <c r="AO738" s="145"/>
      <c r="AP738" s="247" t="str">
        <f>IF(F738="","",IFERROR(VLOOKUP(SUBSTITUTE(SUBSTITUTE(Tabla1[[#This Row],[Uso Sistemas]],"T","P"),"N","F"),Parámetros!$M$2:$N$17,2,0),"Completar hasta 3ra sem. para evaluar a Probacionista"))</f>
        <v/>
      </c>
      <c r="AQ738" s="40"/>
      <c r="AR738" s="40"/>
      <c r="AS738" s="40"/>
      <c r="AT738" s="29"/>
      <c r="AU738" s="56"/>
      <c r="AV738" s="56"/>
      <c r="AW738" s="56"/>
      <c r="AX738" s="249" t="str">
        <f>IF(V738="","",EOMONTH(EDATE(Tabla1[[#This Row],[Fecha Finalización]],2),0))</f>
        <v/>
      </c>
      <c r="AY738" s="40"/>
      <c r="AZ738" s="250" t="str">
        <f>IF(V738="","",EOMONTH(EDATE(Tabla1[[#This Row],[Fecha Finalización]],3),0))</f>
        <v/>
      </c>
      <c r="BA738" s="40"/>
      <c r="BB738" s="40"/>
      <c r="BC738" s="236"/>
      <c r="BD738" s="234" t="str">
        <f>IF(F738="","",Tabla1[[#This Row],[sem 01]]&amp;Tabla1[[#This Row],[sem 02]]&amp;Tabla1[[#This Row],[sem 03]])</f>
        <v/>
      </c>
      <c r="BE738" s="235" t="str">
        <f>IF(TRIM(F738)="","",$B$1&amp;"-"&amp;SUBSTITUTE(Tabla1[[#This Row],[Mes Inscrito]]," ","")&amp;"-"&amp;SUBSTITUTE(Tabla1[[#This Row],[Dia de clases Inscrito]]," ","")&amp;"-"&amp;SUBSTITUTE(Tabla1[[#This Row],[Horario Inscrito]]," ","")&amp;"-"&amp;Tabla1[[#This Row],[Fecha Inicio grupo]])</f>
        <v/>
      </c>
      <c r="BF738" s="252" t="str">
        <f>IF(F738="","",Tabla1[[#This Row],[Curso]])</f>
        <v/>
      </c>
      <c r="BG738" s="253" t="str">
        <f>+IF(TRIM(F738)="","",$B$1&amp;"-"&amp;TRIM(Tabla1[[#This Row],[Mes Inscrito]])&amp;"-"&amp;TRIM(Tabla1[[#This Row],[Dia de clases Inscrito]])&amp;"-"&amp;TRIM(Tabla1[[#This Row],[Horario Inscrito]])&amp;"-"&amp;TRIM(Tabla1[[#This Row],[Fecha Inicio grupo]])&amp;"-"&amp;TRIM(Tabla1[[#This Row],[Tipo Incrito]]))</f>
        <v/>
      </c>
      <c r="BH738" s="309"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10"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10"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10" t="str">
        <f>IF(Tabla1[[#This Row],[Fecha Inicio grupo]]="","",IFERROR(VLOOKUP(Tabla1[[#This Row],[Mes de Alta como miembro]],Parámetros!$AM$2:$AN$16,2,0),"01/01/1900"))</f>
        <v/>
      </c>
    </row>
    <row r="739" spans="1:63" ht="14.45" hidden="1">
      <c r="A739" s="69">
        <v>736</v>
      </c>
      <c r="B739" s="30"/>
      <c r="C739" s="35"/>
      <c r="D739" s="43"/>
      <c r="E739" s="65"/>
      <c r="F739" s="46"/>
      <c r="G739" s="46"/>
      <c r="H739" s="164"/>
      <c r="I739" s="43"/>
      <c r="J739" s="29"/>
      <c r="K739" s="70"/>
      <c r="L739" s="69"/>
      <c r="M739" s="47"/>
      <c r="N739" s="239" t="str">
        <f ca="1">IF(Tabla1[[#This Row],[Fecha de nac]]="","",IF(Tabla1[[#This Row],[Fecha Finalización]] &gt;=TODAY(), DATEDIF(Tabla1[[#This Row],[Fecha de nac]],TODAY(),"y"), ROUNDDOWN((Tabla1[[#This Row],[Fecha Finalización]] -Tabla1[[#This Row],[Fecha de nac]])/365,0)))</f>
        <v/>
      </c>
      <c r="O739" s="170"/>
      <c r="P739" s="35"/>
      <c r="Q739" s="68"/>
      <c r="R739" s="68"/>
      <c r="S739" s="68"/>
      <c r="T739" s="68"/>
      <c r="U739" s="244" t="str">
        <f>IF(F739="","",Tabla1[[#This Row],[Fecha Inicio grupo]]+3*7-7)</f>
        <v/>
      </c>
      <c r="V739" s="245" t="str">
        <f>IF(F739="","",EDATE(Tabla1[[#This Row],[Fecha Inicio grupo]],3))</f>
        <v/>
      </c>
      <c r="W739" s="30"/>
      <c r="X739" s="30"/>
      <c r="Y739" s="77"/>
      <c r="Z739" s="77"/>
      <c r="AA739" s="77"/>
      <c r="AB739" s="77"/>
      <c r="AC739" s="77"/>
      <c r="AD739" s="77"/>
      <c r="AE739" s="77"/>
      <c r="AF739" s="77"/>
      <c r="AG739" s="77"/>
      <c r="AH739" s="77"/>
      <c r="AI739" s="77"/>
      <c r="AJ739" s="77"/>
      <c r="AK739" s="77"/>
      <c r="AL739" s="77"/>
      <c r="AM739" s="77"/>
      <c r="AN739" s="77"/>
      <c r="AO739" s="145"/>
      <c r="AP739" s="247" t="str">
        <f>IF(F739="","",IFERROR(VLOOKUP(SUBSTITUTE(SUBSTITUTE(Tabla1[[#This Row],[Uso Sistemas]],"T","P"),"N","F"),Parámetros!$M$2:$N$17,2,0),"Completar hasta 3ra sem. para evaluar a Probacionista"))</f>
        <v/>
      </c>
      <c r="AQ739" s="40"/>
      <c r="AR739" s="40"/>
      <c r="AS739" s="40"/>
      <c r="AT739" s="29"/>
      <c r="AU739" s="56"/>
      <c r="AV739" s="56"/>
      <c r="AW739" s="56"/>
      <c r="AX739" s="249" t="str">
        <f>IF(V739="","",EOMONTH(EDATE(Tabla1[[#This Row],[Fecha Finalización]],2),0))</f>
        <v/>
      </c>
      <c r="AY739" s="40"/>
      <c r="AZ739" s="250" t="str">
        <f>IF(V739="","",EOMONTH(EDATE(Tabla1[[#This Row],[Fecha Finalización]],3),0))</f>
        <v/>
      </c>
      <c r="BA739" s="40"/>
      <c r="BB739" s="40"/>
      <c r="BC739" s="236"/>
      <c r="BD739" s="234" t="str">
        <f>IF(F739="","",Tabla1[[#This Row],[sem 01]]&amp;Tabla1[[#This Row],[sem 02]]&amp;Tabla1[[#This Row],[sem 03]])</f>
        <v/>
      </c>
      <c r="BE739" s="235" t="str">
        <f>IF(TRIM(F739)="","",$B$1&amp;"-"&amp;SUBSTITUTE(Tabla1[[#This Row],[Mes Inscrito]]," ","")&amp;"-"&amp;SUBSTITUTE(Tabla1[[#This Row],[Dia de clases Inscrito]]," ","")&amp;"-"&amp;SUBSTITUTE(Tabla1[[#This Row],[Horario Inscrito]]," ","")&amp;"-"&amp;Tabla1[[#This Row],[Fecha Inicio grupo]])</f>
        <v/>
      </c>
      <c r="BF739" s="252" t="str">
        <f>IF(F739="","",Tabla1[[#This Row],[Curso]])</f>
        <v/>
      </c>
      <c r="BG739" s="253" t="str">
        <f>+IF(TRIM(F739)="","",$B$1&amp;"-"&amp;TRIM(Tabla1[[#This Row],[Mes Inscrito]])&amp;"-"&amp;TRIM(Tabla1[[#This Row],[Dia de clases Inscrito]])&amp;"-"&amp;TRIM(Tabla1[[#This Row],[Horario Inscrito]])&amp;"-"&amp;TRIM(Tabla1[[#This Row],[Fecha Inicio grupo]])&amp;"-"&amp;TRIM(Tabla1[[#This Row],[Tipo Incrito]]))</f>
        <v/>
      </c>
      <c r="BH739" s="309"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10"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10"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10" t="str">
        <f>IF(Tabla1[[#This Row],[Fecha Inicio grupo]]="","",IFERROR(VLOOKUP(Tabla1[[#This Row],[Mes de Alta como miembro]],Parámetros!$AM$2:$AN$16,2,0),"01/01/1900"))</f>
        <v/>
      </c>
    </row>
    <row r="740" spans="1:63" ht="14.45" hidden="1">
      <c r="A740" s="69">
        <v>737</v>
      </c>
      <c r="B740" s="30"/>
      <c r="C740" s="35"/>
      <c r="D740" s="43"/>
      <c r="E740" s="65"/>
      <c r="F740" s="46"/>
      <c r="G740" s="46"/>
      <c r="H740" s="164"/>
      <c r="I740" s="43"/>
      <c r="J740" s="29"/>
      <c r="K740" s="70"/>
      <c r="L740" s="69"/>
      <c r="M740" s="47"/>
      <c r="N740" s="239" t="str">
        <f ca="1">IF(Tabla1[[#This Row],[Fecha de nac]]="","",IF(Tabla1[[#This Row],[Fecha Finalización]] &gt;=TODAY(), DATEDIF(Tabla1[[#This Row],[Fecha de nac]],TODAY(),"y"), ROUNDDOWN((Tabla1[[#This Row],[Fecha Finalización]] -Tabla1[[#This Row],[Fecha de nac]])/365,0)))</f>
        <v/>
      </c>
      <c r="O740" s="170"/>
      <c r="P740" s="35"/>
      <c r="Q740" s="68"/>
      <c r="R740" s="68"/>
      <c r="S740" s="68"/>
      <c r="T740" s="68"/>
      <c r="U740" s="244" t="str">
        <f>IF(F740="","",Tabla1[[#This Row],[Fecha Inicio grupo]]+3*7-7)</f>
        <v/>
      </c>
      <c r="V740" s="245" t="str">
        <f>IF(F740="","",EDATE(Tabla1[[#This Row],[Fecha Inicio grupo]],3))</f>
        <v/>
      </c>
      <c r="W740" s="30"/>
      <c r="X740" s="30"/>
      <c r="Y740" s="77"/>
      <c r="Z740" s="77"/>
      <c r="AA740" s="77"/>
      <c r="AB740" s="77"/>
      <c r="AC740" s="77"/>
      <c r="AD740" s="77"/>
      <c r="AE740" s="77"/>
      <c r="AF740" s="77"/>
      <c r="AG740" s="77"/>
      <c r="AH740" s="77"/>
      <c r="AI740" s="77"/>
      <c r="AJ740" s="77"/>
      <c r="AK740" s="77"/>
      <c r="AL740" s="77"/>
      <c r="AM740" s="77"/>
      <c r="AN740" s="77"/>
      <c r="AO740" s="145"/>
      <c r="AP740" s="247" t="str">
        <f>IF(F740="","",IFERROR(VLOOKUP(SUBSTITUTE(SUBSTITUTE(Tabla1[[#This Row],[Uso Sistemas]],"T","P"),"N","F"),Parámetros!$M$2:$N$17,2,0),"Completar hasta 3ra sem. para evaluar a Probacionista"))</f>
        <v/>
      </c>
      <c r="AQ740" s="40"/>
      <c r="AR740" s="40"/>
      <c r="AS740" s="40"/>
      <c r="AT740" s="29"/>
      <c r="AU740" s="56"/>
      <c r="AV740" s="56"/>
      <c r="AW740" s="56"/>
      <c r="AX740" s="249" t="str">
        <f>IF(V740="","",EOMONTH(EDATE(Tabla1[[#This Row],[Fecha Finalización]],2),0))</f>
        <v/>
      </c>
      <c r="AY740" s="40"/>
      <c r="AZ740" s="250" t="str">
        <f>IF(V740="","",EOMONTH(EDATE(Tabla1[[#This Row],[Fecha Finalización]],3),0))</f>
        <v/>
      </c>
      <c r="BA740" s="40"/>
      <c r="BB740" s="40"/>
      <c r="BC740" s="236"/>
      <c r="BD740" s="234" t="str">
        <f>IF(F740="","",Tabla1[[#This Row],[sem 01]]&amp;Tabla1[[#This Row],[sem 02]]&amp;Tabla1[[#This Row],[sem 03]])</f>
        <v/>
      </c>
      <c r="BE740" s="235" t="str">
        <f>IF(TRIM(F740)="","",$B$1&amp;"-"&amp;SUBSTITUTE(Tabla1[[#This Row],[Mes Inscrito]]," ","")&amp;"-"&amp;SUBSTITUTE(Tabla1[[#This Row],[Dia de clases Inscrito]]," ","")&amp;"-"&amp;SUBSTITUTE(Tabla1[[#This Row],[Horario Inscrito]]," ","")&amp;"-"&amp;Tabla1[[#This Row],[Fecha Inicio grupo]])</f>
        <v/>
      </c>
      <c r="BF740" s="252" t="str">
        <f>IF(F740="","",Tabla1[[#This Row],[Curso]])</f>
        <v/>
      </c>
      <c r="BG740" s="253" t="str">
        <f>+IF(TRIM(F740)="","",$B$1&amp;"-"&amp;TRIM(Tabla1[[#This Row],[Mes Inscrito]])&amp;"-"&amp;TRIM(Tabla1[[#This Row],[Dia de clases Inscrito]])&amp;"-"&amp;TRIM(Tabla1[[#This Row],[Horario Inscrito]])&amp;"-"&amp;TRIM(Tabla1[[#This Row],[Fecha Inicio grupo]])&amp;"-"&amp;TRIM(Tabla1[[#This Row],[Tipo Incrito]]))</f>
        <v/>
      </c>
      <c r="BH740" s="309"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10"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10"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10" t="str">
        <f>IF(Tabla1[[#This Row],[Fecha Inicio grupo]]="","",IFERROR(VLOOKUP(Tabla1[[#This Row],[Mes de Alta como miembro]],Parámetros!$AM$2:$AN$16,2,0),"01/01/1900"))</f>
        <v/>
      </c>
    </row>
    <row r="741" spans="1:63" ht="14.45" hidden="1">
      <c r="A741" s="69">
        <v>738</v>
      </c>
      <c r="B741" s="30"/>
      <c r="C741" s="35"/>
      <c r="D741" s="43"/>
      <c r="E741" s="65"/>
      <c r="F741" s="46"/>
      <c r="G741" s="46"/>
      <c r="H741" s="164"/>
      <c r="I741" s="43"/>
      <c r="J741" s="29"/>
      <c r="K741" s="70"/>
      <c r="L741" s="69"/>
      <c r="M741" s="47"/>
      <c r="N741" s="239" t="str">
        <f ca="1">IF(Tabla1[[#This Row],[Fecha de nac]]="","",IF(Tabla1[[#This Row],[Fecha Finalización]] &gt;=TODAY(), DATEDIF(Tabla1[[#This Row],[Fecha de nac]],TODAY(),"y"), ROUNDDOWN((Tabla1[[#This Row],[Fecha Finalización]] -Tabla1[[#This Row],[Fecha de nac]])/365,0)))</f>
        <v/>
      </c>
      <c r="O741" s="170"/>
      <c r="P741" s="35"/>
      <c r="Q741" s="68"/>
      <c r="R741" s="68"/>
      <c r="S741" s="68"/>
      <c r="T741" s="68"/>
      <c r="U741" s="244" t="str">
        <f>IF(F741="","",Tabla1[[#This Row],[Fecha Inicio grupo]]+3*7-7)</f>
        <v/>
      </c>
      <c r="V741" s="245" t="str">
        <f>IF(F741="","",EDATE(Tabla1[[#This Row],[Fecha Inicio grupo]],3))</f>
        <v/>
      </c>
      <c r="W741" s="30"/>
      <c r="X741" s="30"/>
      <c r="Y741" s="77"/>
      <c r="Z741" s="77"/>
      <c r="AA741" s="77"/>
      <c r="AB741" s="77"/>
      <c r="AC741" s="77"/>
      <c r="AD741" s="77"/>
      <c r="AE741" s="77"/>
      <c r="AF741" s="77"/>
      <c r="AG741" s="77"/>
      <c r="AH741" s="77"/>
      <c r="AI741" s="77"/>
      <c r="AJ741" s="77"/>
      <c r="AK741" s="77"/>
      <c r="AL741" s="77"/>
      <c r="AM741" s="77"/>
      <c r="AN741" s="77"/>
      <c r="AO741" s="145"/>
      <c r="AP741" s="247" t="str">
        <f>IF(F741="","",IFERROR(VLOOKUP(SUBSTITUTE(SUBSTITUTE(Tabla1[[#This Row],[Uso Sistemas]],"T","P"),"N","F"),Parámetros!$M$2:$N$17,2,0),"Completar hasta 3ra sem. para evaluar a Probacionista"))</f>
        <v/>
      </c>
      <c r="AQ741" s="40"/>
      <c r="AR741" s="40"/>
      <c r="AS741" s="40"/>
      <c r="AT741" s="29"/>
      <c r="AU741" s="56"/>
      <c r="AV741" s="56"/>
      <c r="AW741" s="56"/>
      <c r="AX741" s="249" t="str">
        <f>IF(V741="","",EOMONTH(EDATE(Tabla1[[#This Row],[Fecha Finalización]],2),0))</f>
        <v/>
      </c>
      <c r="AY741" s="40"/>
      <c r="AZ741" s="250" t="str">
        <f>IF(V741="","",EOMONTH(EDATE(Tabla1[[#This Row],[Fecha Finalización]],3),0))</f>
        <v/>
      </c>
      <c r="BA741" s="40"/>
      <c r="BB741" s="40"/>
      <c r="BC741" s="236"/>
      <c r="BD741" s="234" t="str">
        <f>IF(F741="","",Tabla1[[#This Row],[sem 01]]&amp;Tabla1[[#This Row],[sem 02]]&amp;Tabla1[[#This Row],[sem 03]])</f>
        <v/>
      </c>
      <c r="BE741" s="235" t="str">
        <f>IF(TRIM(F741)="","",$B$1&amp;"-"&amp;SUBSTITUTE(Tabla1[[#This Row],[Mes Inscrito]]," ","")&amp;"-"&amp;SUBSTITUTE(Tabla1[[#This Row],[Dia de clases Inscrito]]," ","")&amp;"-"&amp;SUBSTITUTE(Tabla1[[#This Row],[Horario Inscrito]]," ","")&amp;"-"&amp;Tabla1[[#This Row],[Fecha Inicio grupo]])</f>
        <v/>
      </c>
      <c r="BF741" s="252" t="str">
        <f>IF(F741="","",Tabla1[[#This Row],[Curso]])</f>
        <v/>
      </c>
      <c r="BG741" s="253" t="str">
        <f>+IF(TRIM(F741)="","",$B$1&amp;"-"&amp;TRIM(Tabla1[[#This Row],[Mes Inscrito]])&amp;"-"&amp;TRIM(Tabla1[[#This Row],[Dia de clases Inscrito]])&amp;"-"&amp;TRIM(Tabla1[[#This Row],[Horario Inscrito]])&amp;"-"&amp;TRIM(Tabla1[[#This Row],[Fecha Inicio grupo]])&amp;"-"&amp;TRIM(Tabla1[[#This Row],[Tipo Incrito]]))</f>
        <v/>
      </c>
      <c r="BH741" s="309"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10"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10"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10" t="str">
        <f>IF(Tabla1[[#This Row],[Fecha Inicio grupo]]="","",IFERROR(VLOOKUP(Tabla1[[#This Row],[Mes de Alta como miembro]],Parámetros!$AM$2:$AN$16,2,0),"01/01/1900"))</f>
        <v/>
      </c>
    </row>
    <row r="742" spans="1:63" ht="14.45" hidden="1">
      <c r="A742" s="69">
        <v>739</v>
      </c>
      <c r="B742" s="30"/>
      <c r="C742" s="35"/>
      <c r="D742" s="43"/>
      <c r="E742" s="65"/>
      <c r="F742" s="46"/>
      <c r="G742" s="46"/>
      <c r="H742" s="164"/>
      <c r="I742" s="43"/>
      <c r="J742" s="29"/>
      <c r="K742" s="70"/>
      <c r="L742" s="69"/>
      <c r="M742" s="47"/>
      <c r="N742" s="239" t="str">
        <f ca="1">IF(Tabla1[[#This Row],[Fecha de nac]]="","",IF(Tabla1[[#This Row],[Fecha Finalización]] &gt;=TODAY(), DATEDIF(Tabla1[[#This Row],[Fecha de nac]],TODAY(),"y"), ROUNDDOWN((Tabla1[[#This Row],[Fecha Finalización]] -Tabla1[[#This Row],[Fecha de nac]])/365,0)))</f>
        <v/>
      </c>
      <c r="O742" s="170"/>
      <c r="P742" s="35"/>
      <c r="Q742" s="68"/>
      <c r="R742" s="68"/>
      <c r="S742" s="68"/>
      <c r="T742" s="68"/>
      <c r="U742" s="244" t="str">
        <f>IF(F742="","",Tabla1[[#This Row],[Fecha Inicio grupo]]+3*7-7)</f>
        <v/>
      </c>
      <c r="V742" s="245" t="str">
        <f>IF(F742="","",EDATE(Tabla1[[#This Row],[Fecha Inicio grupo]],3))</f>
        <v/>
      </c>
      <c r="W742" s="30"/>
      <c r="X742" s="30"/>
      <c r="Y742" s="77"/>
      <c r="Z742" s="77"/>
      <c r="AA742" s="77"/>
      <c r="AB742" s="77"/>
      <c r="AC742" s="77"/>
      <c r="AD742" s="77"/>
      <c r="AE742" s="77"/>
      <c r="AF742" s="77"/>
      <c r="AG742" s="77"/>
      <c r="AH742" s="77"/>
      <c r="AI742" s="77"/>
      <c r="AJ742" s="77"/>
      <c r="AK742" s="77"/>
      <c r="AL742" s="77"/>
      <c r="AM742" s="77"/>
      <c r="AN742" s="77"/>
      <c r="AO742" s="145"/>
      <c r="AP742" s="247" t="str">
        <f>IF(F742="","",IFERROR(VLOOKUP(SUBSTITUTE(SUBSTITUTE(Tabla1[[#This Row],[Uso Sistemas]],"T","P"),"N","F"),Parámetros!$M$2:$N$17,2,0),"Completar hasta 3ra sem. para evaluar a Probacionista"))</f>
        <v/>
      </c>
      <c r="AQ742" s="40"/>
      <c r="AR742" s="40"/>
      <c r="AS742" s="40"/>
      <c r="AT742" s="29"/>
      <c r="AU742" s="56"/>
      <c r="AV742" s="56"/>
      <c r="AW742" s="56"/>
      <c r="AX742" s="249" t="str">
        <f>IF(V742="","",EOMONTH(EDATE(Tabla1[[#This Row],[Fecha Finalización]],2),0))</f>
        <v/>
      </c>
      <c r="AY742" s="40"/>
      <c r="AZ742" s="250" t="str">
        <f>IF(V742="","",EOMONTH(EDATE(Tabla1[[#This Row],[Fecha Finalización]],3),0))</f>
        <v/>
      </c>
      <c r="BA742" s="40"/>
      <c r="BB742" s="40"/>
      <c r="BC742" s="236"/>
      <c r="BD742" s="234" t="str">
        <f>IF(F742="","",Tabla1[[#This Row],[sem 01]]&amp;Tabla1[[#This Row],[sem 02]]&amp;Tabla1[[#This Row],[sem 03]])</f>
        <v/>
      </c>
      <c r="BE742" s="235" t="str">
        <f>IF(TRIM(F742)="","",$B$1&amp;"-"&amp;SUBSTITUTE(Tabla1[[#This Row],[Mes Inscrito]]," ","")&amp;"-"&amp;SUBSTITUTE(Tabla1[[#This Row],[Dia de clases Inscrito]]," ","")&amp;"-"&amp;SUBSTITUTE(Tabla1[[#This Row],[Horario Inscrito]]," ","")&amp;"-"&amp;Tabla1[[#This Row],[Fecha Inicio grupo]])</f>
        <v/>
      </c>
      <c r="BF742" s="252" t="str">
        <f>IF(F742="","",Tabla1[[#This Row],[Curso]])</f>
        <v/>
      </c>
      <c r="BG742" s="253" t="str">
        <f>+IF(TRIM(F742)="","",$B$1&amp;"-"&amp;TRIM(Tabla1[[#This Row],[Mes Inscrito]])&amp;"-"&amp;TRIM(Tabla1[[#This Row],[Dia de clases Inscrito]])&amp;"-"&amp;TRIM(Tabla1[[#This Row],[Horario Inscrito]])&amp;"-"&amp;TRIM(Tabla1[[#This Row],[Fecha Inicio grupo]])&amp;"-"&amp;TRIM(Tabla1[[#This Row],[Tipo Incrito]]))</f>
        <v/>
      </c>
      <c r="BH742" s="309"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10"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10"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10" t="str">
        <f>IF(Tabla1[[#This Row],[Fecha Inicio grupo]]="","",IFERROR(VLOOKUP(Tabla1[[#This Row],[Mes de Alta como miembro]],Parámetros!$AM$2:$AN$16,2,0),"01/01/1900"))</f>
        <v/>
      </c>
    </row>
    <row r="743" spans="1:63" ht="14.45" hidden="1">
      <c r="A743" s="69">
        <v>740</v>
      </c>
      <c r="B743" s="30"/>
      <c r="C743" s="35"/>
      <c r="D743" s="43"/>
      <c r="E743" s="65"/>
      <c r="F743" s="46"/>
      <c r="G743" s="46"/>
      <c r="H743" s="164"/>
      <c r="I743" s="43"/>
      <c r="J743" s="29"/>
      <c r="K743" s="70"/>
      <c r="L743" s="69"/>
      <c r="M743" s="47"/>
      <c r="N743" s="239" t="str">
        <f ca="1">IF(Tabla1[[#This Row],[Fecha de nac]]="","",IF(Tabla1[[#This Row],[Fecha Finalización]] &gt;=TODAY(), DATEDIF(Tabla1[[#This Row],[Fecha de nac]],TODAY(),"y"), ROUNDDOWN((Tabla1[[#This Row],[Fecha Finalización]] -Tabla1[[#This Row],[Fecha de nac]])/365,0)))</f>
        <v/>
      </c>
      <c r="O743" s="170"/>
      <c r="P743" s="35"/>
      <c r="Q743" s="68"/>
      <c r="R743" s="68"/>
      <c r="S743" s="68"/>
      <c r="T743" s="68"/>
      <c r="U743" s="244" t="str">
        <f>IF(F743="","",Tabla1[[#This Row],[Fecha Inicio grupo]]+3*7-7)</f>
        <v/>
      </c>
      <c r="V743" s="245" t="str">
        <f>IF(F743="","",EDATE(Tabla1[[#This Row],[Fecha Inicio grupo]],3))</f>
        <v/>
      </c>
      <c r="W743" s="30"/>
      <c r="X743" s="30"/>
      <c r="Y743" s="77"/>
      <c r="Z743" s="77"/>
      <c r="AA743" s="77"/>
      <c r="AB743" s="77"/>
      <c r="AC743" s="77"/>
      <c r="AD743" s="77"/>
      <c r="AE743" s="77"/>
      <c r="AF743" s="77"/>
      <c r="AG743" s="77"/>
      <c r="AH743" s="77"/>
      <c r="AI743" s="77"/>
      <c r="AJ743" s="77"/>
      <c r="AK743" s="77"/>
      <c r="AL743" s="77"/>
      <c r="AM743" s="77"/>
      <c r="AN743" s="77"/>
      <c r="AO743" s="145"/>
      <c r="AP743" s="247" t="str">
        <f>IF(F743="","",IFERROR(VLOOKUP(SUBSTITUTE(SUBSTITUTE(Tabla1[[#This Row],[Uso Sistemas]],"T","P"),"N","F"),Parámetros!$M$2:$N$17,2,0),"Completar hasta 3ra sem. para evaluar a Probacionista"))</f>
        <v/>
      </c>
      <c r="AQ743" s="40"/>
      <c r="AR743" s="40"/>
      <c r="AS743" s="40"/>
      <c r="AT743" s="29"/>
      <c r="AU743" s="56"/>
      <c r="AV743" s="56"/>
      <c r="AW743" s="56"/>
      <c r="AX743" s="249" t="str">
        <f>IF(V743="","",EOMONTH(EDATE(Tabla1[[#This Row],[Fecha Finalización]],2),0))</f>
        <v/>
      </c>
      <c r="AY743" s="40"/>
      <c r="AZ743" s="250" t="str">
        <f>IF(V743="","",EOMONTH(EDATE(Tabla1[[#This Row],[Fecha Finalización]],3),0))</f>
        <v/>
      </c>
      <c r="BA743" s="40"/>
      <c r="BB743" s="40"/>
      <c r="BC743" s="236"/>
      <c r="BD743" s="234" t="str">
        <f>IF(F743="","",Tabla1[[#This Row],[sem 01]]&amp;Tabla1[[#This Row],[sem 02]]&amp;Tabla1[[#This Row],[sem 03]])</f>
        <v/>
      </c>
      <c r="BE743" s="235" t="str">
        <f>IF(TRIM(F743)="","",$B$1&amp;"-"&amp;SUBSTITUTE(Tabla1[[#This Row],[Mes Inscrito]]," ","")&amp;"-"&amp;SUBSTITUTE(Tabla1[[#This Row],[Dia de clases Inscrito]]," ","")&amp;"-"&amp;SUBSTITUTE(Tabla1[[#This Row],[Horario Inscrito]]," ","")&amp;"-"&amp;Tabla1[[#This Row],[Fecha Inicio grupo]])</f>
        <v/>
      </c>
      <c r="BF743" s="252" t="str">
        <f>IF(F743="","",Tabla1[[#This Row],[Curso]])</f>
        <v/>
      </c>
      <c r="BG743" s="253" t="str">
        <f>+IF(TRIM(F743)="","",$B$1&amp;"-"&amp;TRIM(Tabla1[[#This Row],[Mes Inscrito]])&amp;"-"&amp;TRIM(Tabla1[[#This Row],[Dia de clases Inscrito]])&amp;"-"&amp;TRIM(Tabla1[[#This Row],[Horario Inscrito]])&amp;"-"&amp;TRIM(Tabla1[[#This Row],[Fecha Inicio grupo]])&amp;"-"&amp;TRIM(Tabla1[[#This Row],[Tipo Incrito]]))</f>
        <v/>
      </c>
      <c r="BH743" s="309"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10"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10"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10" t="str">
        <f>IF(Tabla1[[#This Row],[Fecha Inicio grupo]]="","",IFERROR(VLOOKUP(Tabla1[[#This Row],[Mes de Alta como miembro]],Parámetros!$AM$2:$AN$16,2,0),"01/01/1900"))</f>
        <v/>
      </c>
    </row>
    <row r="744" spans="1:63" ht="14.45" hidden="1">
      <c r="A744" s="69">
        <v>741</v>
      </c>
      <c r="B744" s="30"/>
      <c r="C744" s="35"/>
      <c r="D744" s="43"/>
      <c r="E744" s="65"/>
      <c r="F744" s="46"/>
      <c r="G744" s="46"/>
      <c r="H744" s="164"/>
      <c r="I744" s="43"/>
      <c r="J744" s="29"/>
      <c r="K744" s="70"/>
      <c r="L744" s="69"/>
      <c r="M744" s="47"/>
      <c r="N744" s="239" t="str">
        <f ca="1">IF(Tabla1[[#This Row],[Fecha de nac]]="","",IF(Tabla1[[#This Row],[Fecha Finalización]] &gt;=TODAY(), DATEDIF(Tabla1[[#This Row],[Fecha de nac]],TODAY(),"y"), ROUNDDOWN((Tabla1[[#This Row],[Fecha Finalización]] -Tabla1[[#This Row],[Fecha de nac]])/365,0)))</f>
        <v/>
      </c>
      <c r="O744" s="170"/>
      <c r="P744" s="35"/>
      <c r="Q744" s="68"/>
      <c r="R744" s="68"/>
      <c r="S744" s="68"/>
      <c r="T744" s="68"/>
      <c r="U744" s="244" t="str">
        <f>IF(F744="","",Tabla1[[#This Row],[Fecha Inicio grupo]]+3*7-7)</f>
        <v/>
      </c>
      <c r="V744" s="245" t="str">
        <f>IF(F744="","",EDATE(Tabla1[[#This Row],[Fecha Inicio grupo]],3))</f>
        <v/>
      </c>
      <c r="W744" s="30"/>
      <c r="X744" s="30"/>
      <c r="Y744" s="77"/>
      <c r="Z744" s="77"/>
      <c r="AA744" s="77"/>
      <c r="AB744" s="77"/>
      <c r="AC744" s="77"/>
      <c r="AD744" s="77"/>
      <c r="AE744" s="77"/>
      <c r="AF744" s="77"/>
      <c r="AG744" s="77"/>
      <c r="AH744" s="77"/>
      <c r="AI744" s="77"/>
      <c r="AJ744" s="77"/>
      <c r="AK744" s="77"/>
      <c r="AL744" s="77"/>
      <c r="AM744" s="77"/>
      <c r="AN744" s="77"/>
      <c r="AO744" s="145"/>
      <c r="AP744" s="247" t="str">
        <f>IF(F744="","",IFERROR(VLOOKUP(SUBSTITUTE(SUBSTITUTE(Tabla1[[#This Row],[Uso Sistemas]],"T","P"),"N","F"),Parámetros!$M$2:$N$17,2,0),"Completar hasta 3ra sem. para evaluar a Probacionista"))</f>
        <v/>
      </c>
      <c r="AQ744" s="40"/>
      <c r="AR744" s="40"/>
      <c r="AS744" s="40"/>
      <c r="AT744" s="29"/>
      <c r="AU744" s="56"/>
      <c r="AV744" s="56"/>
      <c r="AW744" s="56"/>
      <c r="AX744" s="249" t="str">
        <f>IF(V744="","",EOMONTH(EDATE(Tabla1[[#This Row],[Fecha Finalización]],2),0))</f>
        <v/>
      </c>
      <c r="AY744" s="40"/>
      <c r="AZ744" s="250" t="str">
        <f>IF(V744="","",EOMONTH(EDATE(Tabla1[[#This Row],[Fecha Finalización]],3),0))</f>
        <v/>
      </c>
      <c r="BA744" s="40"/>
      <c r="BB744" s="40"/>
      <c r="BC744" s="236"/>
      <c r="BD744" s="234" t="str">
        <f>IF(F744="","",Tabla1[[#This Row],[sem 01]]&amp;Tabla1[[#This Row],[sem 02]]&amp;Tabla1[[#This Row],[sem 03]])</f>
        <v/>
      </c>
      <c r="BE744" s="235" t="str">
        <f>IF(TRIM(F744)="","",$B$1&amp;"-"&amp;SUBSTITUTE(Tabla1[[#This Row],[Mes Inscrito]]," ","")&amp;"-"&amp;SUBSTITUTE(Tabla1[[#This Row],[Dia de clases Inscrito]]," ","")&amp;"-"&amp;SUBSTITUTE(Tabla1[[#This Row],[Horario Inscrito]]," ","")&amp;"-"&amp;Tabla1[[#This Row],[Fecha Inicio grupo]])</f>
        <v/>
      </c>
      <c r="BF744" s="252" t="str">
        <f>IF(F744="","",Tabla1[[#This Row],[Curso]])</f>
        <v/>
      </c>
      <c r="BG744" s="253" t="str">
        <f>+IF(TRIM(F744)="","",$B$1&amp;"-"&amp;TRIM(Tabla1[[#This Row],[Mes Inscrito]])&amp;"-"&amp;TRIM(Tabla1[[#This Row],[Dia de clases Inscrito]])&amp;"-"&amp;TRIM(Tabla1[[#This Row],[Horario Inscrito]])&amp;"-"&amp;TRIM(Tabla1[[#This Row],[Fecha Inicio grupo]])&amp;"-"&amp;TRIM(Tabla1[[#This Row],[Tipo Incrito]]))</f>
        <v/>
      </c>
      <c r="BH744" s="309"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10"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10"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10" t="str">
        <f>IF(Tabla1[[#This Row],[Fecha Inicio grupo]]="","",IFERROR(VLOOKUP(Tabla1[[#This Row],[Mes de Alta como miembro]],Parámetros!$AM$2:$AN$16,2,0),"01/01/1900"))</f>
        <v/>
      </c>
    </row>
    <row r="745" spans="1:63" ht="14.45" hidden="1">
      <c r="A745" s="69">
        <v>742</v>
      </c>
      <c r="B745" s="30"/>
      <c r="C745" s="35"/>
      <c r="D745" s="43"/>
      <c r="E745" s="65"/>
      <c r="F745" s="46"/>
      <c r="G745" s="46"/>
      <c r="H745" s="164"/>
      <c r="I745" s="43"/>
      <c r="J745" s="29"/>
      <c r="K745" s="70"/>
      <c r="L745" s="69"/>
      <c r="M745" s="47"/>
      <c r="N745" s="239" t="str">
        <f ca="1">IF(Tabla1[[#This Row],[Fecha de nac]]="","",IF(Tabla1[[#This Row],[Fecha Finalización]] &gt;=TODAY(), DATEDIF(Tabla1[[#This Row],[Fecha de nac]],TODAY(),"y"), ROUNDDOWN((Tabla1[[#This Row],[Fecha Finalización]] -Tabla1[[#This Row],[Fecha de nac]])/365,0)))</f>
        <v/>
      </c>
      <c r="O745" s="170"/>
      <c r="P745" s="35"/>
      <c r="Q745" s="68"/>
      <c r="R745" s="68"/>
      <c r="S745" s="68"/>
      <c r="T745" s="68"/>
      <c r="U745" s="244" t="str">
        <f>IF(F745="","",Tabla1[[#This Row],[Fecha Inicio grupo]]+3*7-7)</f>
        <v/>
      </c>
      <c r="V745" s="245" t="str">
        <f>IF(F745="","",EDATE(Tabla1[[#This Row],[Fecha Inicio grupo]],3))</f>
        <v/>
      </c>
      <c r="W745" s="30"/>
      <c r="X745" s="30"/>
      <c r="Y745" s="77"/>
      <c r="Z745" s="77"/>
      <c r="AA745" s="77"/>
      <c r="AB745" s="77"/>
      <c r="AC745" s="77"/>
      <c r="AD745" s="77"/>
      <c r="AE745" s="77"/>
      <c r="AF745" s="77"/>
      <c r="AG745" s="77"/>
      <c r="AH745" s="77"/>
      <c r="AI745" s="77"/>
      <c r="AJ745" s="77"/>
      <c r="AK745" s="77"/>
      <c r="AL745" s="77"/>
      <c r="AM745" s="77"/>
      <c r="AN745" s="77"/>
      <c r="AO745" s="145"/>
      <c r="AP745" s="247" t="str">
        <f>IF(F745="","",IFERROR(VLOOKUP(SUBSTITUTE(SUBSTITUTE(Tabla1[[#This Row],[Uso Sistemas]],"T","P"),"N","F"),Parámetros!$M$2:$N$17,2,0),"Completar hasta 3ra sem. para evaluar a Probacionista"))</f>
        <v/>
      </c>
      <c r="AQ745" s="40"/>
      <c r="AR745" s="40"/>
      <c r="AS745" s="40"/>
      <c r="AT745" s="29"/>
      <c r="AU745" s="56"/>
      <c r="AV745" s="56"/>
      <c r="AW745" s="56"/>
      <c r="AX745" s="249" t="str">
        <f>IF(V745="","",EOMONTH(EDATE(Tabla1[[#This Row],[Fecha Finalización]],2),0))</f>
        <v/>
      </c>
      <c r="AY745" s="40"/>
      <c r="AZ745" s="250" t="str">
        <f>IF(V745="","",EOMONTH(EDATE(Tabla1[[#This Row],[Fecha Finalización]],3),0))</f>
        <v/>
      </c>
      <c r="BA745" s="40"/>
      <c r="BB745" s="40"/>
      <c r="BC745" s="236"/>
      <c r="BD745" s="234" t="str">
        <f>IF(F745="","",Tabla1[[#This Row],[sem 01]]&amp;Tabla1[[#This Row],[sem 02]]&amp;Tabla1[[#This Row],[sem 03]])</f>
        <v/>
      </c>
      <c r="BE745" s="235" t="str">
        <f>IF(TRIM(F745)="","",$B$1&amp;"-"&amp;SUBSTITUTE(Tabla1[[#This Row],[Mes Inscrito]]," ","")&amp;"-"&amp;SUBSTITUTE(Tabla1[[#This Row],[Dia de clases Inscrito]]," ","")&amp;"-"&amp;SUBSTITUTE(Tabla1[[#This Row],[Horario Inscrito]]," ","")&amp;"-"&amp;Tabla1[[#This Row],[Fecha Inicio grupo]])</f>
        <v/>
      </c>
      <c r="BF745" s="252" t="str">
        <f>IF(F745="","",Tabla1[[#This Row],[Curso]])</f>
        <v/>
      </c>
      <c r="BG745" s="253" t="str">
        <f>+IF(TRIM(F745)="","",$B$1&amp;"-"&amp;TRIM(Tabla1[[#This Row],[Mes Inscrito]])&amp;"-"&amp;TRIM(Tabla1[[#This Row],[Dia de clases Inscrito]])&amp;"-"&amp;TRIM(Tabla1[[#This Row],[Horario Inscrito]])&amp;"-"&amp;TRIM(Tabla1[[#This Row],[Fecha Inicio grupo]])&amp;"-"&amp;TRIM(Tabla1[[#This Row],[Tipo Incrito]]))</f>
        <v/>
      </c>
      <c r="BH745" s="309"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10"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10"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10" t="str">
        <f>IF(Tabla1[[#This Row],[Fecha Inicio grupo]]="","",IFERROR(VLOOKUP(Tabla1[[#This Row],[Mes de Alta como miembro]],Parámetros!$AM$2:$AN$16,2,0),"01/01/1900"))</f>
        <v/>
      </c>
    </row>
    <row r="746" spans="1:63" ht="14.45" hidden="1">
      <c r="A746" s="69">
        <v>743</v>
      </c>
      <c r="B746" s="30"/>
      <c r="C746" s="35"/>
      <c r="D746" s="43"/>
      <c r="E746" s="65"/>
      <c r="F746" s="46"/>
      <c r="G746" s="46"/>
      <c r="H746" s="164"/>
      <c r="I746" s="43"/>
      <c r="J746" s="29"/>
      <c r="K746" s="70"/>
      <c r="L746" s="69"/>
      <c r="M746" s="47"/>
      <c r="N746" s="239" t="str">
        <f ca="1">IF(Tabla1[[#This Row],[Fecha de nac]]="","",IF(Tabla1[[#This Row],[Fecha Finalización]] &gt;=TODAY(), DATEDIF(Tabla1[[#This Row],[Fecha de nac]],TODAY(),"y"), ROUNDDOWN((Tabla1[[#This Row],[Fecha Finalización]] -Tabla1[[#This Row],[Fecha de nac]])/365,0)))</f>
        <v/>
      </c>
      <c r="O746" s="170"/>
      <c r="P746" s="35"/>
      <c r="Q746" s="68"/>
      <c r="R746" s="68"/>
      <c r="S746" s="68"/>
      <c r="T746" s="68"/>
      <c r="U746" s="244" t="str">
        <f>IF(F746="","",Tabla1[[#This Row],[Fecha Inicio grupo]]+3*7-7)</f>
        <v/>
      </c>
      <c r="V746" s="245" t="str">
        <f>IF(F746="","",EDATE(Tabla1[[#This Row],[Fecha Inicio grupo]],3))</f>
        <v/>
      </c>
      <c r="W746" s="30"/>
      <c r="X746" s="30"/>
      <c r="Y746" s="77"/>
      <c r="Z746" s="77"/>
      <c r="AA746" s="77"/>
      <c r="AB746" s="77"/>
      <c r="AC746" s="77"/>
      <c r="AD746" s="77"/>
      <c r="AE746" s="77"/>
      <c r="AF746" s="77"/>
      <c r="AG746" s="77"/>
      <c r="AH746" s="77"/>
      <c r="AI746" s="77"/>
      <c r="AJ746" s="77"/>
      <c r="AK746" s="77"/>
      <c r="AL746" s="77"/>
      <c r="AM746" s="77"/>
      <c r="AN746" s="77"/>
      <c r="AO746" s="145"/>
      <c r="AP746" s="247" t="str">
        <f>IF(F746="","",IFERROR(VLOOKUP(SUBSTITUTE(SUBSTITUTE(Tabla1[[#This Row],[Uso Sistemas]],"T","P"),"N","F"),Parámetros!$M$2:$N$17,2,0),"Completar hasta 3ra sem. para evaluar a Probacionista"))</f>
        <v/>
      </c>
      <c r="AQ746" s="40"/>
      <c r="AR746" s="40"/>
      <c r="AS746" s="40"/>
      <c r="AT746" s="29"/>
      <c r="AU746" s="56"/>
      <c r="AV746" s="56"/>
      <c r="AW746" s="56"/>
      <c r="AX746" s="249" t="str">
        <f>IF(V746="","",EOMONTH(EDATE(Tabla1[[#This Row],[Fecha Finalización]],2),0))</f>
        <v/>
      </c>
      <c r="AY746" s="40"/>
      <c r="AZ746" s="250" t="str">
        <f>IF(V746="","",EOMONTH(EDATE(Tabla1[[#This Row],[Fecha Finalización]],3),0))</f>
        <v/>
      </c>
      <c r="BA746" s="40"/>
      <c r="BB746" s="40"/>
      <c r="BC746" s="236"/>
      <c r="BD746" s="234" t="str">
        <f>IF(F746="","",Tabla1[[#This Row],[sem 01]]&amp;Tabla1[[#This Row],[sem 02]]&amp;Tabla1[[#This Row],[sem 03]])</f>
        <v/>
      </c>
      <c r="BE746" s="235" t="str">
        <f>IF(TRIM(F746)="","",$B$1&amp;"-"&amp;SUBSTITUTE(Tabla1[[#This Row],[Mes Inscrito]]," ","")&amp;"-"&amp;SUBSTITUTE(Tabla1[[#This Row],[Dia de clases Inscrito]]," ","")&amp;"-"&amp;SUBSTITUTE(Tabla1[[#This Row],[Horario Inscrito]]," ","")&amp;"-"&amp;Tabla1[[#This Row],[Fecha Inicio grupo]])</f>
        <v/>
      </c>
      <c r="BF746" s="252" t="str">
        <f>IF(F746="","",Tabla1[[#This Row],[Curso]])</f>
        <v/>
      </c>
      <c r="BG746" s="253" t="str">
        <f>+IF(TRIM(F746)="","",$B$1&amp;"-"&amp;TRIM(Tabla1[[#This Row],[Mes Inscrito]])&amp;"-"&amp;TRIM(Tabla1[[#This Row],[Dia de clases Inscrito]])&amp;"-"&amp;TRIM(Tabla1[[#This Row],[Horario Inscrito]])&amp;"-"&amp;TRIM(Tabla1[[#This Row],[Fecha Inicio grupo]])&amp;"-"&amp;TRIM(Tabla1[[#This Row],[Tipo Incrito]]))</f>
        <v/>
      </c>
      <c r="BH746" s="309"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10"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10"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10" t="str">
        <f>IF(Tabla1[[#This Row],[Fecha Inicio grupo]]="","",IFERROR(VLOOKUP(Tabla1[[#This Row],[Mes de Alta como miembro]],Parámetros!$AM$2:$AN$16,2,0),"01/01/1900"))</f>
        <v/>
      </c>
    </row>
    <row r="747" spans="1:63" ht="14.45" hidden="1">
      <c r="A747" s="69">
        <v>744</v>
      </c>
      <c r="B747" s="30"/>
      <c r="C747" s="35"/>
      <c r="D747" s="43"/>
      <c r="E747" s="65"/>
      <c r="F747" s="46"/>
      <c r="G747" s="46"/>
      <c r="H747" s="164"/>
      <c r="I747" s="43"/>
      <c r="J747" s="29"/>
      <c r="K747" s="70"/>
      <c r="L747" s="69"/>
      <c r="M747" s="47"/>
      <c r="N747" s="239" t="str">
        <f ca="1">IF(Tabla1[[#This Row],[Fecha de nac]]="","",IF(Tabla1[[#This Row],[Fecha Finalización]] &gt;=TODAY(), DATEDIF(Tabla1[[#This Row],[Fecha de nac]],TODAY(),"y"), ROUNDDOWN((Tabla1[[#This Row],[Fecha Finalización]] -Tabla1[[#This Row],[Fecha de nac]])/365,0)))</f>
        <v/>
      </c>
      <c r="O747" s="170"/>
      <c r="P747" s="35"/>
      <c r="Q747" s="68"/>
      <c r="R747" s="68"/>
      <c r="S747" s="68"/>
      <c r="T747" s="68"/>
      <c r="U747" s="244" t="str">
        <f>IF(F747="","",Tabla1[[#This Row],[Fecha Inicio grupo]]+3*7-7)</f>
        <v/>
      </c>
      <c r="V747" s="245" t="str">
        <f>IF(F747="","",EDATE(Tabla1[[#This Row],[Fecha Inicio grupo]],3))</f>
        <v/>
      </c>
      <c r="W747" s="30"/>
      <c r="X747" s="30"/>
      <c r="Y747" s="77"/>
      <c r="Z747" s="77"/>
      <c r="AA747" s="77"/>
      <c r="AB747" s="77"/>
      <c r="AC747" s="77"/>
      <c r="AD747" s="77"/>
      <c r="AE747" s="77"/>
      <c r="AF747" s="77"/>
      <c r="AG747" s="77"/>
      <c r="AH747" s="77"/>
      <c r="AI747" s="77"/>
      <c r="AJ747" s="77"/>
      <c r="AK747" s="77"/>
      <c r="AL747" s="77"/>
      <c r="AM747" s="77"/>
      <c r="AN747" s="77"/>
      <c r="AO747" s="145"/>
      <c r="AP747" s="247" t="str">
        <f>IF(F747="","",IFERROR(VLOOKUP(SUBSTITUTE(SUBSTITUTE(Tabla1[[#This Row],[Uso Sistemas]],"T","P"),"N","F"),Parámetros!$M$2:$N$17,2,0),"Completar hasta 3ra sem. para evaluar a Probacionista"))</f>
        <v/>
      </c>
      <c r="AQ747" s="40"/>
      <c r="AR747" s="40"/>
      <c r="AS747" s="40"/>
      <c r="AT747" s="29"/>
      <c r="AU747" s="56"/>
      <c r="AV747" s="56"/>
      <c r="AW747" s="56"/>
      <c r="AX747" s="249" t="str">
        <f>IF(V747="","",EOMONTH(EDATE(Tabla1[[#This Row],[Fecha Finalización]],2),0))</f>
        <v/>
      </c>
      <c r="AY747" s="40"/>
      <c r="AZ747" s="250" t="str">
        <f>IF(V747="","",EOMONTH(EDATE(Tabla1[[#This Row],[Fecha Finalización]],3),0))</f>
        <v/>
      </c>
      <c r="BA747" s="40"/>
      <c r="BB747" s="40"/>
      <c r="BC747" s="236"/>
      <c r="BD747" s="234" t="str">
        <f>IF(F747="","",Tabla1[[#This Row],[sem 01]]&amp;Tabla1[[#This Row],[sem 02]]&amp;Tabla1[[#This Row],[sem 03]])</f>
        <v/>
      </c>
      <c r="BE747" s="235" t="str">
        <f>IF(TRIM(F747)="","",$B$1&amp;"-"&amp;SUBSTITUTE(Tabla1[[#This Row],[Mes Inscrito]]," ","")&amp;"-"&amp;SUBSTITUTE(Tabla1[[#This Row],[Dia de clases Inscrito]]," ","")&amp;"-"&amp;SUBSTITUTE(Tabla1[[#This Row],[Horario Inscrito]]," ","")&amp;"-"&amp;Tabla1[[#This Row],[Fecha Inicio grupo]])</f>
        <v/>
      </c>
      <c r="BF747" s="252" t="str">
        <f>IF(F747="","",Tabla1[[#This Row],[Curso]])</f>
        <v/>
      </c>
      <c r="BG747" s="253" t="str">
        <f>+IF(TRIM(F747)="","",$B$1&amp;"-"&amp;TRIM(Tabla1[[#This Row],[Mes Inscrito]])&amp;"-"&amp;TRIM(Tabla1[[#This Row],[Dia de clases Inscrito]])&amp;"-"&amp;TRIM(Tabla1[[#This Row],[Horario Inscrito]])&amp;"-"&amp;TRIM(Tabla1[[#This Row],[Fecha Inicio grupo]])&amp;"-"&amp;TRIM(Tabla1[[#This Row],[Tipo Incrito]]))</f>
        <v/>
      </c>
      <c r="BH747" s="309"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10"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10"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10" t="str">
        <f>IF(Tabla1[[#This Row],[Fecha Inicio grupo]]="","",IFERROR(VLOOKUP(Tabla1[[#This Row],[Mes de Alta como miembro]],Parámetros!$AM$2:$AN$16,2,0),"01/01/1900"))</f>
        <v/>
      </c>
    </row>
    <row r="748" spans="1:63" ht="14.45" hidden="1">
      <c r="A748" s="69">
        <v>745</v>
      </c>
      <c r="B748" s="30"/>
      <c r="C748" s="35"/>
      <c r="D748" s="43"/>
      <c r="E748" s="65"/>
      <c r="F748" s="46"/>
      <c r="G748" s="46"/>
      <c r="H748" s="164"/>
      <c r="I748" s="43"/>
      <c r="J748" s="29"/>
      <c r="K748" s="70"/>
      <c r="L748" s="69"/>
      <c r="M748" s="47"/>
      <c r="N748" s="239" t="str">
        <f ca="1">IF(Tabla1[[#This Row],[Fecha de nac]]="","",IF(Tabla1[[#This Row],[Fecha Finalización]] &gt;=TODAY(), DATEDIF(Tabla1[[#This Row],[Fecha de nac]],TODAY(),"y"), ROUNDDOWN((Tabla1[[#This Row],[Fecha Finalización]] -Tabla1[[#This Row],[Fecha de nac]])/365,0)))</f>
        <v/>
      </c>
      <c r="O748" s="170"/>
      <c r="P748" s="35"/>
      <c r="Q748" s="68"/>
      <c r="R748" s="68"/>
      <c r="S748" s="68"/>
      <c r="T748" s="68"/>
      <c r="U748" s="244" t="str">
        <f>IF(F748="","",Tabla1[[#This Row],[Fecha Inicio grupo]]+3*7-7)</f>
        <v/>
      </c>
      <c r="V748" s="245" t="str">
        <f>IF(F748="","",EDATE(Tabla1[[#This Row],[Fecha Inicio grupo]],3))</f>
        <v/>
      </c>
      <c r="W748" s="30"/>
      <c r="X748" s="30"/>
      <c r="Y748" s="77"/>
      <c r="Z748" s="77"/>
      <c r="AA748" s="77"/>
      <c r="AB748" s="77"/>
      <c r="AC748" s="77"/>
      <c r="AD748" s="77"/>
      <c r="AE748" s="77"/>
      <c r="AF748" s="77"/>
      <c r="AG748" s="77"/>
      <c r="AH748" s="77"/>
      <c r="AI748" s="77"/>
      <c r="AJ748" s="77"/>
      <c r="AK748" s="77"/>
      <c r="AL748" s="77"/>
      <c r="AM748" s="77"/>
      <c r="AN748" s="77"/>
      <c r="AO748" s="145"/>
      <c r="AP748" s="247" t="str">
        <f>IF(F748="","",IFERROR(VLOOKUP(SUBSTITUTE(SUBSTITUTE(Tabla1[[#This Row],[Uso Sistemas]],"T","P"),"N","F"),Parámetros!$M$2:$N$17,2,0),"Completar hasta 3ra sem. para evaluar a Probacionista"))</f>
        <v/>
      </c>
      <c r="AQ748" s="40"/>
      <c r="AR748" s="40"/>
      <c r="AS748" s="40"/>
      <c r="AT748" s="29"/>
      <c r="AU748" s="56"/>
      <c r="AV748" s="56"/>
      <c r="AW748" s="56"/>
      <c r="AX748" s="249" t="str">
        <f>IF(V748="","",EOMONTH(EDATE(Tabla1[[#This Row],[Fecha Finalización]],2),0))</f>
        <v/>
      </c>
      <c r="AY748" s="40"/>
      <c r="AZ748" s="250" t="str">
        <f>IF(V748="","",EOMONTH(EDATE(Tabla1[[#This Row],[Fecha Finalización]],3),0))</f>
        <v/>
      </c>
      <c r="BA748" s="40"/>
      <c r="BB748" s="40"/>
      <c r="BC748" s="236"/>
      <c r="BD748" s="234" t="str">
        <f>IF(F748="","",Tabla1[[#This Row],[sem 01]]&amp;Tabla1[[#This Row],[sem 02]]&amp;Tabla1[[#This Row],[sem 03]])</f>
        <v/>
      </c>
      <c r="BE748" s="235" t="str">
        <f>IF(TRIM(F748)="","",$B$1&amp;"-"&amp;SUBSTITUTE(Tabla1[[#This Row],[Mes Inscrito]]," ","")&amp;"-"&amp;SUBSTITUTE(Tabla1[[#This Row],[Dia de clases Inscrito]]," ","")&amp;"-"&amp;SUBSTITUTE(Tabla1[[#This Row],[Horario Inscrito]]," ","")&amp;"-"&amp;Tabla1[[#This Row],[Fecha Inicio grupo]])</f>
        <v/>
      </c>
      <c r="BF748" s="252" t="str">
        <f>IF(F748="","",Tabla1[[#This Row],[Curso]])</f>
        <v/>
      </c>
      <c r="BG748" s="253" t="str">
        <f>+IF(TRIM(F748)="","",$B$1&amp;"-"&amp;TRIM(Tabla1[[#This Row],[Mes Inscrito]])&amp;"-"&amp;TRIM(Tabla1[[#This Row],[Dia de clases Inscrito]])&amp;"-"&amp;TRIM(Tabla1[[#This Row],[Horario Inscrito]])&amp;"-"&amp;TRIM(Tabla1[[#This Row],[Fecha Inicio grupo]])&amp;"-"&amp;TRIM(Tabla1[[#This Row],[Tipo Incrito]]))</f>
        <v/>
      </c>
      <c r="BH748" s="309"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10"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10"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10" t="str">
        <f>IF(Tabla1[[#This Row],[Fecha Inicio grupo]]="","",IFERROR(VLOOKUP(Tabla1[[#This Row],[Mes de Alta como miembro]],Parámetros!$AM$2:$AN$16,2,0),"01/01/1900"))</f>
        <v/>
      </c>
    </row>
    <row r="749" spans="1:63" ht="14.45" hidden="1">
      <c r="A749" s="69">
        <v>746</v>
      </c>
      <c r="B749" s="30"/>
      <c r="C749" s="35"/>
      <c r="D749" s="43"/>
      <c r="E749" s="65"/>
      <c r="F749" s="46"/>
      <c r="G749" s="46"/>
      <c r="H749" s="164"/>
      <c r="I749" s="43"/>
      <c r="J749" s="29"/>
      <c r="K749" s="70"/>
      <c r="L749" s="69"/>
      <c r="M749" s="47"/>
      <c r="N749" s="239" t="str">
        <f ca="1">IF(Tabla1[[#This Row],[Fecha de nac]]="","",IF(Tabla1[[#This Row],[Fecha Finalización]] &gt;=TODAY(), DATEDIF(Tabla1[[#This Row],[Fecha de nac]],TODAY(),"y"), ROUNDDOWN((Tabla1[[#This Row],[Fecha Finalización]] -Tabla1[[#This Row],[Fecha de nac]])/365,0)))</f>
        <v/>
      </c>
      <c r="O749" s="170"/>
      <c r="P749" s="35"/>
      <c r="Q749" s="68"/>
      <c r="R749" s="68"/>
      <c r="S749" s="68"/>
      <c r="T749" s="68"/>
      <c r="U749" s="244" t="str">
        <f>IF(F749="","",Tabla1[[#This Row],[Fecha Inicio grupo]]+3*7-7)</f>
        <v/>
      </c>
      <c r="V749" s="245" t="str">
        <f>IF(F749="","",EDATE(Tabla1[[#This Row],[Fecha Inicio grupo]],3))</f>
        <v/>
      </c>
      <c r="W749" s="30"/>
      <c r="X749" s="30"/>
      <c r="Y749" s="77"/>
      <c r="Z749" s="77"/>
      <c r="AA749" s="77"/>
      <c r="AB749" s="77"/>
      <c r="AC749" s="77"/>
      <c r="AD749" s="77"/>
      <c r="AE749" s="77"/>
      <c r="AF749" s="77"/>
      <c r="AG749" s="77"/>
      <c r="AH749" s="77"/>
      <c r="AI749" s="77"/>
      <c r="AJ749" s="77"/>
      <c r="AK749" s="77"/>
      <c r="AL749" s="77"/>
      <c r="AM749" s="77"/>
      <c r="AN749" s="77"/>
      <c r="AO749" s="145"/>
      <c r="AP749" s="247" t="str">
        <f>IF(F749="","",IFERROR(VLOOKUP(SUBSTITUTE(SUBSTITUTE(Tabla1[[#This Row],[Uso Sistemas]],"T","P"),"N","F"),Parámetros!$M$2:$N$17,2,0),"Completar hasta 3ra sem. para evaluar a Probacionista"))</f>
        <v/>
      </c>
      <c r="AQ749" s="40"/>
      <c r="AR749" s="40"/>
      <c r="AS749" s="40"/>
      <c r="AT749" s="29"/>
      <c r="AU749" s="56"/>
      <c r="AV749" s="56"/>
      <c r="AW749" s="56"/>
      <c r="AX749" s="249" t="str">
        <f>IF(V749="","",EOMONTH(EDATE(Tabla1[[#This Row],[Fecha Finalización]],2),0))</f>
        <v/>
      </c>
      <c r="AY749" s="40"/>
      <c r="AZ749" s="250" t="str">
        <f>IF(V749="","",EOMONTH(EDATE(Tabla1[[#This Row],[Fecha Finalización]],3),0))</f>
        <v/>
      </c>
      <c r="BA749" s="40"/>
      <c r="BB749" s="40"/>
      <c r="BC749" s="236"/>
      <c r="BD749" s="234" t="str">
        <f>IF(F749="","",Tabla1[[#This Row],[sem 01]]&amp;Tabla1[[#This Row],[sem 02]]&amp;Tabla1[[#This Row],[sem 03]])</f>
        <v/>
      </c>
      <c r="BE749" s="235" t="str">
        <f>IF(TRIM(F749)="","",$B$1&amp;"-"&amp;SUBSTITUTE(Tabla1[[#This Row],[Mes Inscrito]]," ","")&amp;"-"&amp;SUBSTITUTE(Tabla1[[#This Row],[Dia de clases Inscrito]]," ","")&amp;"-"&amp;SUBSTITUTE(Tabla1[[#This Row],[Horario Inscrito]]," ","")&amp;"-"&amp;Tabla1[[#This Row],[Fecha Inicio grupo]])</f>
        <v/>
      </c>
      <c r="BF749" s="252" t="str">
        <f>IF(F749="","",Tabla1[[#This Row],[Curso]])</f>
        <v/>
      </c>
      <c r="BG749" s="253" t="str">
        <f>+IF(TRIM(F749)="","",$B$1&amp;"-"&amp;TRIM(Tabla1[[#This Row],[Mes Inscrito]])&amp;"-"&amp;TRIM(Tabla1[[#This Row],[Dia de clases Inscrito]])&amp;"-"&amp;TRIM(Tabla1[[#This Row],[Horario Inscrito]])&amp;"-"&amp;TRIM(Tabla1[[#This Row],[Fecha Inicio grupo]])&amp;"-"&amp;TRIM(Tabla1[[#This Row],[Tipo Incrito]]))</f>
        <v/>
      </c>
      <c r="BH749" s="309"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10"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10"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10" t="str">
        <f>IF(Tabla1[[#This Row],[Fecha Inicio grupo]]="","",IFERROR(VLOOKUP(Tabla1[[#This Row],[Mes de Alta como miembro]],Parámetros!$AM$2:$AN$16,2,0),"01/01/1900"))</f>
        <v/>
      </c>
    </row>
    <row r="750" spans="1:63" ht="14.45" hidden="1">
      <c r="A750" s="69">
        <v>747</v>
      </c>
      <c r="B750" s="30"/>
      <c r="C750" s="35"/>
      <c r="D750" s="43"/>
      <c r="E750" s="65"/>
      <c r="F750" s="46"/>
      <c r="G750" s="46"/>
      <c r="H750" s="164"/>
      <c r="I750" s="43"/>
      <c r="J750" s="29"/>
      <c r="K750" s="70"/>
      <c r="L750" s="69"/>
      <c r="M750" s="47"/>
      <c r="N750" s="239" t="str">
        <f ca="1">IF(Tabla1[[#This Row],[Fecha de nac]]="","",IF(Tabla1[[#This Row],[Fecha Finalización]] &gt;=TODAY(), DATEDIF(Tabla1[[#This Row],[Fecha de nac]],TODAY(),"y"), ROUNDDOWN((Tabla1[[#This Row],[Fecha Finalización]] -Tabla1[[#This Row],[Fecha de nac]])/365,0)))</f>
        <v/>
      </c>
      <c r="O750" s="170"/>
      <c r="P750" s="35"/>
      <c r="Q750" s="68"/>
      <c r="R750" s="68"/>
      <c r="S750" s="68"/>
      <c r="T750" s="68"/>
      <c r="U750" s="244" t="str">
        <f>IF(F750="","",Tabla1[[#This Row],[Fecha Inicio grupo]]+3*7-7)</f>
        <v/>
      </c>
      <c r="V750" s="245" t="str">
        <f>IF(F750="","",EDATE(Tabla1[[#This Row],[Fecha Inicio grupo]],3))</f>
        <v/>
      </c>
      <c r="W750" s="30"/>
      <c r="X750" s="30"/>
      <c r="Y750" s="77"/>
      <c r="Z750" s="77"/>
      <c r="AA750" s="77"/>
      <c r="AB750" s="77"/>
      <c r="AC750" s="77"/>
      <c r="AD750" s="77"/>
      <c r="AE750" s="77"/>
      <c r="AF750" s="77"/>
      <c r="AG750" s="77"/>
      <c r="AH750" s="77"/>
      <c r="AI750" s="77"/>
      <c r="AJ750" s="77"/>
      <c r="AK750" s="77"/>
      <c r="AL750" s="77"/>
      <c r="AM750" s="77"/>
      <c r="AN750" s="77"/>
      <c r="AO750" s="145"/>
      <c r="AP750" s="247" t="str">
        <f>IF(F750="","",IFERROR(VLOOKUP(SUBSTITUTE(SUBSTITUTE(Tabla1[[#This Row],[Uso Sistemas]],"T","P"),"N","F"),Parámetros!$M$2:$N$17,2,0),"Completar hasta 3ra sem. para evaluar a Probacionista"))</f>
        <v/>
      </c>
      <c r="AQ750" s="40"/>
      <c r="AR750" s="40"/>
      <c r="AS750" s="40"/>
      <c r="AT750" s="29"/>
      <c r="AU750" s="56"/>
      <c r="AV750" s="56"/>
      <c r="AW750" s="56"/>
      <c r="AX750" s="249" t="str">
        <f>IF(V750="","",EOMONTH(EDATE(Tabla1[[#This Row],[Fecha Finalización]],2),0))</f>
        <v/>
      </c>
      <c r="AY750" s="40"/>
      <c r="AZ750" s="250" t="str">
        <f>IF(V750="","",EOMONTH(EDATE(Tabla1[[#This Row],[Fecha Finalización]],3),0))</f>
        <v/>
      </c>
      <c r="BA750" s="40"/>
      <c r="BB750" s="40"/>
      <c r="BC750" s="236"/>
      <c r="BD750" s="234" t="str">
        <f>IF(F750="","",Tabla1[[#This Row],[sem 01]]&amp;Tabla1[[#This Row],[sem 02]]&amp;Tabla1[[#This Row],[sem 03]])</f>
        <v/>
      </c>
      <c r="BE750" s="235" t="str">
        <f>IF(TRIM(F750)="","",$B$1&amp;"-"&amp;SUBSTITUTE(Tabla1[[#This Row],[Mes Inscrito]]," ","")&amp;"-"&amp;SUBSTITUTE(Tabla1[[#This Row],[Dia de clases Inscrito]]," ","")&amp;"-"&amp;SUBSTITUTE(Tabla1[[#This Row],[Horario Inscrito]]," ","")&amp;"-"&amp;Tabla1[[#This Row],[Fecha Inicio grupo]])</f>
        <v/>
      </c>
      <c r="BF750" s="252" t="str">
        <f>IF(F750="","",Tabla1[[#This Row],[Curso]])</f>
        <v/>
      </c>
      <c r="BG750" s="253" t="str">
        <f>+IF(TRIM(F750)="","",$B$1&amp;"-"&amp;TRIM(Tabla1[[#This Row],[Mes Inscrito]])&amp;"-"&amp;TRIM(Tabla1[[#This Row],[Dia de clases Inscrito]])&amp;"-"&amp;TRIM(Tabla1[[#This Row],[Horario Inscrito]])&amp;"-"&amp;TRIM(Tabla1[[#This Row],[Fecha Inicio grupo]])&amp;"-"&amp;TRIM(Tabla1[[#This Row],[Tipo Incrito]]))</f>
        <v/>
      </c>
      <c r="BH750" s="309"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10"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10"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10" t="str">
        <f>IF(Tabla1[[#This Row],[Fecha Inicio grupo]]="","",IFERROR(VLOOKUP(Tabla1[[#This Row],[Mes de Alta como miembro]],Parámetros!$AM$2:$AN$16,2,0),"01/01/1900"))</f>
        <v/>
      </c>
    </row>
    <row r="751" spans="1:63" ht="14.45" hidden="1">
      <c r="A751" s="69">
        <v>748</v>
      </c>
      <c r="B751" s="30"/>
      <c r="C751" s="35"/>
      <c r="D751" s="43"/>
      <c r="E751" s="65"/>
      <c r="F751" s="46"/>
      <c r="G751" s="46"/>
      <c r="H751" s="164"/>
      <c r="I751" s="43"/>
      <c r="J751" s="29"/>
      <c r="K751" s="70"/>
      <c r="L751" s="69"/>
      <c r="M751" s="47"/>
      <c r="N751" s="239" t="str">
        <f ca="1">IF(Tabla1[[#This Row],[Fecha de nac]]="","",IF(Tabla1[[#This Row],[Fecha Finalización]] &gt;=TODAY(), DATEDIF(Tabla1[[#This Row],[Fecha de nac]],TODAY(),"y"), ROUNDDOWN((Tabla1[[#This Row],[Fecha Finalización]] -Tabla1[[#This Row],[Fecha de nac]])/365,0)))</f>
        <v/>
      </c>
      <c r="O751" s="170"/>
      <c r="P751" s="35"/>
      <c r="Q751" s="68"/>
      <c r="R751" s="68"/>
      <c r="S751" s="68"/>
      <c r="T751" s="68"/>
      <c r="U751" s="244" t="str">
        <f>IF(F751="","",Tabla1[[#This Row],[Fecha Inicio grupo]]+3*7-7)</f>
        <v/>
      </c>
      <c r="V751" s="245" t="str">
        <f>IF(F751="","",EDATE(Tabla1[[#This Row],[Fecha Inicio grupo]],3))</f>
        <v/>
      </c>
      <c r="W751" s="30"/>
      <c r="X751" s="30"/>
      <c r="Y751" s="77"/>
      <c r="Z751" s="77"/>
      <c r="AA751" s="77"/>
      <c r="AB751" s="77"/>
      <c r="AC751" s="77"/>
      <c r="AD751" s="77"/>
      <c r="AE751" s="77"/>
      <c r="AF751" s="77"/>
      <c r="AG751" s="77"/>
      <c r="AH751" s="77"/>
      <c r="AI751" s="77"/>
      <c r="AJ751" s="77"/>
      <c r="AK751" s="77"/>
      <c r="AL751" s="77"/>
      <c r="AM751" s="77"/>
      <c r="AN751" s="77"/>
      <c r="AO751" s="145"/>
      <c r="AP751" s="247" t="str">
        <f>IF(F751="","",IFERROR(VLOOKUP(SUBSTITUTE(SUBSTITUTE(Tabla1[[#This Row],[Uso Sistemas]],"T","P"),"N","F"),Parámetros!$M$2:$N$17,2,0),"Completar hasta 3ra sem. para evaluar a Probacionista"))</f>
        <v/>
      </c>
      <c r="AQ751" s="40"/>
      <c r="AR751" s="40"/>
      <c r="AS751" s="40"/>
      <c r="AT751" s="29"/>
      <c r="AU751" s="56"/>
      <c r="AV751" s="56"/>
      <c r="AW751" s="56"/>
      <c r="AX751" s="249" t="str">
        <f>IF(V751="","",EOMONTH(EDATE(Tabla1[[#This Row],[Fecha Finalización]],2),0))</f>
        <v/>
      </c>
      <c r="AY751" s="40"/>
      <c r="AZ751" s="250" t="str">
        <f>IF(V751="","",EOMONTH(EDATE(Tabla1[[#This Row],[Fecha Finalización]],3),0))</f>
        <v/>
      </c>
      <c r="BA751" s="40"/>
      <c r="BB751" s="40"/>
      <c r="BC751" s="236"/>
      <c r="BD751" s="234" t="str">
        <f>IF(F751="","",Tabla1[[#This Row],[sem 01]]&amp;Tabla1[[#This Row],[sem 02]]&amp;Tabla1[[#This Row],[sem 03]])</f>
        <v/>
      </c>
      <c r="BE751" s="235" t="str">
        <f>IF(TRIM(F751)="","",$B$1&amp;"-"&amp;SUBSTITUTE(Tabla1[[#This Row],[Mes Inscrito]]," ","")&amp;"-"&amp;SUBSTITUTE(Tabla1[[#This Row],[Dia de clases Inscrito]]," ","")&amp;"-"&amp;SUBSTITUTE(Tabla1[[#This Row],[Horario Inscrito]]," ","")&amp;"-"&amp;Tabla1[[#This Row],[Fecha Inicio grupo]])</f>
        <v/>
      </c>
      <c r="BF751" s="252" t="str">
        <f>IF(F751="","",Tabla1[[#This Row],[Curso]])</f>
        <v/>
      </c>
      <c r="BG751" s="253" t="str">
        <f>+IF(TRIM(F751)="","",$B$1&amp;"-"&amp;TRIM(Tabla1[[#This Row],[Mes Inscrito]])&amp;"-"&amp;TRIM(Tabla1[[#This Row],[Dia de clases Inscrito]])&amp;"-"&amp;TRIM(Tabla1[[#This Row],[Horario Inscrito]])&amp;"-"&amp;TRIM(Tabla1[[#This Row],[Fecha Inicio grupo]])&amp;"-"&amp;TRIM(Tabla1[[#This Row],[Tipo Incrito]]))</f>
        <v/>
      </c>
      <c r="BH751" s="309"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10"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10"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10" t="str">
        <f>IF(Tabla1[[#This Row],[Fecha Inicio grupo]]="","",IFERROR(VLOOKUP(Tabla1[[#This Row],[Mes de Alta como miembro]],Parámetros!$AM$2:$AN$16,2,0),"01/01/1900"))</f>
        <v/>
      </c>
    </row>
    <row r="752" spans="1:63" ht="14.45" hidden="1">
      <c r="A752" s="69">
        <v>749</v>
      </c>
      <c r="B752" s="30"/>
      <c r="C752" s="35"/>
      <c r="D752" s="43"/>
      <c r="E752" s="65"/>
      <c r="F752" s="46"/>
      <c r="G752" s="46"/>
      <c r="H752" s="164"/>
      <c r="I752" s="43"/>
      <c r="J752" s="29"/>
      <c r="K752" s="70"/>
      <c r="L752" s="69"/>
      <c r="M752" s="47"/>
      <c r="N752" s="239" t="str">
        <f ca="1">IF(Tabla1[[#This Row],[Fecha de nac]]="","",IF(Tabla1[[#This Row],[Fecha Finalización]] &gt;=TODAY(), DATEDIF(Tabla1[[#This Row],[Fecha de nac]],TODAY(),"y"), ROUNDDOWN((Tabla1[[#This Row],[Fecha Finalización]] -Tabla1[[#This Row],[Fecha de nac]])/365,0)))</f>
        <v/>
      </c>
      <c r="O752" s="170"/>
      <c r="P752" s="35"/>
      <c r="Q752" s="68"/>
      <c r="R752" s="68"/>
      <c r="S752" s="68"/>
      <c r="T752" s="68"/>
      <c r="U752" s="244" t="str">
        <f>IF(F752="","",Tabla1[[#This Row],[Fecha Inicio grupo]]+3*7-7)</f>
        <v/>
      </c>
      <c r="V752" s="245" t="str">
        <f>IF(F752="","",EDATE(Tabla1[[#This Row],[Fecha Inicio grupo]],3))</f>
        <v/>
      </c>
      <c r="W752" s="30"/>
      <c r="X752" s="30"/>
      <c r="Y752" s="77"/>
      <c r="Z752" s="77"/>
      <c r="AA752" s="77"/>
      <c r="AB752" s="77"/>
      <c r="AC752" s="77"/>
      <c r="AD752" s="77"/>
      <c r="AE752" s="77"/>
      <c r="AF752" s="77"/>
      <c r="AG752" s="77"/>
      <c r="AH752" s="77"/>
      <c r="AI752" s="77"/>
      <c r="AJ752" s="77"/>
      <c r="AK752" s="77"/>
      <c r="AL752" s="77"/>
      <c r="AM752" s="77"/>
      <c r="AN752" s="77"/>
      <c r="AO752" s="145"/>
      <c r="AP752" s="247" t="str">
        <f>IF(F752="","",IFERROR(VLOOKUP(SUBSTITUTE(SUBSTITUTE(Tabla1[[#This Row],[Uso Sistemas]],"T","P"),"N","F"),Parámetros!$M$2:$N$17,2,0),"Completar hasta 3ra sem. para evaluar a Probacionista"))</f>
        <v/>
      </c>
      <c r="AQ752" s="40"/>
      <c r="AR752" s="40"/>
      <c r="AS752" s="40"/>
      <c r="AT752" s="29"/>
      <c r="AU752" s="56"/>
      <c r="AV752" s="56"/>
      <c r="AW752" s="56"/>
      <c r="AX752" s="249" t="str">
        <f>IF(V752="","",EOMONTH(EDATE(Tabla1[[#This Row],[Fecha Finalización]],2),0))</f>
        <v/>
      </c>
      <c r="AY752" s="40"/>
      <c r="AZ752" s="250" t="str">
        <f>IF(V752="","",EOMONTH(EDATE(Tabla1[[#This Row],[Fecha Finalización]],3),0))</f>
        <v/>
      </c>
      <c r="BA752" s="40"/>
      <c r="BB752" s="40"/>
      <c r="BC752" s="236"/>
      <c r="BD752" s="234" t="str">
        <f>IF(F752="","",Tabla1[[#This Row],[sem 01]]&amp;Tabla1[[#This Row],[sem 02]]&amp;Tabla1[[#This Row],[sem 03]])</f>
        <v/>
      </c>
      <c r="BE752" s="235" t="str">
        <f>IF(TRIM(F752)="","",$B$1&amp;"-"&amp;SUBSTITUTE(Tabla1[[#This Row],[Mes Inscrito]]," ","")&amp;"-"&amp;SUBSTITUTE(Tabla1[[#This Row],[Dia de clases Inscrito]]," ","")&amp;"-"&amp;SUBSTITUTE(Tabla1[[#This Row],[Horario Inscrito]]," ","")&amp;"-"&amp;Tabla1[[#This Row],[Fecha Inicio grupo]])</f>
        <v/>
      </c>
      <c r="BF752" s="252" t="str">
        <f>IF(F752="","",Tabla1[[#This Row],[Curso]])</f>
        <v/>
      </c>
      <c r="BG752" s="253" t="str">
        <f>+IF(TRIM(F752)="","",$B$1&amp;"-"&amp;TRIM(Tabla1[[#This Row],[Mes Inscrito]])&amp;"-"&amp;TRIM(Tabla1[[#This Row],[Dia de clases Inscrito]])&amp;"-"&amp;TRIM(Tabla1[[#This Row],[Horario Inscrito]])&amp;"-"&amp;TRIM(Tabla1[[#This Row],[Fecha Inicio grupo]])&amp;"-"&amp;TRIM(Tabla1[[#This Row],[Tipo Incrito]]))</f>
        <v/>
      </c>
      <c r="BH752" s="309"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10"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10"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10" t="str">
        <f>IF(Tabla1[[#This Row],[Fecha Inicio grupo]]="","",IFERROR(VLOOKUP(Tabla1[[#This Row],[Mes de Alta como miembro]],Parámetros!$AM$2:$AN$16,2,0),"01/01/1900"))</f>
        <v/>
      </c>
    </row>
    <row r="753" spans="1:63" ht="14.45" hidden="1">
      <c r="A753" s="69">
        <v>750</v>
      </c>
      <c r="B753" s="30"/>
      <c r="C753" s="35"/>
      <c r="D753" s="43"/>
      <c r="E753" s="65"/>
      <c r="F753" s="46"/>
      <c r="G753" s="46"/>
      <c r="H753" s="164"/>
      <c r="I753" s="43"/>
      <c r="J753" s="29"/>
      <c r="K753" s="70"/>
      <c r="L753" s="69"/>
      <c r="M753" s="47"/>
      <c r="N753" s="239" t="str">
        <f ca="1">IF(Tabla1[[#This Row],[Fecha de nac]]="","",IF(Tabla1[[#This Row],[Fecha Finalización]] &gt;=TODAY(), DATEDIF(Tabla1[[#This Row],[Fecha de nac]],TODAY(),"y"), ROUNDDOWN((Tabla1[[#This Row],[Fecha Finalización]] -Tabla1[[#This Row],[Fecha de nac]])/365,0)))</f>
        <v/>
      </c>
      <c r="O753" s="170"/>
      <c r="P753" s="35"/>
      <c r="Q753" s="68"/>
      <c r="R753" s="68"/>
      <c r="S753" s="68"/>
      <c r="T753" s="68"/>
      <c r="U753" s="244" t="str">
        <f>IF(F753="","",Tabla1[[#This Row],[Fecha Inicio grupo]]+3*7-7)</f>
        <v/>
      </c>
      <c r="V753" s="245" t="str">
        <f>IF(F753="","",EDATE(Tabla1[[#This Row],[Fecha Inicio grupo]],3))</f>
        <v/>
      </c>
      <c r="W753" s="30"/>
      <c r="X753" s="30"/>
      <c r="Y753" s="77"/>
      <c r="Z753" s="77"/>
      <c r="AA753" s="77"/>
      <c r="AB753" s="77"/>
      <c r="AC753" s="77"/>
      <c r="AD753" s="77"/>
      <c r="AE753" s="77"/>
      <c r="AF753" s="77"/>
      <c r="AG753" s="77"/>
      <c r="AH753" s="77"/>
      <c r="AI753" s="77"/>
      <c r="AJ753" s="77"/>
      <c r="AK753" s="77"/>
      <c r="AL753" s="77"/>
      <c r="AM753" s="77"/>
      <c r="AN753" s="77"/>
      <c r="AO753" s="145"/>
      <c r="AP753" s="247" t="str">
        <f>IF(F753="","",IFERROR(VLOOKUP(SUBSTITUTE(SUBSTITUTE(Tabla1[[#This Row],[Uso Sistemas]],"T","P"),"N","F"),Parámetros!$M$2:$N$17,2,0),"Completar hasta 3ra sem. para evaluar a Probacionista"))</f>
        <v/>
      </c>
      <c r="AQ753" s="40"/>
      <c r="AR753" s="40"/>
      <c r="AS753" s="40"/>
      <c r="AT753" s="29"/>
      <c r="AU753" s="56"/>
      <c r="AV753" s="56"/>
      <c r="AW753" s="56"/>
      <c r="AX753" s="249" t="str">
        <f>IF(V753="","",EOMONTH(EDATE(Tabla1[[#This Row],[Fecha Finalización]],2),0))</f>
        <v/>
      </c>
      <c r="AY753" s="40"/>
      <c r="AZ753" s="250" t="str">
        <f>IF(V753="","",EOMONTH(EDATE(Tabla1[[#This Row],[Fecha Finalización]],3),0))</f>
        <v/>
      </c>
      <c r="BA753" s="40"/>
      <c r="BB753" s="40"/>
      <c r="BC753" s="236"/>
      <c r="BD753" s="234" t="str">
        <f>IF(F753="","",Tabla1[[#This Row],[sem 01]]&amp;Tabla1[[#This Row],[sem 02]]&amp;Tabla1[[#This Row],[sem 03]])</f>
        <v/>
      </c>
      <c r="BE753" s="235" t="str">
        <f>IF(TRIM(F753)="","",$B$1&amp;"-"&amp;SUBSTITUTE(Tabla1[[#This Row],[Mes Inscrito]]," ","")&amp;"-"&amp;SUBSTITUTE(Tabla1[[#This Row],[Dia de clases Inscrito]]," ","")&amp;"-"&amp;SUBSTITUTE(Tabla1[[#This Row],[Horario Inscrito]]," ","")&amp;"-"&amp;Tabla1[[#This Row],[Fecha Inicio grupo]])</f>
        <v/>
      </c>
      <c r="BF753" s="252" t="str">
        <f>IF(F753="","",Tabla1[[#This Row],[Curso]])</f>
        <v/>
      </c>
      <c r="BG753" s="253" t="str">
        <f>+IF(TRIM(F753)="","",$B$1&amp;"-"&amp;TRIM(Tabla1[[#This Row],[Mes Inscrito]])&amp;"-"&amp;TRIM(Tabla1[[#This Row],[Dia de clases Inscrito]])&amp;"-"&amp;TRIM(Tabla1[[#This Row],[Horario Inscrito]])&amp;"-"&amp;TRIM(Tabla1[[#This Row],[Fecha Inicio grupo]])&amp;"-"&amp;TRIM(Tabla1[[#This Row],[Tipo Incrito]]))</f>
        <v/>
      </c>
      <c r="BH753" s="309"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10"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10"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10" t="str">
        <f>IF(Tabla1[[#This Row],[Fecha Inicio grupo]]="","",IFERROR(VLOOKUP(Tabla1[[#This Row],[Mes de Alta como miembro]],Parámetros!$AM$2:$AN$16,2,0),"01/01/1900"))</f>
        <v/>
      </c>
    </row>
    <row r="754" spans="1:63" ht="14.45" hidden="1">
      <c r="A754" s="69">
        <v>751</v>
      </c>
      <c r="B754" s="30"/>
      <c r="C754" s="35"/>
      <c r="D754" s="43"/>
      <c r="E754" s="65"/>
      <c r="F754" s="46"/>
      <c r="G754" s="46"/>
      <c r="H754" s="164"/>
      <c r="I754" s="43"/>
      <c r="J754" s="29"/>
      <c r="K754" s="70"/>
      <c r="L754" s="69"/>
      <c r="M754" s="47"/>
      <c r="N754" s="239" t="str">
        <f ca="1">IF(Tabla1[[#This Row],[Fecha de nac]]="","",IF(Tabla1[[#This Row],[Fecha Finalización]] &gt;=TODAY(), DATEDIF(Tabla1[[#This Row],[Fecha de nac]],TODAY(),"y"), ROUNDDOWN((Tabla1[[#This Row],[Fecha Finalización]] -Tabla1[[#This Row],[Fecha de nac]])/365,0)))</f>
        <v/>
      </c>
      <c r="O754" s="170"/>
      <c r="P754" s="35"/>
      <c r="Q754" s="68"/>
      <c r="R754" s="68"/>
      <c r="S754" s="68"/>
      <c r="T754" s="68"/>
      <c r="U754" s="244" t="str">
        <f>IF(F754="","",Tabla1[[#This Row],[Fecha Inicio grupo]]+3*7-7)</f>
        <v/>
      </c>
      <c r="V754" s="245" t="str">
        <f>IF(F754="","",EDATE(Tabla1[[#This Row],[Fecha Inicio grupo]],3))</f>
        <v/>
      </c>
      <c r="W754" s="30"/>
      <c r="X754" s="30"/>
      <c r="Y754" s="77"/>
      <c r="Z754" s="77"/>
      <c r="AA754" s="77"/>
      <c r="AB754" s="77"/>
      <c r="AC754" s="77"/>
      <c r="AD754" s="77"/>
      <c r="AE754" s="77"/>
      <c r="AF754" s="77"/>
      <c r="AG754" s="77"/>
      <c r="AH754" s="77"/>
      <c r="AI754" s="77"/>
      <c r="AJ754" s="77"/>
      <c r="AK754" s="77"/>
      <c r="AL754" s="77"/>
      <c r="AM754" s="77"/>
      <c r="AN754" s="77"/>
      <c r="AO754" s="145"/>
      <c r="AP754" s="247" t="str">
        <f>IF(F754="","",IFERROR(VLOOKUP(SUBSTITUTE(SUBSTITUTE(Tabla1[[#This Row],[Uso Sistemas]],"T","P"),"N","F"),Parámetros!$M$2:$N$17,2,0),"Completar hasta 3ra sem. para evaluar a Probacionista"))</f>
        <v/>
      </c>
      <c r="AQ754" s="40"/>
      <c r="AR754" s="40"/>
      <c r="AS754" s="40"/>
      <c r="AT754" s="29"/>
      <c r="AU754" s="56"/>
      <c r="AV754" s="56"/>
      <c r="AW754" s="56"/>
      <c r="AX754" s="249" t="str">
        <f>IF(V754="","",EOMONTH(EDATE(Tabla1[[#This Row],[Fecha Finalización]],2),0))</f>
        <v/>
      </c>
      <c r="AY754" s="40"/>
      <c r="AZ754" s="250" t="str">
        <f>IF(V754="","",EOMONTH(EDATE(Tabla1[[#This Row],[Fecha Finalización]],3),0))</f>
        <v/>
      </c>
      <c r="BA754" s="40"/>
      <c r="BB754" s="40"/>
      <c r="BC754" s="236"/>
      <c r="BD754" s="234" t="str">
        <f>IF(F754="","",Tabla1[[#This Row],[sem 01]]&amp;Tabla1[[#This Row],[sem 02]]&amp;Tabla1[[#This Row],[sem 03]])</f>
        <v/>
      </c>
      <c r="BE754" s="235" t="str">
        <f>IF(TRIM(F754)="","",$B$1&amp;"-"&amp;SUBSTITUTE(Tabla1[[#This Row],[Mes Inscrito]]," ","")&amp;"-"&amp;SUBSTITUTE(Tabla1[[#This Row],[Dia de clases Inscrito]]," ","")&amp;"-"&amp;SUBSTITUTE(Tabla1[[#This Row],[Horario Inscrito]]," ","")&amp;"-"&amp;Tabla1[[#This Row],[Fecha Inicio grupo]])</f>
        <v/>
      </c>
      <c r="BF754" s="252" t="str">
        <f>IF(F754="","",Tabla1[[#This Row],[Curso]])</f>
        <v/>
      </c>
      <c r="BG754" s="253" t="str">
        <f>+IF(TRIM(F754)="","",$B$1&amp;"-"&amp;TRIM(Tabla1[[#This Row],[Mes Inscrito]])&amp;"-"&amp;TRIM(Tabla1[[#This Row],[Dia de clases Inscrito]])&amp;"-"&amp;TRIM(Tabla1[[#This Row],[Horario Inscrito]])&amp;"-"&amp;TRIM(Tabla1[[#This Row],[Fecha Inicio grupo]])&amp;"-"&amp;TRIM(Tabla1[[#This Row],[Tipo Incrito]]))</f>
        <v/>
      </c>
      <c r="BH754" s="309"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10"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10"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10" t="str">
        <f>IF(Tabla1[[#This Row],[Fecha Inicio grupo]]="","",IFERROR(VLOOKUP(Tabla1[[#This Row],[Mes de Alta como miembro]],Parámetros!$AM$2:$AN$16,2,0),"01/01/1900"))</f>
        <v/>
      </c>
    </row>
    <row r="755" spans="1:63" ht="14.45" hidden="1">
      <c r="A755" s="69">
        <v>752</v>
      </c>
      <c r="B755" s="30"/>
      <c r="C755" s="35"/>
      <c r="D755" s="43"/>
      <c r="E755" s="65"/>
      <c r="F755" s="46"/>
      <c r="G755" s="46"/>
      <c r="H755" s="164"/>
      <c r="I755" s="43"/>
      <c r="J755" s="29"/>
      <c r="K755" s="70"/>
      <c r="L755" s="69"/>
      <c r="M755" s="47"/>
      <c r="N755" s="239" t="str">
        <f ca="1">IF(Tabla1[[#This Row],[Fecha de nac]]="","",IF(Tabla1[[#This Row],[Fecha Finalización]] &gt;=TODAY(), DATEDIF(Tabla1[[#This Row],[Fecha de nac]],TODAY(),"y"), ROUNDDOWN((Tabla1[[#This Row],[Fecha Finalización]] -Tabla1[[#This Row],[Fecha de nac]])/365,0)))</f>
        <v/>
      </c>
      <c r="O755" s="170"/>
      <c r="P755" s="35"/>
      <c r="Q755" s="68"/>
      <c r="R755" s="68"/>
      <c r="S755" s="68"/>
      <c r="T755" s="68"/>
      <c r="U755" s="244" t="str">
        <f>IF(F755="","",Tabla1[[#This Row],[Fecha Inicio grupo]]+3*7-7)</f>
        <v/>
      </c>
      <c r="V755" s="245" t="str">
        <f>IF(F755="","",EDATE(Tabla1[[#This Row],[Fecha Inicio grupo]],3))</f>
        <v/>
      </c>
      <c r="W755" s="30"/>
      <c r="X755" s="30"/>
      <c r="Y755" s="77"/>
      <c r="Z755" s="77"/>
      <c r="AA755" s="77"/>
      <c r="AB755" s="77"/>
      <c r="AC755" s="77"/>
      <c r="AD755" s="77"/>
      <c r="AE755" s="77"/>
      <c r="AF755" s="77"/>
      <c r="AG755" s="77"/>
      <c r="AH755" s="77"/>
      <c r="AI755" s="77"/>
      <c r="AJ755" s="77"/>
      <c r="AK755" s="77"/>
      <c r="AL755" s="77"/>
      <c r="AM755" s="77"/>
      <c r="AN755" s="77"/>
      <c r="AO755" s="145"/>
      <c r="AP755" s="247" t="str">
        <f>IF(F755="","",IFERROR(VLOOKUP(SUBSTITUTE(SUBSTITUTE(Tabla1[[#This Row],[Uso Sistemas]],"T","P"),"N","F"),Parámetros!$M$2:$N$17,2,0),"Completar hasta 3ra sem. para evaluar a Probacionista"))</f>
        <v/>
      </c>
      <c r="AQ755" s="40"/>
      <c r="AR755" s="40"/>
      <c r="AS755" s="40"/>
      <c r="AT755" s="29"/>
      <c r="AU755" s="56"/>
      <c r="AV755" s="56"/>
      <c r="AW755" s="56"/>
      <c r="AX755" s="249" t="str">
        <f>IF(V755="","",EOMONTH(EDATE(Tabla1[[#This Row],[Fecha Finalización]],2),0))</f>
        <v/>
      </c>
      <c r="AY755" s="40"/>
      <c r="AZ755" s="250" t="str">
        <f>IF(V755="","",EOMONTH(EDATE(Tabla1[[#This Row],[Fecha Finalización]],3),0))</f>
        <v/>
      </c>
      <c r="BA755" s="40"/>
      <c r="BB755" s="40"/>
      <c r="BC755" s="236"/>
      <c r="BD755" s="234" t="str">
        <f>IF(F755="","",Tabla1[[#This Row],[sem 01]]&amp;Tabla1[[#This Row],[sem 02]]&amp;Tabla1[[#This Row],[sem 03]])</f>
        <v/>
      </c>
      <c r="BE755" s="235" t="str">
        <f>IF(TRIM(F755)="","",$B$1&amp;"-"&amp;SUBSTITUTE(Tabla1[[#This Row],[Mes Inscrito]]," ","")&amp;"-"&amp;SUBSTITUTE(Tabla1[[#This Row],[Dia de clases Inscrito]]," ","")&amp;"-"&amp;SUBSTITUTE(Tabla1[[#This Row],[Horario Inscrito]]," ","")&amp;"-"&amp;Tabla1[[#This Row],[Fecha Inicio grupo]])</f>
        <v/>
      </c>
      <c r="BF755" s="252" t="str">
        <f>IF(F755="","",Tabla1[[#This Row],[Curso]])</f>
        <v/>
      </c>
      <c r="BG755" s="253" t="str">
        <f>+IF(TRIM(F755)="","",$B$1&amp;"-"&amp;TRIM(Tabla1[[#This Row],[Mes Inscrito]])&amp;"-"&amp;TRIM(Tabla1[[#This Row],[Dia de clases Inscrito]])&amp;"-"&amp;TRIM(Tabla1[[#This Row],[Horario Inscrito]])&amp;"-"&amp;TRIM(Tabla1[[#This Row],[Fecha Inicio grupo]])&amp;"-"&amp;TRIM(Tabla1[[#This Row],[Tipo Incrito]]))</f>
        <v/>
      </c>
      <c r="BH755" s="309"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10"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10"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10" t="str">
        <f>IF(Tabla1[[#This Row],[Fecha Inicio grupo]]="","",IFERROR(VLOOKUP(Tabla1[[#This Row],[Mes de Alta como miembro]],Parámetros!$AM$2:$AN$16,2,0),"01/01/1900"))</f>
        <v/>
      </c>
    </row>
    <row r="756" spans="1:63" ht="14.45" hidden="1">
      <c r="A756" s="69">
        <v>753</v>
      </c>
      <c r="B756" s="30"/>
      <c r="C756" s="35"/>
      <c r="D756" s="43"/>
      <c r="E756" s="65"/>
      <c r="F756" s="46"/>
      <c r="G756" s="46"/>
      <c r="H756" s="164"/>
      <c r="I756" s="43"/>
      <c r="J756" s="29"/>
      <c r="K756" s="70"/>
      <c r="L756" s="69"/>
      <c r="M756" s="47"/>
      <c r="N756" s="239" t="str">
        <f ca="1">IF(Tabla1[[#This Row],[Fecha de nac]]="","",IF(Tabla1[[#This Row],[Fecha Finalización]] &gt;=TODAY(), DATEDIF(Tabla1[[#This Row],[Fecha de nac]],TODAY(),"y"), ROUNDDOWN((Tabla1[[#This Row],[Fecha Finalización]] -Tabla1[[#This Row],[Fecha de nac]])/365,0)))</f>
        <v/>
      </c>
      <c r="O756" s="170"/>
      <c r="P756" s="35"/>
      <c r="Q756" s="68"/>
      <c r="R756" s="68"/>
      <c r="S756" s="68"/>
      <c r="T756" s="68"/>
      <c r="U756" s="244" t="str">
        <f>IF(F756="","",Tabla1[[#This Row],[Fecha Inicio grupo]]+3*7-7)</f>
        <v/>
      </c>
      <c r="V756" s="245" t="str">
        <f>IF(F756="","",EDATE(Tabla1[[#This Row],[Fecha Inicio grupo]],3))</f>
        <v/>
      </c>
      <c r="W756" s="30"/>
      <c r="X756" s="30"/>
      <c r="Y756" s="77"/>
      <c r="Z756" s="77"/>
      <c r="AA756" s="77"/>
      <c r="AB756" s="77"/>
      <c r="AC756" s="77"/>
      <c r="AD756" s="77"/>
      <c r="AE756" s="77"/>
      <c r="AF756" s="77"/>
      <c r="AG756" s="77"/>
      <c r="AH756" s="77"/>
      <c r="AI756" s="77"/>
      <c r="AJ756" s="77"/>
      <c r="AK756" s="77"/>
      <c r="AL756" s="77"/>
      <c r="AM756" s="77"/>
      <c r="AN756" s="77"/>
      <c r="AO756" s="145"/>
      <c r="AP756" s="247" t="str">
        <f>IF(F756="","",IFERROR(VLOOKUP(SUBSTITUTE(SUBSTITUTE(Tabla1[[#This Row],[Uso Sistemas]],"T","P"),"N","F"),Parámetros!$M$2:$N$17,2,0),"Completar hasta 3ra sem. para evaluar a Probacionista"))</f>
        <v/>
      </c>
      <c r="AQ756" s="40"/>
      <c r="AR756" s="40"/>
      <c r="AS756" s="40"/>
      <c r="AT756" s="29"/>
      <c r="AU756" s="56"/>
      <c r="AV756" s="56"/>
      <c r="AW756" s="56"/>
      <c r="AX756" s="249" t="str">
        <f>IF(V756="","",EOMONTH(EDATE(Tabla1[[#This Row],[Fecha Finalización]],2),0))</f>
        <v/>
      </c>
      <c r="AY756" s="40"/>
      <c r="AZ756" s="250" t="str">
        <f>IF(V756="","",EOMONTH(EDATE(Tabla1[[#This Row],[Fecha Finalización]],3),0))</f>
        <v/>
      </c>
      <c r="BA756" s="40"/>
      <c r="BB756" s="40"/>
      <c r="BC756" s="236"/>
      <c r="BD756" s="234" t="str">
        <f>IF(F756="","",Tabla1[[#This Row],[sem 01]]&amp;Tabla1[[#This Row],[sem 02]]&amp;Tabla1[[#This Row],[sem 03]])</f>
        <v/>
      </c>
      <c r="BE756" s="235" t="str">
        <f>IF(TRIM(F756)="","",$B$1&amp;"-"&amp;SUBSTITUTE(Tabla1[[#This Row],[Mes Inscrito]]," ","")&amp;"-"&amp;SUBSTITUTE(Tabla1[[#This Row],[Dia de clases Inscrito]]," ","")&amp;"-"&amp;SUBSTITUTE(Tabla1[[#This Row],[Horario Inscrito]]," ","")&amp;"-"&amp;Tabla1[[#This Row],[Fecha Inicio grupo]])</f>
        <v/>
      </c>
      <c r="BF756" s="252" t="str">
        <f>IF(F756="","",Tabla1[[#This Row],[Curso]])</f>
        <v/>
      </c>
      <c r="BG756" s="253" t="str">
        <f>+IF(TRIM(F756)="","",$B$1&amp;"-"&amp;TRIM(Tabla1[[#This Row],[Mes Inscrito]])&amp;"-"&amp;TRIM(Tabla1[[#This Row],[Dia de clases Inscrito]])&amp;"-"&amp;TRIM(Tabla1[[#This Row],[Horario Inscrito]])&amp;"-"&amp;TRIM(Tabla1[[#This Row],[Fecha Inicio grupo]])&amp;"-"&amp;TRIM(Tabla1[[#This Row],[Tipo Incrito]]))</f>
        <v/>
      </c>
      <c r="BH756" s="309"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10"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10"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10" t="str">
        <f>IF(Tabla1[[#This Row],[Fecha Inicio grupo]]="","",IFERROR(VLOOKUP(Tabla1[[#This Row],[Mes de Alta como miembro]],Parámetros!$AM$2:$AN$16,2,0),"01/01/1900"))</f>
        <v/>
      </c>
    </row>
    <row r="757" spans="1:63" ht="14.45" hidden="1">
      <c r="A757" s="69">
        <v>754</v>
      </c>
      <c r="B757" s="30"/>
      <c r="C757" s="35"/>
      <c r="D757" s="43"/>
      <c r="E757" s="65"/>
      <c r="F757" s="46"/>
      <c r="G757" s="46"/>
      <c r="H757" s="164"/>
      <c r="I757" s="43"/>
      <c r="J757" s="29"/>
      <c r="K757" s="70"/>
      <c r="L757" s="69"/>
      <c r="M757" s="47"/>
      <c r="N757" s="239" t="str">
        <f ca="1">IF(Tabla1[[#This Row],[Fecha de nac]]="","",IF(Tabla1[[#This Row],[Fecha Finalización]] &gt;=TODAY(), DATEDIF(Tabla1[[#This Row],[Fecha de nac]],TODAY(),"y"), ROUNDDOWN((Tabla1[[#This Row],[Fecha Finalización]] -Tabla1[[#This Row],[Fecha de nac]])/365,0)))</f>
        <v/>
      </c>
      <c r="O757" s="170"/>
      <c r="P757" s="35"/>
      <c r="Q757" s="68"/>
      <c r="R757" s="68"/>
      <c r="S757" s="68"/>
      <c r="T757" s="68"/>
      <c r="U757" s="244" t="str">
        <f>IF(F757="","",Tabla1[[#This Row],[Fecha Inicio grupo]]+3*7-7)</f>
        <v/>
      </c>
      <c r="V757" s="245" t="str">
        <f>IF(F757="","",EDATE(Tabla1[[#This Row],[Fecha Inicio grupo]],3))</f>
        <v/>
      </c>
      <c r="W757" s="30"/>
      <c r="X757" s="30"/>
      <c r="Y757" s="77"/>
      <c r="Z757" s="77"/>
      <c r="AA757" s="77"/>
      <c r="AB757" s="77"/>
      <c r="AC757" s="77"/>
      <c r="AD757" s="77"/>
      <c r="AE757" s="77"/>
      <c r="AF757" s="77"/>
      <c r="AG757" s="77"/>
      <c r="AH757" s="77"/>
      <c r="AI757" s="77"/>
      <c r="AJ757" s="77"/>
      <c r="AK757" s="77"/>
      <c r="AL757" s="77"/>
      <c r="AM757" s="77"/>
      <c r="AN757" s="77"/>
      <c r="AO757" s="145"/>
      <c r="AP757" s="247" t="str">
        <f>IF(F757="","",IFERROR(VLOOKUP(SUBSTITUTE(SUBSTITUTE(Tabla1[[#This Row],[Uso Sistemas]],"T","P"),"N","F"),Parámetros!$M$2:$N$17,2,0),"Completar hasta 3ra sem. para evaluar a Probacionista"))</f>
        <v/>
      </c>
      <c r="AQ757" s="40"/>
      <c r="AR757" s="40"/>
      <c r="AS757" s="40"/>
      <c r="AT757" s="29"/>
      <c r="AU757" s="56"/>
      <c r="AV757" s="56"/>
      <c r="AW757" s="56"/>
      <c r="AX757" s="249" t="str">
        <f>IF(V757="","",EOMONTH(EDATE(Tabla1[[#This Row],[Fecha Finalización]],2),0))</f>
        <v/>
      </c>
      <c r="AY757" s="40"/>
      <c r="AZ757" s="250" t="str">
        <f>IF(V757="","",EOMONTH(EDATE(Tabla1[[#This Row],[Fecha Finalización]],3),0))</f>
        <v/>
      </c>
      <c r="BA757" s="40"/>
      <c r="BB757" s="40"/>
      <c r="BC757" s="236"/>
      <c r="BD757" s="234" t="str">
        <f>IF(F757="","",Tabla1[[#This Row],[sem 01]]&amp;Tabla1[[#This Row],[sem 02]]&amp;Tabla1[[#This Row],[sem 03]])</f>
        <v/>
      </c>
      <c r="BE757" s="235" t="str">
        <f>IF(TRIM(F757)="","",$B$1&amp;"-"&amp;SUBSTITUTE(Tabla1[[#This Row],[Mes Inscrito]]," ","")&amp;"-"&amp;SUBSTITUTE(Tabla1[[#This Row],[Dia de clases Inscrito]]," ","")&amp;"-"&amp;SUBSTITUTE(Tabla1[[#This Row],[Horario Inscrito]]," ","")&amp;"-"&amp;Tabla1[[#This Row],[Fecha Inicio grupo]])</f>
        <v/>
      </c>
      <c r="BF757" s="252" t="str">
        <f>IF(F757="","",Tabla1[[#This Row],[Curso]])</f>
        <v/>
      </c>
      <c r="BG757" s="253" t="str">
        <f>+IF(TRIM(F757)="","",$B$1&amp;"-"&amp;TRIM(Tabla1[[#This Row],[Mes Inscrito]])&amp;"-"&amp;TRIM(Tabla1[[#This Row],[Dia de clases Inscrito]])&amp;"-"&amp;TRIM(Tabla1[[#This Row],[Horario Inscrito]])&amp;"-"&amp;TRIM(Tabla1[[#This Row],[Fecha Inicio grupo]])&amp;"-"&amp;TRIM(Tabla1[[#This Row],[Tipo Incrito]]))</f>
        <v/>
      </c>
      <c r="BH757" s="309"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10"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10"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10" t="str">
        <f>IF(Tabla1[[#This Row],[Fecha Inicio grupo]]="","",IFERROR(VLOOKUP(Tabla1[[#This Row],[Mes de Alta como miembro]],Parámetros!$AM$2:$AN$16,2,0),"01/01/1900"))</f>
        <v/>
      </c>
    </row>
    <row r="758" spans="1:63" ht="14.45" hidden="1">
      <c r="A758" s="69">
        <v>755</v>
      </c>
      <c r="B758" s="30"/>
      <c r="C758" s="35"/>
      <c r="D758" s="43"/>
      <c r="E758" s="65"/>
      <c r="F758" s="46"/>
      <c r="G758" s="46"/>
      <c r="H758" s="164"/>
      <c r="I758" s="43"/>
      <c r="J758" s="29"/>
      <c r="K758" s="70"/>
      <c r="L758" s="69"/>
      <c r="M758" s="47"/>
      <c r="N758" s="239" t="str">
        <f ca="1">IF(Tabla1[[#This Row],[Fecha de nac]]="","",IF(Tabla1[[#This Row],[Fecha Finalización]] &gt;=TODAY(), DATEDIF(Tabla1[[#This Row],[Fecha de nac]],TODAY(),"y"), ROUNDDOWN((Tabla1[[#This Row],[Fecha Finalización]] -Tabla1[[#This Row],[Fecha de nac]])/365,0)))</f>
        <v/>
      </c>
      <c r="O758" s="170"/>
      <c r="P758" s="35"/>
      <c r="Q758" s="68"/>
      <c r="R758" s="68"/>
      <c r="S758" s="68"/>
      <c r="T758" s="68"/>
      <c r="U758" s="244" t="str">
        <f>IF(F758="","",Tabla1[[#This Row],[Fecha Inicio grupo]]+3*7-7)</f>
        <v/>
      </c>
      <c r="V758" s="245" t="str">
        <f>IF(F758="","",EDATE(Tabla1[[#This Row],[Fecha Inicio grupo]],3))</f>
        <v/>
      </c>
      <c r="W758" s="30"/>
      <c r="X758" s="30"/>
      <c r="Y758" s="77"/>
      <c r="Z758" s="77"/>
      <c r="AA758" s="77"/>
      <c r="AB758" s="77"/>
      <c r="AC758" s="77"/>
      <c r="AD758" s="77"/>
      <c r="AE758" s="77"/>
      <c r="AF758" s="77"/>
      <c r="AG758" s="77"/>
      <c r="AH758" s="77"/>
      <c r="AI758" s="77"/>
      <c r="AJ758" s="77"/>
      <c r="AK758" s="77"/>
      <c r="AL758" s="77"/>
      <c r="AM758" s="77"/>
      <c r="AN758" s="77"/>
      <c r="AO758" s="145"/>
      <c r="AP758" s="247" t="str">
        <f>IF(F758="","",IFERROR(VLOOKUP(SUBSTITUTE(SUBSTITUTE(Tabla1[[#This Row],[Uso Sistemas]],"T","P"),"N","F"),Parámetros!$M$2:$N$17,2,0),"Completar hasta 3ra sem. para evaluar a Probacionista"))</f>
        <v/>
      </c>
      <c r="AQ758" s="40"/>
      <c r="AR758" s="40"/>
      <c r="AS758" s="40"/>
      <c r="AT758" s="29"/>
      <c r="AU758" s="56"/>
      <c r="AV758" s="56"/>
      <c r="AW758" s="56"/>
      <c r="AX758" s="249" t="str">
        <f>IF(V758="","",EOMONTH(EDATE(Tabla1[[#This Row],[Fecha Finalización]],2),0))</f>
        <v/>
      </c>
      <c r="AY758" s="40"/>
      <c r="AZ758" s="250" t="str">
        <f>IF(V758="","",EOMONTH(EDATE(Tabla1[[#This Row],[Fecha Finalización]],3),0))</f>
        <v/>
      </c>
      <c r="BA758" s="40"/>
      <c r="BB758" s="40"/>
      <c r="BC758" s="236"/>
      <c r="BD758" s="234" t="str">
        <f>IF(F758="","",Tabla1[[#This Row],[sem 01]]&amp;Tabla1[[#This Row],[sem 02]]&amp;Tabla1[[#This Row],[sem 03]])</f>
        <v/>
      </c>
      <c r="BE758" s="235" t="str">
        <f>IF(TRIM(F758)="","",$B$1&amp;"-"&amp;SUBSTITUTE(Tabla1[[#This Row],[Mes Inscrito]]," ","")&amp;"-"&amp;SUBSTITUTE(Tabla1[[#This Row],[Dia de clases Inscrito]]," ","")&amp;"-"&amp;SUBSTITUTE(Tabla1[[#This Row],[Horario Inscrito]]," ","")&amp;"-"&amp;Tabla1[[#This Row],[Fecha Inicio grupo]])</f>
        <v/>
      </c>
      <c r="BF758" s="252" t="str">
        <f>IF(F758="","",Tabla1[[#This Row],[Curso]])</f>
        <v/>
      </c>
      <c r="BG758" s="253" t="str">
        <f>+IF(TRIM(F758)="","",$B$1&amp;"-"&amp;TRIM(Tabla1[[#This Row],[Mes Inscrito]])&amp;"-"&amp;TRIM(Tabla1[[#This Row],[Dia de clases Inscrito]])&amp;"-"&amp;TRIM(Tabla1[[#This Row],[Horario Inscrito]])&amp;"-"&amp;TRIM(Tabla1[[#This Row],[Fecha Inicio grupo]])&amp;"-"&amp;TRIM(Tabla1[[#This Row],[Tipo Incrito]]))</f>
        <v/>
      </c>
      <c r="BH758" s="309"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10"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10"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10" t="str">
        <f>IF(Tabla1[[#This Row],[Fecha Inicio grupo]]="","",IFERROR(VLOOKUP(Tabla1[[#This Row],[Mes de Alta como miembro]],Parámetros!$AM$2:$AN$16,2,0),"01/01/1900"))</f>
        <v/>
      </c>
    </row>
    <row r="759" spans="1:63" ht="14.45" hidden="1">
      <c r="A759" s="69">
        <v>756</v>
      </c>
      <c r="B759" s="30"/>
      <c r="C759" s="35"/>
      <c r="D759" s="43"/>
      <c r="E759" s="65"/>
      <c r="F759" s="46"/>
      <c r="G759" s="46"/>
      <c r="H759" s="164"/>
      <c r="I759" s="43"/>
      <c r="J759" s="29"/>
      <c r="K759" s="70"/>
      <c r="L759" s="69"/>
      <c r="M759" s="47"/>
      <c r="N759" s="239" t="str">
        <f ca="1">IF(Tabla1[[#This Row],[Fecha de nac]]="","",IF(Tabla1[[#This Row],[Fecha Finalización]] &gt;=TODAY(), DATEDIF(Tabla1[[#This Row],[Fecha de nac]],TODAY(),"y"), ROUNDDOWN((Tabla1[[#This Row],[Fecha Finalización]] -Tabla1[[#This Row],[Fecha de nac]])/365,0)))</f>
        <v/>
      </c>
      <c r="O759" s="170"/>
      <c r="P759" s="35"/>
      <c r="Q759" s="68"/>
      <c r="R759" s="68"/>
      <c r="S759" s="68"/>
      <c r="T759" s="68"/>
      <c r="U759" s="244" t="str">
        <f>IF(F759="","",Tabla1[[#This Row],[Fecha Inicio grupo]]+3*7-7)</f>
        <v/>
      </c>
      <c r="V759" s="245" t="str">
        <f>IF(F759="","",EDATE(Tabla1[[#This Row],[Fecha Inicio grupo]],3))</f>
        <v/>
      </c>
      <c r="W759" s="30"/>
      <c r="X759" s="30"/>
      <c r="Y759" s="77"/>
      <c r="Z759" s="77"/>
      <c r="AA759" s="77"/>
      <c r="AB759" s="77"/>
      <c r="AC759" s="77"/>
      <c r="AD759" s="77"/>
      <c r="AE759" s="77"/>
      <c r="AF759" s="77"/>
      <c r="AG759" s="77"/>
      <c r="AH759" s="77"/>
      <c r="AI759" s="77"/>
      <c r="AJ759" s="77"/>
      <c r="AK759" s="77"/>
      <c r="AL759" s="77"/>
      <c r="AM759" s="77"/>
      <c r="AN759" s="77"/>
      <c r="AO759" s="145"/>
      <c r="AP759" s="247" t="str">
        <f>IF(F759="","",IFERROR(VLOOKUP(SUBSTITUTE(SUBSTITUTE(Tabla1[[#This Row],[Uso Sistemas]],"T","P"),"N","F"),Parámetros!$M$2:$N$17,2,0),"Completar hasta 3ra sem. para evaluar a Probacionista"))</f>
        <v/>
      </c>
      <c r="AQ759" s="40"/>
      <c r="AR759" s="40"/>
      <c r="AS759" s="40"/>
      <c r="AT759" s="29"/>
      <c r="AU759" s="56"/>
      <c r="AV759" s="56"/>
      <c r="AW759" s="56"/>
      <c r="AX759" s="249" t="str">
        <f>IF(V759="","",EOMONTH(EDATE(Tabla1[[#This Row],[Fecha Finalización]],2),0))</f>
        <v/>
      </c>
      <c r="AY759" s="40"/>
      <c r="AZ759" s="250" t="str">
        <f>IF(V759="","",EOMONTH(EDATE(Tabla1[[#This Row],[Fecha Finalización]],3),0))</f>
        <v/>
      </c>
      <c r="BA759" s="40"/>
      <c r="BB759" s="40"/>
      <c r="BC759" s="236"/>
      <c r="BD759" s="234" t="str">
        <f>IF(F759="","",Tabla1[[#This Row],[sem 01]]&amp;Tabla1[[#This Row],[sem 02]]&amp;Tabla1[[#This Row],[sem 03]])</f>
        <v/>
      </c>
      <c r="BE759" s="235" t="str">
        <f>IF(TRIM(F759)="","",$B$1&amp;"-"&amp;SUBSTITUTE(Tabla1[[#This Row],[Mes Inscrito]]," ","")&amp;"-"&amp;SUBSTITUTE(Tabla1[[#This Row],[Dia de clases Inscrito]]," ","")&amp;"-"&amp;SUBSTITUTE(Tabla1[[#This Row],[Horario Inscrito]]," ","")&amp;"-"&amp;Tabla1[[#This Row],[Fecha Inicio grupo]])</f>
        <v/>
      </c>
      <c r="BF759" s="252" t="str">
        <f>IF(F759="","",Tabla1[[#This Row],[Curso]])</f>
        <v/>
      </c>
      <c r="BG759" s="253" t="str">
        <f>+IF(TRIM(F759)="","",$B$1&amp;"-"&amp;TRIM(Tabla1[[#This Row],[Mes Inscrito]])&amp;"-"&amp;TRIM(Tabla1[[#This Row],[Dia de clases Inscrito]])&amp;"-"&amp;TRIM(Tabla1[[#This Row],[Horario Inscrito]])&amp;"-"&amp;TRIM(Tabla1[[#This Row],[Fecha Inicio grupo]])&amp;"-"&amp;TRIM(Tabla1[[#This Row],[Tipo Incrito]]))</f>
        <v/>
      </c>
      <c r="BH759" s="309"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10"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10"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10" t="str">
        <f>IF(Tabla1[[#This Row],[Fecha Inicio grupo]]="","",IFERROR(VLOOKUP(Tabla1[[#This Row],[Mes de Alta como miembro]],Parámetros!$AM$2:$AN$16,2,0),"01/01/1900"))</f>
        <v/>
      </c>
    </row>
    <row r="760" spans="1:63" ht="14.45" hidden="1">
      <c r="A760" s="69">
        <v>757</v>
      </c>
      <c r="B760" s="30"/>
      <c r="C760" s="35"/>
      <c r="D760" s="43"/>
      <c r="E760" s="65"/>
      <c r="F760" s="46"/>
      <c r="G760" s="46"/>
      <c r="H760" s="164"/>
      <c r="I760" s="43"/>
      <c r="J760" s="29"/>
      <c r="K760" s="70"/>
      <c r="L760" s="69"/>
      <c r="M760" s="47"/>
      <c r="N760" s="239" t="str">
        <f ca="1">IF(Tabla1[[#This Row],[Fecha de nac]]="","",IF(Tabla1[[#This Row],[Fecha Finalización]] &gt;=TODAY(), DATEDIF(Tabla1[[#This Row],[Fecha de nac]],TODAY(),"y"), ROUNDDOWN((Tabla1[[#This Row],[Fecha Finalización]] -Tabla1[[#This Row],[Fecha de nac]])/365,0)))</f>
        <v/>
      </c>
      <c r="O760" s="170"/>
      <c r="P760" s="35"/>
      <c r="Q760" s="68"/>
      <c r="R760" s="68"/>
      <c r="S760" s="68"/>
      <c r="T760" s="68"/>
      <c r="U760" s="244" t="str">
        <f>IF(F760="","",Tabla1[[#This Row],[Fecha Inicio grupo]]+3*7-7)</f>
        <v/>
      </c>
      <c r="V760" s="245" t="str">
        <f>IF(F760="","",EDATE(Tabla1[[#This Row],[Fecha Inicio grupo]],3))</f>
        <v/>
      </c>
      <c r="W760" s="30"/>
      <c r="X760" s="30"/>
      <c r="Y760" s="77"/>
      <c r="Z760" s="77"/>
      <c r="AA760" s="77"/>
      <c r="AB760" s="77"/>
      <c r="AC760" s="77"/>
      <c r="AD760" s="77"/>
      <c r="AE760" s="77"/>
      <c r="AF760" s="77"/>
      <c r="AG760" s="77"/>
      <c r="AH760" s="77"/>
      <c r="AI760" s="77"/>
      <c r="AJ760" s="77"/>
      <c r="AK760" s="77"/>
      <c r="AL760" s="77"/>
      <c r="AM760" s="77"/>
      <c r="AN760" s="77"/>
      <c r="AO760" s="145"/>
      <c r="AP760" s="247" t="str">
        <f>IF(F760="","",IFERROR(VLOOKUP(SUBSTITUTE(SUBSTITUTE(Tabla1[[#This Row],[Uso Sistemas]],"T","P"),"N","F"),Parámetros!$M$2:$N$17,2,0),"Completar hasta 3ra sem. para evaluar a Probacionista"))</f>
        <v/>
      </c>
      <c r="AQ760" s="40"/>
      <c r="AR760" s="40"/>
      <c r="AS760" s="40"/>
      <c r="AT760" s="29"/>
      <c r="AU760" s="56"/>
      <c r="AV760" s="56"/>
      <c r="AW760" s="56"/>
      <c r="AX760" s="249" t="str">
        <f>IF(V760="","",EOMONTH(EDATE(Tabla1[[#This Row],[Fecha Finalización]],2),0))</f>
        <v/>
      </c>
      <c r="AY760" s="40"/>
      <c r="AZ760" s="250" t="str">
        <f>IF(V760="","",EOMONTH(EDATE(Tabla1[[#This Row],[Fecha Finalización]],3),0))</f>
        <v/>
      </c>
      <c r="BA760" s="40"/>
      <c r="BB760" s="40"/>
      <c r="BC760" s="236"/>
      <c r="BD760" s="234" t="str">
        <f>IF(F760="","",Tabla1[[#This Row],[sem 01]]&amp;Tabla1[[#This Row],[sem 02]]&amp;Tabla1[[#This Row],[sem 03]])</f>
        <v/>
      </c>
      <c r="BE760" s="235" t="str">
        <f>IF(TRIM(F760)="","",$B$1&amp;"-"&amp;SUBSTITUTE(Tabla1[[#This Row],[Mes Inscrito]]," ","")&amp;"-"&amp;SUBSTITUTE(Tabla1[[#This Row],[Dia de clases Inscrito]]," ","")&amp;"-"&amp;SUBSTITUTE(Tabla1[[#This Row],[Horario Inscrito]]," ","")&amp;"-"&amp;Tabla1[[#This Row],[Fecha Inicio grupo]])</f>
        <v/>
      </c>
      <c r="BF760" s="252" t="str">
        <f>IF(F760="","",Tabla1[[#This Row],[Curso]])</f>
        <v/>
      </c>
      <c r="BG760" s="253" t="str">
        <f>+IF(TRIM(F760)="","",$B$1&amp;"-"&amp;TRIM(Tabla1[[#This Row],[Mes Inscrito]])&amp;"-"&amp;TRIM(Tabla1[[#This Row],[Dia de clases Inscrito]])&amp;"-"&amp;TRIM(Tabla1[[#This Row],[Horario Inscrito]])&amp;"-"&amp;TRIM(Tabla1[[#This Row],[Fecha Inicio grupo]])&amp;"-"&amp;TRIM(Tabla1[[#This Row],[Tipo Incrito]]))</f>
        <v/>
      </c>
      <c r="BH760" s="309"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10"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10"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10" t="str">
        <f>IF(Tabla1[[#This Row],[Fecha Inicio grupo]]="","",IFERROR(VLOOKUP(Tabla1[[#This Row],[Mes de Alta como miembro]],Parámetros!$AM$2:$AN$16,2,0),"01/01/1900"))</f>
        <v/>
      </c>
    </row>
    <row r="761" spans="1:63" ht="14.45" hidden="1">
      <c r="A761" s="69">
        <v>758</v>
      </c>
      <c r="B761" s="30"/>
      <c r="C761" s="35"/>
      <c r="D761" s="43"/>
      <c r="E761" s="65"/>
      <c r="F761" s="46"/>
      <c r="G761" s="46"/>
      <c r="H761" s="164"/>
      <c r="I761" s="43"/>
      <c r="J761" s="29"/>
      <c r="K761" s="70"/>
      <c r="L761" s="69"/>
      <c r="M761" s="47"/>
      <c r="N761" s="239" t="str">
        <f ca="1">IF(Tabla1[[#This Row],[Fecha de nac]]="","",IF(Tabla1[[#This Row],[Fecha Finalización]] &gt;=TODAY(), DATEDIF(Tabla1[[#This Row],[Fecha de nac]],TODAY(),"y"), ROUNDDOWN((Tabla1[[#This Row],[Fecha Finalización]] -Tabla1[[#This Row],[Fecha de nac]])/365,0)))</f>
        <v/>
      </c>
      <c r="O761" s="170"/>
      <c r="P761" s="35"/>
      <c r="Q761" s="68"/>
      <c r="R761" s="68"/>
      <c r="S761" s="68"/>
      <c r="T761" s="68"/>
      <c r="U761" s="244" t="str">
        <f>IF(F761="","",Tabla1[[#This Row],[Fecha Inicio grupo]]+3*7-7)</f>
        <v/>
      </c>
      <c r="V761" s="245" t="str">
        <f>IF(F761="","",EDATE(Tabla1[[#This Row],[Fecha Inicio grupo]],3))</f>
        <v/>
      </c>
      <c r="W761" s="30"/>
      <c r="X761" s="30"/>
      <c r="Y761" s="77"/>
      <c r="Z761" s="77"/>
      <c r="AA761" s="77"/>
      <c r="AB761" s="77"/>
      <c r="AC761" s="77"/>
      <c r="AD761" s="77"/>
      <c r="AE761" s="77"/>
      <c r="AF761" s="77"/>
      <c r="AG761" s="77"/>
      <c r="AH761" s="77"/>
      <c r="AI761" s="77"/>
      <c r="AJ761" s="77"/>
      <c r="AK761" s="77"/>
      <c r="AL761" s="77"/>
      <c r="AM761" s="77"/>
      <c r="AN761" s="77"/>
      <c r="AO761" s="145"/>
      <c r="AP761" s="247" t="str">
        <f>IF(F761="","",IFERROR(VLOOKUP(SUBSTITUTE(SUBSTITUTE(Tabla1[[#This Row],[Uso Sistemas]],"T","P"),"N","F"),Parámetros!$M$2:$N$17,2,0),"Completar hasta 3ra sem. para evaluar a Probacionista"))</f>
        <v/>
      </c>
      <c r="AQ761" s="40"/>
      <c r="AR761" s="40"/>
      <c r="AS761" s="40"/>
      <c r="AT761" s="29"/>
      <c r="AU761" s="56"/>
      <c r="AV761" s="56"/>
      <c r="AW761" s="56"/>
      <c r="AX761" s="249" t="str">
        <f>IF(V761="","",EOMONTH(EDATE(Tabla1[[#This Row],[Fecha Finalización]],2),0))</f>
        <v/>
      </c>
      <c r="AY761" s="40"/>
      <c r="AZ761" s="250" t="str">
        <f>IF(V761="","",EOMONTH(EDATE(Tabla1[[#This Row],[Fecha Finalización]],3),0))</f>
        <v/>
      </c>
      <c r="BA761" s="40"/>
      <c r="BB761" s="40"/>
      <c r="BC761" s="236"/>
      <c r="BD761" s="234" t="str">
        <f>IF(F761="","",Tabla1[[#This Row],[sem 01]]&amp;Tabla1[[#This Row],[sem 02]]&amp;Tabla1[[#This Row],[sem 03]])</f>
        <v/>
      </c>
      <c r="BE761" s="235" t="str">
        <f>IF(TRIM(F761)="","",$B$1&amp;"-"&amp;SUBSTITUTE(Tabla1[[#This Row],[Mes Inscrito]]," ","")&amp;"-"&amp;SUBSTITUTE(Tabla1[[#This Row],[Dia de clases Inscrito]]," ","")&amp;"-"&amp;SUBSTITUTE(Tabla1[[#This Row],[Horario Inscrito]]," ","")&amp;"-"&amp;Tabla1[[#This Row],[Fecha Inicio grupo]])</f>
        <v/>
      </c>
      <c r="BF761" s="252" t="str">
        <f>IF(F761="","",Tabla1[[#This Row],[Curso]])</f>
        <v/>
      </c>
      <c r="BG761" s="253" t="str">
        <f>+IF(TRIM(F761)="","",$B$1&amp;"-"&amp;TRIM(Tabla1[[#This Row],[Mes Inscrito]])&amp;"-"&amp;TRIM(Tabla1[[#This Row],[Dia de clases Inscrito]])&amp;"-"&amp;TRIM(Tabla1[[#This Row],[Horario Inscrito]])&amp;"-"&amp;TRIM(Tabla1[[#This Row],[Fecha Inicio grupo]])&amp;"-"&amp;TRIM(Tabla1[[#This Row],[Tipo Incrito]]))</f>
        <v/>
      </c>
      <c r="BH761" s="309"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10"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10"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10" t="str">
        <f>IF(Tabla1[[#This Row],[Fecha Inicio grupo]]="","",IFERROR(VLOOKUP(Tabla1[[#This Row],[Mes de Alta como miembro]],Parámetros!$AM$2:$AN$16,2,0),"01/01/1900"))</f>
        <v/>
      </c>
    </row>
    <row r="762" spans="1:63" ht="14.45" hidden="1">
      <c r="A762" s="69">
        <v>759</v>
      </c>
      <c r="B762" s="30"/>
      <c r="C762" s="35"/>
      <c r="D762" s="43"/>
      <c r="E762" s="65"/>
      <c r="F762" s="46"/>
      <c r="G762" s="46"/>
      <c r="H762" s="164"/>
      <c r="I762" s="43"/>
      <c r="J762" s="29"/>
      <c r="K762" s="70"/>
      <c r="L762" s="69"/>
      <c r="M762" s="47"/>
      <c r="N762" s="239" t="str">
        <f ca="1">IF(Tabla1[[#This Row],[Fecha de nac]]="","",IF(Tabla1[[#This Row],[Fecha Finalización]] &gt;=TODAY(), DATEDIF(Tabla1[[#This Row],[Fecha de nac]],TODAY(),"y"), ROUNDDOWN((Tabla1[[#This Row],[Fecha Finalización]] -Tabla1[[#This Row],[Fecha de nac]])/365,0)))</f>
        <v/>
      </c>
      <c r="O762" s="170"/>
      <c r="P762" s="35"/>
      <c r="Q762" s="68"/>
      <c r="R762" s="68"/>
      <c r="S762" s="68"/>
      <c r="T762" s="68"/>
      <c r="U762" s="244" t="str">
        <f>IF(F762="","",Tabla1[[#This Row],[Fecha Inicio grupo]]+3*7-7)</f>
        <v/>
      </c>
      <c r="V762" s="245" t="str">
        <f>IF(F762="","",EDATE(Tabla1[[#This Row],[Fecha Inicio grupo]],3))</f>
        <v/>
      </c>
      <c r="W762" s="30"/>
      <c r="X762" s="30"/>
      <c r="Y762" s="77"/>
      <c r="Z762" s="77"/>
      <c r="AA762" s="77"/>
      <c r="AB762" s="77"/>
      <c r="AC762" s="77"/>
      <c r="AD762" s="77"/>
      <c r="AE762" s="77"/>
      <c r="AF762" s="77"/>
      <c r="AG762" s="77"/>
      <c r="AH762" s="77"/>
      <c r="AI762" s="77"/>
      <c r="AJ762" s="77"/>
      <c r="AK762" s="77"/>
      <c r="AL762" s="77"/>
      <c r="AM762" s="77"/>
      <c r="AN762" s="77"/>
      <c r="AO762" s="145"/>
      <c r="AP762" s="247" t="str">
        <f>IF(F762="","",IFERROR(VLOOKUP(SUBSTITUTE(SUBSTITUTE(Tabla1[[#This Row],[Uso Sistemas]],"T","P"),"N","F"),Parámetros!$M$2:$N$17,2,0),"Completar hasta 3ra sem. para evaluar a Probacionista"))</f>
        <v/>
      </c>
      <c r="AQ762" s="40"/>
      <c r="AR762" s="40"/>
      <c r="AS762" s="40"/>
      <c r="AT762" s="29"/>
      <c r="AU762" s="56"/>
      <c r="AV762" s="56"/>
      <c r="AW762" s="56"/>
      <c r="AX762" s="249" t="str">
        <f>IF(V762="","",EOMONTH(EDATE(Tabla1[[#This Row],[Fecha Finalización]],2),0))</f>
        <v/>
      </c>
      <c r="AY762" s="40"/>
      <c r="AZ762" s="250" t="str">
        <f>IF(V762="","",EOMONTH(EDATE(Tabla1[[#This Row],[Fecha Finalización]],3),0))</f>
        <v/>
      </c>
      <c r="BA762" s="40"/>
      <c r="BB762" s="40"/>
      <c r="BC762" s="236"/>
      <c r="BD762" s="234" t="str">
        <f>IF(F762="","",Tabla1[[#This Row],[sem 01]]&amp;Tabla1[[#This Row],[sem 02]]&amp;Tabla1[[#This Row],[sem 03]])</f>
        <v/>
      </c>
      <c r="BE762" s="235" t="str">
        <f>IF(TRIM(F762)="","",$B$1&amp;"-"&amp;SUBSTITUTE(Tabla1[[#This Row],[Mes Inscrito]]," ","")&amp;"-"&amp;SUBSTITUTE(Tabla1[[#This Row],[Dia de clases Inscrito]]," ","")&amp;"-"&amp;SUBSTITUTE(Tabla1[[#This Row],[Horario Inscrito]]," ","")&amp;"-"&amp;Tabla1[[#This Row],[Fecha Inicio grupo]])</f>
        <v/>
      </c>
      <c r="BF762" s="252" t="str">
        <f>IF(F762="","",Tabla1[[#This Row],[Curso]])</f>
        <v/>
      </c>
      <c r="BG762" s="253" t="str">
        <f>+IF(TRIM(F762)="","",$B$1&amp;"-"&amp;TRIM(Tabla1[[#This Row],[Mes Inscrito]])&amp;"-"&amp;TRIM(Tabla1[[#This Row],[Dia de clases Inscrito]])&amp;"-"&amp;TRIM(Tabla1[[#This Row],[Horario Inscrito]])&amp;"-"&amp;TRIM(Tabla1[[#This Row],[Fecha Inicio grupo]])&amp;"-"&amp;TRIM(Tabla1[[#This Row],[Tipo Incrito]]))</f>
        <v/>
      </c>
      <c r="BH762" s="309"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10"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10"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10" t="str">
        <f>IF(Tabla1[[#This Row],[Fecha Inicio grupo]]="","",IFERROR(VLOOKUP(Tabla1[[#This Row],[Mes de Alta como miembro]],Parámetros!$AM$2:$AN$16,2,0),"01/01/1900"))</f>
        <v/>
      </c>
    </row>
    <row r="763" spans="1:63" ht="14.45" hidden="1">
      <c r="A763" s="69">
        <v>760</v>
      </c>
      <c r="B763" s="30"/>
      <c r="C763" s="35"/>
      <c r="D763" s="43"/>
      <c r="E763" s="65"/>
      <c r="F763" s="46"/>
      <c r="G763" s="46"/>
      <c r="H763" s="164"/>
      <c r="I763" s="43"/>
      <c r="J763" s="29"/>
      <c r="K763" s="70"/>
      <c r="L763" s="69"/>
      <c r="M763" s="47"/>
      <c r="N763" s="239" t="str">
        <f ca="1">IF(Tabla1[[#This Row],[Fecha de nac]]="","",IF(Tabla1[[#This Row],[Fecha Finalización]] &gt;=TODAY(), DATEDIF(Tabla1[[#This Row],[Fecha de nac]],TODAY(),"y"), ROUNDDOWN((Tabla1[[#This Row],[Fecha Finalización]] -Tabla1[[#This Row],[Fecha de nac]])/365,0)))</f>
        <v/>
      </c>
      <c r="O763" s="170"/>
      <c r="P763" s="35"/>
      <c r="Q763" s="68"/>
      <c r="R763" s="68"/>
      <c r="S763" s="68"/>
      <c r="T763" s="68"/>
      <c r="U763" s="244" t="str">
        <f>IF(F763="","",Tabla1[[#This Row],[Fecha Inicio grupo]]+3*7-7)</f>
        <v/>
      </c>
      <c r="V763" s="245" t="str">
        <f>IF(F763="","",EDATE(Tabla1[[#This Row],[Fecha Inicio grupo]],3))</f>
        <v/>
      </c>
      <c r="W763" s="30"/>
      <c r="X763" s="30"/>
      <c r="Y763" s="77"/>
      <c r="Z763" s="77"/>
      <c r="AA763" s="77"/>
      <c r="AB763" s="77"/>
      <c r="AC763" s="77"/>
      <c r="AD763" s="77"/>
      <c r="AE763" s="77"/>
      <c r="AF763" s="77"/>
      <c r="AG763" s="77"/>
      <c r="AH763" s="77"/>
      <c r="AI763" s="77"/>
      <c r="AJ763" s="77"/>
      <c r="AK763" s="77"/>
      <c r="AL763" s="77"/>
      <c r="AM763" s="77"/>
      <c r="AN763" s="77"/>
      <c r="AO763" s="145"/>
      <c r="AP763" s="247" t="str">
        <f>IF(F763="","",IFERROR(VLOOKUP(SUBSTITUTE(SUBSTITUTE(Tabla1[[#This Row],[Uso Sistemas]],"T","P"),"N","F"),Parámetros!$M$2:$N$17,2,0),"Completar hasta 3ra sem. para evaluar a Probacionista"))</f>
        <v/>
      </c>
      <c r="AQ763" s="40"/>
      <c r="AR763" s="40"/>
      <c r="AS763" s="40"/>
      <c r="AT763" s="29"/>
      <c r="AU763" s="56"/>
      <c r="AV763" s="56"/>
      <c r="AW763" s="56"/>
      <c r="AX763" s="249" t="str">
        <f>IF(V763="","",EOMONTH(EDATE(Tabla1[[#This Row],[Fecha Finalización]],2),0))</f>
        <v/>
      </c>
      <c r="AY763" s="40"/>
      <c r="AZ763" s="250" t="str">
        <f>IF(V763="","",EOMONTH(EDATE(Tabla1[[#This Row],[Fecha Finalización]],3),0))</f>
        <v/>
      </c>
      <c r="BA763" s="40"/>
      <c r="BB763" s="40"/>
      <c r="BC763" s="236"/>
      <c r="BD763" s="234" t="str">
        <f>IF(F763="","",Tabla1[[#This Row],[sem 01]]&amp;Tabla1[[#This Row],[sem 02]]&amp;Tabla1[[#This Row],[sem 03]])</f>
        <v/>
      </c>
      <c r="BE763" s="235" t="str">
        <f>IF(TRIM(F763)="","",$B$1&amp;"-"&amp;SUBSTITUTE(Tabla1[[#This Row],[Mes Inscrito]]," ","")&amp;"-"&amp;SUBSTITUTE(Tabla1[[#This Row],[Dia de clases Inscrito]]," ","")&amp;"-"&amp;SUBSTITUTE(Tabla1[[#This Row],[Horario Inscrito]]," ","")&amp;"-"&amp;Tabla1[[#This Row],[Fecha Inicio grupo]])</f>
        <v/>
      </c>
      <c r="BF763" s="252" t="str">
        <f>IF(F763="","",Tabla1[[#This Row],[Curso]])</f>
        <v/>
      </c>
      <c r="BG763" s="253" t="str">
        <f>+IF(TRIM(F763)="","",$B$1&amp;"-"&amp;TRIM(Tabla1[[#This Row],[Mes Inscrito]])&amp;"-"&amp;TRIM(Tabla1[[#This Row],[Dia de clases Inscrito]])&amp;"-"&amp;TRIM(Tabla1[[#This Row],[Horario Inscrito]])&amp;"-"&amp;TRIM(Tabla1[[#This Row],[Fecha Inicio grupo]])&amp;"-"&amp;TRIM(Tabla1[[#This Row],[Tipo Incrito]]))</f>
        <v/>
      </c>
      <c r="BH763" s="309"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10"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10"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10" t="str">
        <f>IF(Tabla1[[#This Row],[Fecha Inicio grupo]]="","",IFERROR(VLOOKUP(Tabla1[[#This Row],[Mes de Alta como miembro]],Parámetros!$AM$2:$AN$16,2,0),"01/01/1900"))</f>
        <v/>
      </c>
    </row>
    <row r="764" spans="1:63" ht="14.45" hidden="1">
      <c r="A764" s="69">
        <v>761</v>
      </c>
      <c r="B764" s="30"/>
      <c r="C764" s="35"/>
      <c r="D764" s="43"/>
      <c r="E764" s="65"/>
      <c r="F764" s="46"/>
      <c r="G764" s="46"/>
      <c r="H764" s="164"/>
      <c r="I764" s="43"/>
      <c r="J764" s="29"/>
      <c r="K764" s="70"/>
      <c r="L764" s="69"/>
      <c r="M764" s="47"/>
      <c r="N764" s="239" t="str">
        <f ca="1">IF(Tabla1[[#This Row],[Fecha de nac]]="","",IF(Tabla1[[#This Row],[Fecha Finalización]] &gt;=TODAY(), DATEDIF(Tabla1[[#This Row],[Fecha de nac]],TODAY(),"y"), ROUNDDOWN((Tabla1[[#This Row],[Fecha Finalización]] -Tabla1[[#This Row],[Fecha de nac]])/365,0)))</f>
        <v/>
      </c>
      <c r="O764" s="170"/>
      <c r="P764" s="35"/>
      <c r="Q764" s="68"/>
      <c r="R764" s="68"/>
      <c r="S764" s="68"/>
      <c r="T764" s="68"/>
      <c r="U764" s="244" t="str">
        <f>IF(F764="","",Tabla1[[#This Row],[Fecha Inicio grupo]]+3*7-7)</f>
        <v/>
      </c>
      <c r="V764" s="245" t="str">
        <f>IF(F764="","",EDATE(Tabla1[[#This Row],[Fecha Inicio grupo]],3))</f>
        <v/>
      </c>
      <c r="W764" s="30"/>
      <c r="X764" s="30"/>
      <c r="Y764" s="77"/>
      <c r="Z764" s="77"/>
      <c r="AA764" s="77"/>
      <c r="AB764" s="77"/>
      <c r="AC764" s="77"/>
      <c r="AD764" s="77"/>
      <c r="AE764" s="77"/>
      <c r="AF764" s="77"/>
      <c r="AG764" s="77"/>
      <c r="AH764" s="77"/>
      <c r="AI764" s="77"/>
      <c r="AJ764" s="77"/>
      <c r="AK764" s="77"/>
      <c r="AL764" s="77"/>
      <c r="AM764" s="77"/>
      <c r="AN764" s="77"/>
      <c r="AO764" s="145"/>
      <c r="AP764" s="247" t="str">
        <f>IF(F764="","",IFERROR(VLOOKUP(SUBSTITUTE(SUBSTITUTE(Tabla1[[#This Row],[Uso Sistemas]],"T","P"),"N","F"),Parámetros!$M$2:$N$17,2,0),"Completar hasta 3ra sem. para evaluar a Probacionista"))</f>
        <v/>
      </c>
      <c r="AQ764" s="40"/>
      <c r="AR764" s="40"/>
      <c r="AS764" s="40"/>
      <c r="AT764" s="29"/>
      <c r="AU764" s="56"/>
      <c r="AV764" s="56"/>
      <c r="AW764" s="56"/>
      <c r="AX764" s="249" t="str">
        <f>IF(V764="","",EOMONTH(EDATE(Tabla1[[#This Row],[Fecha Finalización]],2),0))</f>
        <v/>
      </c>
      <c r="AY764" s="40"/>
      <c r="AZ764" s="250" t="str">
        <f>IF(V764="","",EOMONTH(EDATE(Tabla1[[#This Row],[Fecha Finalización]],3),0))</f>
        <v/>
      </c>
      <c r="BA764" s="40"/>
      <c r="BB764" s="40"/>
      <c r="BC764" s="236"/>
      <c r="BD764" s="234" t="str">
        <f>IF(F764="","",Tabla1[[#This Row],[sem 01]]&amp;Tabla1[[#This Row],[sem 02]]&amp;Tabla1[[#This Row],[sem 03]])</f>
        <v/>
      </c>
      <c r="BE764" s="235" t="str">
        <f>IF(TRIM(F764)="","",$B$1&amp;"-"&amp;SUBSTITUTE(Tabla1[[#This Row],[Mes Inscrito]]," ","")&amp;"-"&amp;SUBSTITUTE(Tabla1[[#This Row],[Dia de clases Inscrito]]," ","")&amp;"-"&amp;SUBSTITUTE(Tabla1[[#This Row],[Horario Inscrito]]," ","")&amp;"-"&amp;Tabla1[[#This Row],[Fecha Inicio grupo]])</f>
        <v/>
      </c>
      <c r="BF764" s="252" t="str">
        <f>IF(F764="","",Tabla1[[#This Row],[Curso]])</f>
        <v/>
      </c>
      <c r="BG764" s="253" t="str">
        <f>+IF(TRIM(F764)="","",$B$1&amp;"-"&amp;TRIM(Tabla1[[#This Row],[Mes Inscrito]])&amp;"-"&amp;TRIM(Tabla1[[#This Row],[Dia de clases Inscrito]])&amp;"-"&amp;TRIM(Tabla1[[#This Row],[Horario Inscrito]])&amp;"-"&amp;TRIM(Tabla1[[#This Row],[Fecha Inicio grupo]])&amp;"-"&amp;TRIM(Tabla1[[#This Row],[Tipo Incrito]]))</f>
        <v/>
      </c>
      <c r="BH764" s="309"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10"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10"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10" t="str">
        <f>IF(Tabla1[[#This Row],[Fecha Inicio grupo]]="","",IFERROR(VLOOKUP(Tabla1[[#This Row],[Mes de Alta como miembro]],Parámetros!$AM$2:$AN$16,2,0),"01/01/1900"))</f>
        <v/>
      </c>
    </row>
    <row r="765" spans="1:63" ht="14.45" hidden="1">
      <c r="A765" s="69">
        <v>762</v>
      </c>
      <c r="B765" s="30"/>
      <c r="C765" s="35"/>
      <c r="D765" s="43"/>
      <c r="E765" s="65"/>
      <c r="F765" s="46"/>
      <c r="G765" s="46"/>
      <c r="H765" s="164"/>
      <c r="I765" s="43"/>
      <c r="J765" s="29"/>
      <c r="K765" s="70"/>
      <c r="L765" s="69"/>
      <c r="M765" s="47"/>
      <c r="N765" s="239" t="str">
        <f ca="1">IF(Tabla1[[#This Row],[Fecha de nac]]="","",IF(Tabla1[[#This Row],[Fecha Finalización]] &gt;=TODAY(), DATEDIF(Tabla1[[#This Row],[Fecha de nac]],TODAY(),"y"), ROUNDDOWN((Tabla1[[#This Row],[Fecha Finalización]] -Tabla1[[#This Row],[Fecha de nac]])/365,0)))</f>
        <v/>
      </c>
      <c r="O765" s="170"/>
      <c r="P765" s="35"/>
      <c r="Q765" s="68"/>
      <c r="R765" s="68"/>
      <c r="S765" s="68"/>
      <c r="T765" s="68"/>
      <c r="U765" s="244" t="str">
        <f>IF(F765="","",Tabla1[[#This Row],[Fecha Inicio grupo]]+3*7-7)</f>
        <v/>
      </c>
      <c r="V765" s="245" t="str">
        <f>IF(F765="","",EDATE(Tabla1[[#This Row],[Fecha Inicio grupo]],3))</f>
        <v/>
      </c>
      <c r="W765" s="30"/>
      <c r="X765" s="30"/>
      <c r="Y765" s="77"/>
      <c r="Z765" s="77"/>
      <c r="AA765" s="77"/>
      <c r="AB765" s="77"/>
      <c r="AC765" s="77"/>
      <c r="AD765" s="77"/>
      <c r="AE765" s="77"/>
      <c r="AF765" s="77"/>
      <c r="AG765" s="77"/>
      <c r="AH765" s="77"/>
      <c r="AI765" s="77"/>
      <c r="AJ765" s="77"/>
      <c r="AK765" s="77"/>
      <c r="AL765" s="77"/>
      <c r="AM765" s="77"/>
      <c r="AN765" s="77"/>
      <c r="AO765" s="145"/>
      <c r="AP765" s="247" t="str">
        <f>IF(F765="","",IFERROR(VLOOKUP(SUBSTITUTE(SUBSTITUTE(Tabla1[[#This Row],[Uso Sistemas]],"T","P"),"N","F"),Parámetros!$M$2:$N$17,2,0),"Completar hasta 3ra sem. para evaluar a Probacionista"))</f>
        <v/>
      </c>
      <c r="AQ765" s="40"/>
      <c r="AR765" s="40"/>
      <c r="AS765" s="40"/>
      <c r="AT765" s="29"/>
      <c r="AU765" s="56"/>
      <c r="AV765" s="56"/>
      <c r="AW765" s="56"/>
      <c r="AX765" s="249" t="str">
        <f>IF(V765="","",EOMONTH(EDATE(Tabla1[[#This Row],[Fecha Finalización]],2),0))</f>
        <v/>
      </c>
      <c r="AY765" s="40"/>
      <c r="AZ765" s="250" t="str">
        <f>IF(V765="","",EOMONTH(EDATE(Tabla1[[#This Row],[Fecha Finalización]],3),0))</f>
        <v/>
      </c>
      <c r="BA765" s="40"/>
      <c r="BB765" s="40"/>
      <c r="BC765" s="236"/>
      <c r="BD765" s="234" t="str">
        <f>IF(F765="","",Tabla1[[#This Row],[sem 01]]&amp;Tabla1[[#This Row],[sem 02]]&amp;Tabla1[[#This Row],[sem 03]])</f>
        <v/>
      </c>
      <c r="BE765" s="235" t="str">
        <f>IF(TRIM(F765)="","",$B$1&amp;"-"&amp;SUBSTITUTE(Tabla1[[#This Row],[Mes Inscrito]]," ","")&amp;"-"&amp;SUBSTITUTE(Tabla1[[#This Row],[Dia de clases Inscrito]]," ","")&amp;"-"&amp;SUBSTITUTE(Tabla1[[#This Row],[Horario Inscrito]]," ","")&amp;"-"&amp;Tabla1[[#This Row],[Fecha Inicio grupo]])</f>
        <v/>
      </c>
      <c r="BF765" s="252" t="str">
        <f>IF(F765="","",Tabla1[[#This Row],[Curso]])</f>
        <v/>
      </c>
      <c r="BG765" s="253" t="str">
        <f>+IF(TRIM(F765)="","",$B$1&amp;"-"&amp;TRIM(Tabla1[[#This Row],[Mes Inscrito]])&amp;"-"&amp;TRIM(Tabla1[[#This Row],[Dia de clases Inscrito]])&amp;"-"&amp;TRIM(Tabla1[[#This Row],[Horario Inscrito]])&amp;"-"&amp;TRIM(Tabla1[[#This Row],[Fecha Inicio grupo]])&amp;"-"&amp;TRIM(Tabla1[[#This Row],[Tipo Incrito]]))</f>
        <v/>
      </c>
      <c r="BH765" s="309"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10"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10"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10" t="str">
        <f>IF(Tabla1[[#This Row],[Fecha Inicio grupo]]="","",IFERROR(VLOOKUP(Tabla1[[#This Row],[Mes de Alta como miembro]],Parámetros!$AM$2:$AN$16,2,0),"01/01/1900"))</f>
        <v/>
      </c>
    </row>
    <row r="766" spans="1:63" ht="14.45" hidden="1">
      <c r="A766" s="69">
        <v>763</v>
      </c>
      <c r="B766" s="30"/>
      <c r="C766" s="35"/>
      <c r="D766" s="43"/>
      <c r="E766" s="65"/>
      <c r="F766" s="46"/>
      <c r="G766" s="46"/>
      <c r="H766" s="164"/>
      <c r="I766" s="43"/>
      <c r="J766" s="29"/>
      <c r="K766" s="70"/>
      <c r="L766" s="69"/>
      <c r="M766" s="47"/>
      <c r="N766" s="239" t="str">
        <f ca="1">IF(Tabla1[[#This Row],[Fecha de nac]]="","",IF(Tabla1[[#This Row],[Fecha Finalización]] &gt;=TODAY(), DATEDIF(Tabla1[[#This Row],[Fecha de nac]],TODAY(),"y"), ROUNDDOWN((Tabla1[[#This Row],[Fecha Finalización]] -Tabla1[[#This Row],[Fecha de nac]])/365,0)))</f>
        <v/>
      </c>
      <c r="O766" s="170"/>
      <c r="P766" s="35"/>
      <c r="Q766" s="68"/>
      <c r="R766" s="68"/>
      <c r="S766" s="68"/>
      <c r="T766" s="68"/>
      <c r="U766" s="244" t="str">
        <f>IF(F766="","",Tabla1[[#This Row],[Fecha Inicio grupo]]+3*7-7)</f>
        <v/>
      </c>
      <c r="V766" s="245" t="str">
        <f>IF(F766="","",EDATE(Tabla1[[#This Row],[Fecha Inicio grupo]],3))</f>
        <v/>
      </c>
      <c r="W766" s="30"/>
      <c r="X766" s="30"/>
      <c r="Y766" s="77"/>
      <c r="Z766" s="77"/>
      <c r="AA766" s="77"/>
      <c r="AB766" s="77"/>
      <c r="AC766" s="77"/>
      <c r="AD766" s="77"/>
      <c r="AE766" s="77"/>
      <c r="AF766" s="77"/>
      <c r="AG766" s="77"/>
      <c r="AH766" s="77"/>
      <c r="AI766" s="77"/>
      <c r="AJ766" s="77"/>
      <c r="AK766" s="77"/>
      <c r="AL766" s="77"/>
      <c r="AM766" s="77"/>
      <c r="AN766" s="77"/>
      <c r="AO766" s="145"/>
      <c r="AP766" s="247" t="str">
        <f>IF(F766="","",IFERROR(VLOOKUP(SUBSTITUTE(SUBSTITUTE(Tabla1[[#This Row],[Uso Sistemas]],"T","P"),"N","F"),Parámetros!$M$2:$N$17,2,0),"Completar hasta 3ra sem. para evaluar a Probacionista"))</f>
        <v/>
      </c>
      <c r="AQ766" s="40"/>
      <c r="AR766" s="40"/>
      <c r="AS766" s="40"/>
      <c r="AT766" s="29"/>
      <c r="AU766" s="56"/>
      <c r="AV766" s="56"/>
      <c r="AW766" s="56"/>
      <c r="AX766" s="249" t="str">
        <f>IF(V766="","",EOMONTH(EDATE(Tabla1[[#This Row],[Fecha Finalización]],2),0))</f>
        <v/>
      </c>
      <c r="AY766" s="40"/>
      <c r="AZ766" s="250" t="str">
        <f>IF(V766="","",EOMONTH(EDATE(Tabla1[[#This Row],[Fecha Finalización]],3),0))</f>
        <v/>
      </c>
      <c r="BA766" s="40"/>
      <c r="BB766" s="40"/>
      <c r="BC766" s="236"/>
      <c r="BD766" s="234" t="str">
        <f>IF(F766="","",Tabla1[[#This Row],[sem 01]]&amp;Tabla1[[#This Row],[sem 02]]&amp;Tabla1[[#This Row],[sem 03]])</f>
        <v/>
      </c>
      <c r="BE766" s="235" t="str">
        <f>IF(TRIM(F766)="","",$B$1&amp;"-"&amp;SUBSTITUTE(Tabla1[[#This Row],[Mes Inscrito]]," ","")&amp;"-"&amp;SUBSTITUTE(Tabla1[[#This Row],[Dia de clases Inscrito]]," ","")&amp;"-"&amp;SUBSTITUTE(Tabla1[[#This Row],[Horario Inscrito]]," ","")&amp;"-"&amp;Tabla1[[#This Row],[Fecha Inicio grupo]])</f>
        <v/>
      </c>
      <c r="BF766" s="252" t="str">
        <f>IF(F766="","",Tabla1[[#This Row],[Curso]])</f>
        <v/>
      </c>
      <c r="BG766" s="253" t="str">
        <f>+IF(TRIM(F766)="","",$B$1&amp;"-"&amp;TRIM(Tabla1[[#This Row],[Mes Inscrito]])&amp;"-"&amp;TRIM(Tabla1[[#This Row],[Dia de clases Inscrito]])&amp;"-"&amp;TRIM(Tabla1[[#This Row],[Horario Inscrito]])&amp;"-"&amp;TRIM(Tabla1[[#This Row],[Fecha Inicio grupo]])&amp;"-"&amp;TRIM(Tabla1[[#This Row],[Tipo Incrito]]))</f>
        <v/>
      </c>
      <c r="BH766" s="309"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10"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10"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10" t="str">
        <f>IF(Tabla1[[#This Row],[Fecha Inicio grupo]]="","",IFERROR(VLOOKUP(Tabla1[[#This Row],[Mes de Alta como miembro]],Parámetros!$AM$2:$AN$16,2,0),"01/01/1900"))</f>
        <v/>
      </c>
    </row>
    <row r="767" spans="1:63" ht="14.45" hidden="1">
      <c r="A767" s="69">
        <v>764</v>
      </c>
      <c r="B767" s="30"/>
      <c r="C767" s="35"/>
      <c r="D767" s="43"/>
      <c r="E767" s="65"/>
      <c r="F767" s="46"/>
      <c r="G767" s="46"/>
      <c r="H767" s="164"/>
      <c r="I767" s="43"/>
      <c r="J767" s="29"/>
      <c r="K767" s="70"/>
      <c r="L767" s="69"/>
      <c r="M767" s="47"/>
      <c r="N767" s="239" t="str">
        <f ca="1">IF(Tabla1[[#This Row],[Fecha de nac]]="","",IF(Tabla1[[#This Row],[Fecha Finalización]] &gt;=TODAY(), DATEDIF(Tabla1[[#This Row],[Fecha de nac]],TODAY(),"y"), ROUNDDOWN((Tabla1[[#This Row],[Fecha Finalización]] -Tabla1[[#This Row],[Fecha de nac]])/365,0)))</f>
        <v/>
      </c>
      <c r="O767" s="170"/>
      <c r="P767" s="35"/>
      <c r="Q767" s="68"/>
      <c r="R767" s="68"/>
      <c r="S767" s="68"/>
      <c r="T767" s="68"/>
      <c r="U767" s="244" t="str">
        <f>IF(F767="","",Tabla1[[#This Row],[Fecha Inicio grupo]]+3*7-7)</f>
        <v/>
      </c>
      <c r="V767" s="245" t="str">
        <f>IF(F767="","",EDATE(Tabla1[[#This Row],[Fecha Inicio grupo]],3))</f>
        <v/>
      </c>
      <c r="W767" s="30"/>
      <c r="X767" s="30"/>
      <c r="Y767" s="77"/>
      <c r="Z767" s="77"/>
      <c r="AA767" s="77"/>
      <c r="AB767" s="77"/>
      <c r="AC767" s="77"/>
      <c r="AD767" s="77"/>
      <c r="AE767" s="77"/>
      <c r="AF767" s="77"/>
      <c r="AG767" s="77"/>
      <c r="AH767" s="77"/>
      <c r="AI767" s="77"/>
      <c r="AJ767" s="77"/>
      <c r="AK767" s="77"/>
      <c r="AL767" s="77"/>
      <c r="AM767" s="77"/>
      <c r="AN767" s="77"/>
      <c r="AO767" s="145"/>
      <c r="AP767" s="247" t="str">
        <f>IF(F767="","",IFERROR(VLOOKUP(SUBSTITUTE(SUBSTITUTE(Tabla1[[#This Row],[Uso Sistemas]],"T","P"),"N","F"),Parámetros!$M$2:$N$17,2,0),"Completar hasta 3ra sem. para evaluar a Probacionista"))</f>
        <v/>
      </c>
      <c r="AQ767" s="40"/>
      <c r="AR767" s="40"/>
      <c r="AS767" s="40"/>
      <c r="AT767" s="29"/>
      <c r="AU767" s="56"/>
      <c r="AV767" s="56"/>
      <c r="AW767" s="56"/>
      <c r="AX767" s="249" t="str">
        <f>IF(V767="","",EOMONTH(EDATE(Tabla1[[#This Row],[Fecha Finalización]],2),0))</f>
        <v/>
      </c>
      <c r="AY767" s="40"/>
      <c r="AZ767" s="250" t="str">
        <f>IF(V767="","",EOMONTH(EDATE(Tabla1[[#This Row],[Fecha Finalización]],3),0))</f>
        <v/>
      </c>
      <c r="BA767" s="40"/>
      <c r="BB767" s="40"/>
      <c r="BC767" s="236"/>
      <c r="BD767" s="234" t="str">
        <f>IF(F767="","",Tabla1[[#This Row],[sem 01]]&amp;Tabla1[[#This Row],[sem 02]]&amp;Tabla1[[#This Row],[sem 03]])</f>
        <v/>
      </c>
      <c r="BE767" s="235" t="str">
        <f>IF(TRIM(F767)="","",$B$1&amp;"-"&amp;SUBSTITUTE(Tabla1[[#This Row],[Mes Inscrito]]," ","")&amp;"-"&amp;SUBSTITUTE(Tabla1[[#This Row],[Dia de clases Inscrito]]," ","")&amp;"-"&amp;SUBSTITUTE(Tabla1[[#This Row],[Horario Inscrito]]," ","")&amp;"-"&amp;Tabla1[[#This Row],[Fecha Inicio grupo]])</f>
        <v/>
      </c>
      <c r="BF767" s="252" t="str">
        <f>IF(F767="","",Tabla1[[#This Row],[Curso]])</f>
        <v/>
      </c>
      <c r="BG767" s="253" t="str">
        <f>+IF(TRIM(F767)="","",$B$1&amp;"-"&amp;TRIM(Tabla1[[#This Row],[Mes Inscrito]])&amp;"-"&amp;TRIM(Tabla1[[#This Row],[Dia de clases Inscrito]])&amp;"-"&amp;TRIM(Tabla1[[#This Row],[Horario Inscrito]])&amp;"-"&amp;TRIM(Tabla1[[#This Row],[Fecha Inicio grupo]])&amp;"-"&amp;TRIM(Tabla1[[#This Row],[Tipo Incrito]]))</f>
        <v/>
      </c>
      <c r="BH767" s="309"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10"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10"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10" t="str">
        <f>IF(Tabla1[[#This Row],[Fecha Inicio grupo]]="","",IFERROR(VLOOKUP(Tabla1[[#This Row],[Mes de Alta como miembro]],Parámetros!$AM$2:$AN$16,2,0),"01/01/1900"))</f>
        <v/>
      </c>
    </row>
    <row r="768" spans="1:63" ht="14.45" hidden="1">
      <c r="A768" s="69">
        <v>765</v>
      </c>
      <c r="B768" s="30"/>
      <c r="C768" s="35"/>
      <c r="D768" s="43"/>
      <c r="E768" s="65"/>
      <c r="F768" s="46"/>
      <c r="G768" s="46"/>
      <c r="H768" s="164"/>
      <c r="I768" s="43"/>
      <c r="J768" s="29"/>
      <c r="K768" s="70"/>
      <c r="L768" s="69"/>
      <c r="M768" s="47"/>
      <c r="N768" s="239" t="str">
        <f ca="1">IF(Tabla1[[#This Row],[Fecha de nac]]="","",IF(Tabla1[[#This Row],[Fecha Finalización]] &gt;=TODAY(), DATEDIF(Tabla1[[#This Row],[Fecha de nac]],TODAY(),"y"), ROUNDDOWN((Tabla1[[#This Row],[Fecha Finalización]] -Tabla1[[#This Row],[Fecha de nac]])/365,0)))</f>
        <v/>
      </c>
      <c r="O768" s="170"/>
      <c r="P768" s="35"/>
      <c r="Q768" s="68"/>
      <c r="R768" s="68"/>
      <c r="S768" s="68"/>
      <c r="T768" s="68"/>
      <c r="U768" s="244" t="str">
        <f>IF(F768="","",Tabla1[[#This Row],[Fecha Inicio grupo]]+3*7-7)</f>
        <v/>
      </c>
      <c r="V768" s="245" t="str">
        <f>IF(F768="","",EDATE(Tabla1[[#This Row],[Fecha Inicio grupo]],3))</f>
        <v/>
      </c>
      <c r="W768" s="30"/>
      <c r="X768" s="30"/>
      <c r="Y768" s="77"/>
      <c r="Z768" s="77"/>
      <c r="AA768" s="77"/>
      <c r="AB768" s="77"/>
      <c r="AC768" s="77"/>
      <c r="AD768" s="77"/>
      <c r="AE768" s="77"/>
      <c r="AF768" s="77"/>
      <c r="AG768" s="77"/>
      <c r="AH768" s="77"/>
      <c r="AI768" s="77"/>
      <c r="AJ768" s="77"/>
      <c r="AK768" s="77"/>
      <c r="AL768" s="77"/>
      <c r="AM768" s="77"/>
      <c r="AN768" s="77"/>
      <c r="AO768" s="145"/>
      <c r="AP768" s="247" t="str">
        <f>IF(F768="","",IFERROR(VLOOKUP(SUBSTITUTE(SUBSTITUTE(Tabla1[[#This Row],[Uso Sistemas]],"T","P"),"N","F"),Parámetros!$M$2:$N$17,2,0),"Completar hasta 3ra sem. para evaluar a Probacionista"))</f>
        <v/>
      </c>
      <c r="AQ768" s="40"/>
      <c r="AR768" s="40"/>
      <c r="AS768" s="40"/>
      <c r="AT768" s="29"/>
      <c r="AU768" s="56"/>
      <c r="AV768" s="56"/>
      <c r="AW768" s="56"/>
      <c r="AX768" s="249" t="str">
        <f>IF(V768="","",EOMONTH(EDATE(Tabla1[[#This Row],[Fecha Finalización]],2),0))</f>
        <v/>
      </c>
      <c r="AY768" s="40"/>
      <c r="AZ768" s="250" t="str">
        <f>IF(V768="","",EOMONTH(EDATE(Tabla1[[#This Row],[Fecha Finalización]],3),0))</f>
        <v/>
      </c>
      <c r="BA768" s="40"/>
      <c r="BB768" s="40"/>
      <c r="BC768" s="236"/>
      <c r="BD768" s="234" t="str">
        <f>IF(F768="","",Tabla1[[#This Row],[sem 01]]&amp;Tabla1[[#This Row],[sem 02]]&amp;Tabla1[[#This Row],[sem 03]])</f>
        <v/>
      </c>
      <c r="BE768" s="235" t="str">
        <f>IF(TRIM(F768)="","",$B$1&amp;"-"&amp;SUBSTITUTE(Tabla1[[#This Row],[Mes Inscrito]]," ","")&amp;"-"&amp;SUBSTITUTE(Tabla1[[#This Row],[Dia de clases Inscrito]]," ","")&amp;"-"&amp;SUBSTITUTE(Tabla1[[#This Row],[Horario Inscrito]]," ","")&amp;"-"&amp;Tabla1[[#This Row],[Fecha Inicio grupo]])</f>
        <v/>
      </c>
      <c r="BF768" s="252" t="str">
        <f>IF(F768="","",Tabla1[[#This Row],[Curso]])</f>
        <v/>
      </c>
      <c r="BG768" s="253" t="str">
        <f>+IF(TRIM(F768)="","",$B$1&amp;"-"&amp;TRIM(Tabla1[[#This Row],[Mes Inscrito]])&amp;"-"&amp;TRIM(Tabla1[[#This Row],[Dia de clases Inscrito]])&amp;"-"&amp;TRIM(Tabla1[[#This Row],[Horario Inscrito]])&amp;"-"&amp;TRIM(Tabla1[[#This Row],[Fecha Inicio grupo]])&amp;"-"&amp;TRIM(Tabla1[[#This Row],[Tipo Incrito]]))</f>
        <v/>
      </c>
      <c r="BH768" s="309"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10"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10"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10" t="str">
        <f>IF(Tabla1[[#This Row],[Fecha Inicio grupo]]="","",IFERROR(VLOOKUP(Tabla1[[#This Row],[Mes de Alta como miembro]],Parámetros!$AM$2:$AN$16,2,0),"01/01/1900"))</f>
        <v/>
      </c>
    </row>
    <row r="769" spans="1:63" ht="14.45" hidden="1">
      <c r="A769" s="69">
        <v>766</v>
      </c>
      <c r="B769" s="30"/>
      <c r="C769" s="35"/>
      <c r="D769" s="43"/>
      <c r="E769" s="65"/>
      <c r="F769" s="46"/>
      <c r="G769" s="46"/>
      <c r="H769" s="164"/>
      <c r="I769" s="43"/>
      <c r="J769" s="29"/>
      <c r="K769" s="70"/>
      <c r="L769" s="69"/>
      <c r="M769" s="47"/>
      <c r="N769" s="239" t="str">
        <f ca="1">IF(Tabla1[[#This Row],[Fecha de nac]]="","",IF(Tabla1[[#This Row],[Fecha Finalización]] &gt;=TODAY(), DATEDIF(Tabla1[[#This Row],[Fecha de nac]],TODAY(),"y"), ROUNDDOWN((Tabla1[[#This Row],[Fecha Finalización]] -Tabla1[[#This Row],[Fecha de nac]])/365,0)))</f>
        <v/>
      </c>
      <c r="O769" s="170"/>
      <c r="P769" s="35"/>
      <c r="Q769" s="68"/>
      <c r="R769" s="68"/>
      <c r="S769" s="68"/>
      <c r="T769" s="68"/>
      <c r="U769" s="244" t="str">
        <f>IF(F769="","",Tabla1[[#This Row],[Fecha Inicio grupo]]+3*7-7)</f>
        <v/>
      </c>
      <c r="V769" s="245" t="str">
        <f>IF(F769="","",EDATE(Tabla1[[#This Row],[Fecha Inicio grupo]],3))</f>
        <v/>
      </c>
      <c r="W769" s="30"/>
      <c r="X769" s="30"/>
      <c r="Y769" s="77"/>
      <c r="Z769" s="77"/>
      <c r="AA769" s="77"/>
      <c r="AB769" s="77"/>
      <c r="AC769" s="77"/>
      <c r="AD769" s="77"/>
      <c r="AE769" s="77"/>
      <c r="AF769" s="77"/>
      <c r="AG769" s="77"/>
      <c r="AH769" s="77"/>
      <c r="AI769" s="77"/>
      <c r="AJ769" s="77"/>
      <c r="AK769" s="77"/>
      <c r="AL769" s="77"/>
      <c r="AM769" s="77"/>
      <c r="AN769" s="77"/>
      <c r="AO769" s="145"/>
      <c r="AP769" s="247" t="str">
        <f>IF(F769="","",IFERROR(VLOOKUP(SUBSTITUTE(SUBSTITUTE(Tabla1[[#This Row],[Uso Sistemas]],"T","P"),"N","F"),Parámetros!$M$2:$N$17,2,0),"Completar hasta 3ra sem. para evaluar a Probacionista"))</f>
        <v/>
      </c>
      <c r="AQ769" s="40"/>
      <c r="AR769" s="40"/>
      <c r="AS769" s="40"/>
      <c r="AT769" s="29"/>
      <c r="AU769" s="56"/>
      <c r="AV769" s="56"/>
      <c r="AW769" s="56"/>
      <c r="AX769" s="249" t="str">
        <f>IF(V769="","",EOMONTH(EDATE(Tabla1[[#This Row],[Fecha Finalización]],2),0))</f>
        <v/>
      </c>
      <c r="AY769" s="40"/>
      <c r="AZ769" s="250" t="str">
        <f>IF(V769="","",EOMONTH(EDATE(Tabla1[[#This Row],[Fecha Finalización]],3),0))</f>
        <v/>
      </c>
      <c r="BA769" s="40"/>
      <c r="BB769" s="40"/>
      <c r="BC769" s="236"/>
      <c r="BD769" s="234" t="str">
        <f>IF(F769="","",Tabla1[[#This Row],[sem 01]]&amp;Tabla1[[#This Row],[sem 02]]&amp;Tabla1[[#This Row],[sem 03]])</f>
        <v/>
      </c>
      <c r="BE769" s="235" t="str">
        <f>IF(TRIM(F769)="","",$B$1&amp;"-"&amp;SUBSTITUTE(Tabla1[[#This Row],[Mes Inscrito]]," ","")&amp;"-"&amp;SUBSTITUTE(Tabla1[[#This Row],[Dia de clases Inscrito]]," ","")&amp;"-"&amp;SUBSTITUTE(Tabla1[[#This Row],[Horario Inscrito]]," ","")&amp;"-"&amp;Tabla1[[#This Row],[Fecha Inicio grupo]])</f>
        <v/>
      </c>
      <c r="BF769" s="252" t="str">
        <f>IF(F769="","",Tabla1[[#This Row],[Curso]])</f>
        <v/>
      </c>
      <c r="BG769" s="253" t="str">
        <f>+IF(TRIM(F769)="","",$B$1&amp;"-"&amp;TRIM(Tabla1[[#This Row],[Mes Inscrito]])&amp;"-"&amp;TRIM(Tabla1[[#This Row],[Dia de clases Inscrito]])&amp;"-"&amp;TRIM(Tabla1[[#This Row],[Horario Inscrito]])&amp;"-"&amp;TRIM(Tabla1[[#This Row],[Fecha Inicio grupo]])&amp;"-"&amp;TRIM(Tabla1[[#This Row],[Tipo Incrito]]))</f>
        <v/>
      </c>
      <c r="BH769" s="309"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10"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10"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10" t="str">
        <f>IF(Tabla1[[#This Row],[Fecha Inicio grupo]]="","",IFERROR(VLOOKUP(Tabla1[[#This Row],[Mes de Alta como miembro]],Parámetros!$AM$2:$AN$16,2,0),"01/01/1900"))</f>
        <v/>
      </c>
    </row>
    <row r="770" spans="1:63" ht="14.45" hidden="1">
      <c r="A770" s="69">
        <v>767</v>
      </c>
      <c r="B770" s="30"/>
      <c r="C770" s="35"/>
      <c r="D770" s="43"/>
      <c r="E770" s="65"/>
      <c r="F770" s="46"/>
      <c r="G770" s="46"/>
      <c r="H770" s="164"/>
      <c r="I770" s="43"/>
      <c r="J770" s="29"/>
      <c r="K770" s="70"/>
      <c r="L770" s="69"/>
      <c r="M770" s="47"/>
      <c r="N770" s="239" t="str">
        <f ca="1">IF(Tabla1[[#This Row],[Fecha de nac]]="","",IF(Tabla1[[#This Row],[Fecha Finalización]] &gt;=TODAY(), DATEDIF(Tabla1[[#This Row],[Fecha de nac]],TODAY(),"y"), ROUNDDOWN((Tabla1[[#This Row],[Fecha Finalización]] -Tabla1[[#This Row],[Fecha de nac]])/365,0)))</f>
        <v/>
      </c>
      <c r="O770" s="170"/>
      <c r="P770" s="35"/>
      <c r="Q770" s="68"/>
      <c r="R770" s="68"/>
      <c r="S770" s="68"/>
      <c r="T770" s="68"/>
      <c r="U770" s="244" t="str">
        <f>IF(F770="","",Tabla1[[#This Row],[Fecha Inicio grupo]]+3*7-7)</f>
        <v/>
      </c>
      <c r="V770" s="245" t="str">
        <f>IF(F770="","",EDATE(Tabla1[[#This Row],[Fecha Inicio grupo]],3))</f>
        <v/>
      </c>
      <c r="W770" s="30"/>
      <c r="X770" s="30"/>
      <c r="Y770" s="77"/>
      <c r="Z770" s="77"/>
      <c r="AA770" s="77"/>
      <c r="AB770" s="77"/>
      <c r="AC770" s="77"/>
      <c r="AD770" s="77"/>
      <c r="AE770" s="77"/>
      <c r="AF770" s="77"/>
      <c r="AG770" s="77"/>
      <c r="AH770" s="77"/>
      <c r="AI770" s="77"/>
      <c r="AJ770" s="77"/>
      <c r="AK770" s="77"/>
      <c r="AL770" s="77"/>
      <c r="AM770" s="77"/>
      <c r="AN770" s="77"/>
      <c r="AO770" s="145"/>
      <c r="AP770" s="247" t="str">
        <f>IF(F770="","",IFERROR(VLOOKUP(SUBSTITUTE(SUBSTITUTE(Tabla1[[#This Row],[Uso Sistemas]],"T","P"),"N","F"),Parámetros!$M$2:$N$17,2,0),"Completar hasta 3ra sem. para evaluar a Probacionista"))</f>
        <v/>
      </c>
      <c r="AQ770" s="40"/>
      <c r="AR770" s="40"/>
      <c r="AS770" s="40"/>
      <c r="AT770" s="29"/>
      <c r="AU770" s="56"/>
      <c r="AV770" s="56"/>
      <c r="AW770" s="56"/>
      <c r="AX770" s="249" t="str">
        <f>IF(V770="","",EOMONTH(EDATE(Tabla1[[#This Row],[Fecha Finalización]],2),0))</f>
        <v/>
      </c>
      <c r="AY770" s="40"/>
      <c r="AZ770" s="250" t="str">
        <f>IF(V770="","",EOMONTH(EDATE(Tabla1[[#This Row],[Fecha Finalización]],3),0))</f>
        <v/>
      </c>
      <c r="BA770" s="40"/>
      <c r="BB770" s="40"/>
      <c r="BC770" s="236"/>
      <c r="BD770" s="234" t="str">
        <f>IF(F770="","",Tabla1[[#This Row],[sem 01]]&amp;Tabla1[[#This Row],[sem 02]]&amp;Tabla1[[#This Row],[sem 03]])</f>
        <v/>
      </c>
      <c r="BE770" s="235" t="str">
        <f>IF(TRIM(F770)="","",$B$1&amp;"-"&amp;SUBSTITUTE(Tabla1[[#This Row],[Mes Inscrito]]," ","")&amp;"-"&amp;SUBSTITUTE(Tabla1[[#This Row],[Dia de clases Inscrito]]," ","")&amp;"-"&amp;SUBSTITUTE(Tabla1[[#This Row],[Horario Inscrito]]," ","")&amp;"-"&amp;Tabla1[[#This Row],[Fecha Inicio grupo]])</f>
        <v/>
      </c>
      <c r="BF770" s="252" t="str">
        <f>IF(F770="","",Tabla1[[#This Row],[Curso]])</f>
        <v/>
      </c>
      <c r="BG770" s="253" t="str">
        <f>+IF(TRIM(F770)="","",$B$1&amp;"-"&amp;TRIM(Tabla1[[#This Row],[Mes Inscrito]])&amp;"-"&amp;TRIM(Tabla1[[#This Row],[Dia de clases Inscrito]])&amp;"-"&amp;TRIM(Tabla1[[#This Row],[Horario Inscrito]])&amp;"-"&amp;TRIM(Tabla1[[#This Row],[Fecha Inicio grupo]])&amp;"-"&amp;TRIM(Tabla1[[#This Row],[Tipo Incrito]]))</f>
        <v/>
      </c>
      <c r="BH770" s="309"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10"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10"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10" t="str">
        <f>IF(Tabla1[[#This Row],[Fecha Inicio grupo]]="","",IFERROR(VLOOKUP(Tabla1[[#This Row],[Mes de Alta como miembro]],Parámetros!$AM$2:$AN$16,2,0),"01/01/1900"))</f>
        <v/>
      </c>
    </row>
    <row r="771" spans="1:63" ht="14.45" hidden="1">
      <c r="A771" s="69">
        <v>768</v>
      </c>
      <c r="B771" s="30"/>
      <c r="C771" s="35"/>
      <c r="D771" s="43"/>
      <c r="E771" s="65"/>
      <c r="F771" s="46"/>
      <c r="G771" s="46"/>
      <c r="H771" s="164"/>
      <c r="I771" s="43"/>
      <c r="J771" s="29"/>
      <c r="K771" s="70"/>
      <c r="L771" s="69"/>
      <c r="M771" s="47"/>
      <c r="N771" s="239" t="str">
        <f ca="1">IF(Tabla1[[#This Row],[Fecha de nac]]="","",IF(Tabla1[[#This Row],[Fecha Finalización]] &gt;=TODAY(), DATEDIF(Tabla1[[#This Row],[Fecha de nac]],TODAY(),"y"), ROUNDDOWN((Tabla1[[#This Row],[Fecha Finalización]] -Tabla1[[#This Row],[Fecha de nac]])/365,0)))</f>
        <v/>
      </c>
      <c r="O771" s="170"/>
      <c r="P771" s="35"/>
      <c r="Q771" s="68"/>
      <c r="R771" s="68"/>
      <c r="S771" s="68"/>
      <c r="T771" s="68"/>
      <c r="U771" s="244" t="str">
        <f>IF(F771="","",Tabla1[[#This Row],[Fecha Inicio grupo]]+3*7-7)</f>
        <v/>
      </c>
      <c r="V771" s="245" t="str">
        <f>IF(F771="","",EDATE(Tabla1[[#This Row],[Fecha Inicio grupo]],3))</f>
        <v/>
      </c>
      <c r="W771" s="30"/>
      <c r="X771" s="30"/>
      <c r="Y771" s="77"/>
      <c r="Z771" s="77"/>
      <c r="AA771" s="77"/>
      <c r="AB771" s="77"/>
      <c r="AC771" s="77"/>
      <c r="AD771" s="77"/>
      <c r="AE771" s="77"/>
      <c r="AF771" s="77"/>
      <c r="AG771" s="77"/>
      <c r="AH771" s="77"/>
      <c r="AI771" s="77"/>
      <c r="AJ771" s="77"/>
      <c r="AK771" s="77"/>
      <c r="AL771" s="77"/>
      <c r="AM771" s="77"/>
      <c r="AN771" s="77"/>
      <c r="AO771" s="145"/>
      <c r="AP771" s="247" t="str">
        <f>IF(F771="","",IFERROR(VLOOKUP(SUBSTITUTE(SUBSTITUTE(Tabla1[[#This Row],[Uso Sistemas]],"T","P"),"N","F"),Parámetros!$M$2:$N$17,2,0),"Completar hasta 3ra sem. para evaluar a Probacionista"))</f>
        <v/>
      </c>
      <c r="AQ771" s="40"/>
      <c r="AR771" s="40"/>
      <c r="AS771" s="40"/>
      <c r="AT771" s="29"/>
      <c r="AU771" s="56"/>
      <c r="AV771" s="56"/>
      <c r="AW771" s="56"/>
      <c r="AX771" s="249" t="str">
        <f>IF(V771="","",EOMONTH(EDATE(Tabla1[[#This Row],[Fecha Finalización]],2),0))</f>
        <v/>
      </c>
      <c r="AY771" s="40"/>
      <c r="AZ771" s="250" t="str">
        <f>IF(V771="","",EOMONTH(EDATE(Tabla1[[#This Row],[Fecha Finalización]],3),0))</f>
        <v/>
      </c>
      <c r="BA771" s="40"/>
      <c r="BB771" s="40"/>
      <c r="BC771" s="236"/>
      <c r="BD771" s="234" t="str">
        <f>IF(F771="","",Tabla1[[#This Row],[sem 01]]&amp;Tabla1[[#This Row],[sem 02]]&amp;Tabla1[[#This Row],[sem 03]])</f>
        <v/>
      </c>
      <c r="BE771" s="235" t="str">
        <f>IF(TRIM(F771)="","",$B$1&amp;"-"&amp;SUBSTITUTE(Tabla1[[#This Row],[Mes Inscrito]]," ","")&amp;"-"&amp;SUBSTITUTE(Tabla1[[#This Row],[Dia de clases Inscrito]]," ","")&amp;"-"&amp;SUBSTITUTE(Tabla1[[#This Row],[Horario Inscrito]]," ","")&amp;"-"&amp;Tabla1[[#This Row],[Fecha Inicio grupo]])</f>
        <v/>
      </c>
      <c r="BF771" s="252" t="str">
        <f>IF(F771="","",Tabla1[[#This Row],[Curso]])</f>
        <v/>
      </c>
      <c r="BG771" s="253" t="str">
        <f>+IF(TRIM(F771)="","",$B$1&amp;"-"&amp;TRIM(Tabla1[[#This Row],[Mes Inscrito]])&amp;"-"&amp;TRIM(Tabla1[[#This Row],[Dia de clases Inscrito]])&amp;"-"&amp;TRIM(Tabla1[[#This Row],[Horario Inscrito]])&amp;"-"&amp;TRIM(Tabla1[[#This Row],[Fecha Inicio grupo]])&amp;"-"&amp;TRIM(Tabla1[[#This Row],[Tipo Incrito]]))</f>
        <v/>
      </c>
      <c r="BH771" s="309"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10"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10"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10" t="str">
        <f>IF(Tabla1[[#This Row],[Fecha Inicio grupo]]="","",IFERROR(VLOOKUP(Tabla1[[#This Row],[Mes de Alta como miembro]],Parámetros!$AM$2:$AN$16,2,0),"01/01/1900"))</f>
        <v/>
      </c>
    </row>
    <row r="772" spans="1:63" ht="14.45" hidden="1">
      <c r="A772" s="69">
        <v>769</v>
      </c>
      <c r="B772" s="30"/>
      <c r="C772" s="35"/>
      <c r="D772" s="43"/>
      <c r="E772" s="65"/>
      <c r="F772" s="46"/>
      <c r="G772" s="46"/>
      <c r="H772" s="164"/>
      <c r="I772" s="43"/>
      <c r="J772" s="29"/>
      <c r="K772" s="70"/>
      <c r="L772" s="69"/>
      <c r="M772" s="47"/>
      <c r="N772" s="239" t="str">
        <f ca="1">IF(Tabla1[[#This Row],[Fecha de nac]]="","",IF(Tabla1[[#This Row],[Fecha Finalización]] &gt;=TODAY(), DATEDIF(Tabla1[[#This Row],[Fecha de nac]],TODAY(),"y"), ROUNDDOWN((Tabla1[[#This Row],[Fecha Finalización]] -Tabla1[[#This Row],[Fecha de nac]])/365,0)))</f>
        <v/>
      </c>
      <c r="O772" s="170"/>
      <c r="P772" s="35"/>
      <c r="Q772" s="68"/>
      <c r="R772" s="68"/>
      <c r="S772" s="68"/>
      <c r="T772" s="68"/>
      <c r="U772" s="244" t="str">
        <f>IF(F772="","",Tabla1[[#This Row],[Fecha Inicio grupo]]+3*7-7)</f>
        <v/>
      </c>
      <c r="V772" s="245" t="str">
        <f>IF(F772="","",EDATE(Tabla1[[#This Row],[Fecha Inicio grupo]],3))</f>
        <v/>
      </c>
      <c r="W772" s="30"/>
      <c r="X772" s="30"/>
      <c r="Y772" s="77"/>
      <c r="Z772" s="77"/>
      <c r="AA772" s="77"/>
      <c r="AB772" s="77"/>
      <c r="AC772" s="77"/>
      <c r="AD772" s="77"/>
      <c r="AE772" s="77"/>
      <c r="AF772" s="77"/>
      <c r="AG772" s="77"/>
      <c r="AH772" s="77"/>
      <c r="AI772" s="77"/>
      <c r="AJ772" s="77"/>
      <c r="AK772" s="77"/>
      <c r="AL772" s="77"/>
      <c r="AM772" s="77"/>
      <c r="AN772" s="77"/>
      <c r="AO772" s="145"/>
      <c r="AP772" s="247" t="str">
        <f>IF(F772="","",IFERROR(VLOOKUP(SUBSTITUTE(SUBSTITUTE(Tabla1[[#This Row],[Uso Sistemas]],"T","P"),"N","F"),Parámetros!$M$2:$N$17,2,0),"Completar hasta 3ra sem. para evaluar a Probacionista"))</f>
        <v/>
      </c>
      <c r="AQ772" s="40"/>
      <c r="AR772" s="40"/>
      <c r="AS772" s="40"/>
      <c r="AT772" s="29"/>
      <c r="AU772" s="56"/>
      <c r="AV772" s="56"/>
      <c r="AW772" s="56"/>
      <c r="AX772" s="249" t="str">
        <f>IF(V772="","",EOMONTH(EDATE(Tabla1[[#This Row],[Fecha Finalización]],2),0))</f>
        <v/>
      </c>
      <c r="AY772" s="40"/>
      <c r="AZ772" s="250" t="str">
        <f>IF(V772="","",EOMONTH(EDATE(Tabla1[[#This Row],[Fecha Finalización]],3),0))</f>
        <v/>
      </c>
      <c r="BA772" s="40"/>
      <c r="BB772" s="40"/>
      <c r="BC772" s="236"/>
      <c r="BD772" s="234" t="str">
        <f>IF(F772="","",Tabla1[[#This Row],[sem 01]]&amp;Tabla1[[#This Row],[sem 02]]&amp;Tabla1[[#This Row],[sem 03]])</f>
        <v/>
      </c>
      <c r="BE772" s="235" t="str">
        <f>IF(TRIM(F772)="","",$B$1&amp;"-"&amp;SUBSTITUTE(Tabla1[[#This Row],[Mes Inscrito]]," ","")&amp;"-"&amp;SUBSTITUTE(Tabla1[[#This Row],[Dia de clases Inscrito]]," ","")&amp;"-"&amp;SUBSTITUTE(Tabla1[[#This Row],[Horario Inscrito]]," ","")&amp;"-"&amp;Tabla1[[#This Row],[Fecha Inicio grupo]])</f>
        <v/>
      </c>
      <c r="BF772" s="252" t="str">
        <f>IF(F772="","",Tabla1[[#This Row],[Curso]])</f>
        <v/>
      </c>
      <c r="BG772" s="253" t="str">
        <f>+IF(TRIM(F772)="","",$B$1&amp;"-"&amp;TRIM(Tabla1[[#This Row],[Mes Inscrito]])&amp;"-"&amp;TRIM(Tabla1[[#This Row],[Dia de clases Inscrito]])&amp;"-"&amp;TRIM(Tabla1[[#This Row],[Horario Inscrito]])&amp;"-"&amp;TRIM(Tabla1[[#This Row],[Fecha Inicio grupo]])&amp;"-"&amp;TRIM(Tabla1[[#This Row],[Tipo Incrito]]))</f>
        <v/>
      </c>
      <c r="BH772" s="309"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10"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10"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10" t="str">
        <f>IF(Tabla1[[#This Row],[Fecha Inicio grupo]]="","",IFERROR(VLOOKUP(Tabla1[[#This Row],[Mes de Alta como miembro]],Parámetros!$AM$2:$AN$16,2,0),"01/01/1900"))</f>
        <v/>
      </c>
    </row>
    <row r="773" spans="1:63" ht="14.45" hidden="1">
      <c r="A773" s="69">
        <v>770</v>
      </c>
      <c r="B773" s="30"/>
      <c r="C773" s="35"/>
      <c r="D773" s="43"/>
      <c r="E773" s="65"/>
      <c r="F773" s="46"/>
      <c r="G773" s="46"/>
      <c r="H773" s="164"/>
      <c r="I773" s="43"/>
      <c r="J773" s="29"/>
      <c r="K773" s="70"/>
      <c r="L773" s="69"/>
      <c r="M773" s="47"/>
      <c r="N773" s="239" t="str">
        <f ca="1">IF(Tabla1[[#This Row],[Fecha de nac]]="","",IF(Tabla1[[#This Row],[Fecha Finalización]] &gt;=TODAY(), DATEDIF(Tabla1[[#This Row],[Fecha de nac]],TODAY(),"y"), ROUNDDOWN((Tabla1[[#This Row],[Fecha Finalización]] -Tabla1[[#This Row],[Fecha de nac]])/365,0)))</f>
        <v/>
      </c>
      <c r="O773" s="170"/>
      <c r="P773" s="35"/>
      <c r="Q773" s="68"/>
      <c r="R773" s="68"/>
      <c r="S773" s="68"/>
      <c r="T773" s="68"/>
      <c r="U773" s="244" t="str">
        <f>IF(F773="","",Tabla1[[#This Row],[Fecha Inicio grupo]]+3*7-7)</f>
        <v/>
      </c>
      <c r="V773" s="245" t="str">
        <f>IF(F773="","",EDATE(Tabla1[[#This Row],[Fecha Inicio grupo]],3))</f>
        <v/>
      </c>
      <c r="W773" s="30"/>
      <c r="X773" s="30"/>
      <c r="Y773" s="77"/>
      <c r="Z773" s="77"/>
      <c r="AA773" s="77"/>
      <c r="AB773" s="77"/>
      <c r="AC773" s="77"/>
      <c r="AD773" s="77"/>
      <c r="AE773" s="77"/>
      <c r="AF773" s="77"/>
      <c r="AG773" s="77"/>
      <c r="AH773" s="77"/>
      <c r="AI773" s="77"/>
      <c r="AJ773" s="77"/>
      <c r="AK773" s="77"/>
      <c r="AL773" s="77"/>
      <c r="AM773" s="77"/>
      <c r="AN773" s="77"/>
      <c r="AO773" s="145"/>
      <c r="AP773" s="247" t="str">
        <f>IF(F773="","",IFERROR(VLOOKUP(SUBSTITUTE(SUBSTITUTE(Tabla1[[#This Row],[Uso Sistemas]],"T","P"),"N","F"),Parámetros!$M$2:$N$17,2,0),"Completar hasta 3ra sem. para evaluar a Probacionista"))</f>
        <v/>
      </c>
      <c r="AQ773" s="40"/>
      <c r="AR773" s="40"/>
      <c r="AS773" s="40"/>
      <c r="AT773" s="29"/>
      <c r="AU773" s="56"/>
      <c r="AV773" s="56"/>
      <c r="AW773" s="56"/>
      <c r="AX773" s="249" t="str">
        <f>IF(V773="","",EOMONTH(EDATE(Tabla1[[#This Row],[Fecha Finalización]],2),0))</f>
        <v/>
      </c>
      <c r="AY773" s="40"/>
      <c r="AZ773" s="250" t="str">
        <f>IF(V773="","",EOMONTH(EDATE(Tabla1[[#This Row],[Fecha Finalización]],3),0))</f>
        <v/>
      </c>
      <c r="BA773" s="40"/>
      <c r="BB773" s="40"/>
      <c r="BC773" s="236"/>
      <c r="BD773" s="234" t="str">
        <f>IF(F773="","",Tabla1[[#This Row],[sem 01]]&amp;Tabla1[[#This Row],[sem 02]]&amp;Tabla1[[#This Row],[sem 03]])</f>
        <v/>
      </c>
      <c r="BE773" s="235" t="str">
        <f>IF(TRIM(F773)="","",$B$1&amp;"-"&amp;SUBSTITUTE(Tabla1[[#This Row],[Mes Inscrito]]," ","")&amp;"-"&amp;SUBSTITUTE(Tabla1[[#This Row],[Dia de clases Inscrito]]," ","")&amp;"-"&amp;SUBSTITUTE(Tabla1[[#This Row],[Horario Inscrito]]," ","")&amp;"-"&amp;Tabla1[[#This Row],[Fecha Inicio grupo]])</f>
        <v/>
      </c>
      <c r="BF773" s="252" t="str">
        <f>IF(F773="","",Tabla1[[#This Row],[Curso]])</f>
        <v/>
      </c>
      <c r="BG773" s="253" t="str">
        <f>+IF(TRIM(F773)="","",$B$1&amp;"-"&amp;TRIM(Tabla1[[#This Row],[Mes Inscrito]])&amp;"-"&amp;TRIM(Tabla1[[#This Row],[Dia de clases Inscrito]])&amp;"-"&amp;TRIM(Tabla1[[#This Row],[Horario Inscrito]])&amp;"-"&amp;TRIM(Tabla1[[#This Row],[Fecha Inicio grupo]])&amp;"-"&amp;TRIM(Tabla1[[#This Row],[Tipo Incrito]]))</f>
        <v/>
      </c>
      <c r="BH773" s="309"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10"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10"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10" t="str">
        <f>IF(Tabla1[[#This Row],[Fecha Inicio grupo]]="","",IFERROR(VLOOKUP(Tabla1[[#This Row],[Mes de Alta como miembro]],Parámetros!$AM$2:$AN$16,2,0),"01/01/1900"))</f>
        <v/>
      </c>
    </row>
    <row r="774" spans="1:63" ht="14.45" hidden="1">
      <c r="A774" s="69">
        <v>771</v>
      </c>
      <c r="B774" s="30"/>
      <c r="C774" s="35"/>
      <c r="D774" s="43"/>
      <c r="E774" s="65"/>
      <c r="F774" s="46"/>
      <c r="G774" s="46"/>
      <c r="H774" s="164"/>
      <c r="I774" s="43"/>
      <c r="J774" s="29"/>
      <c r="K774" s="70"/>
      <c r="L774" s="69"/>
      <c r="M774" s="47"/>
      <c r="N774" s="239" t="str">
        <f ca="1">IF(Tabla1[[#This Row],[Fecha de nac]]="","",IF(Tabla1[[#This Row],[Fecha Finalización]] &gt;=TODAY(), DATEDIF(Tabla1[[#This Row],[Fecha de nac]],TODAY(),"y"), ROUNDDOWN((Tabla1[[#This Row],[Fecha Finalización]] -Tabla1[[#This Row],[Fecha de nac]])/365,0)))</f>
        <v/>
      </c>
      <c r="O774" s="170"/>
      <c r="P774" s="35"/>
      <c r="Q774" s="68"/>
      <c r="R774" s="68"/>
      <c r="S774" s="68"/>
      <c r="T774" s="68"/>
      <c r="U774" s="244" t="str">
        <f>IF(F774="","",Tabla1[[#This Row],[Fecha Inicio grupo]]+3*7-7)</f>
        <v/>
      </c>
      <c r="V774" s="245" t="str">
        <f>IF(F774="","",EDATE(Tabla1[[#This Row],[Fecha Inicio grupo]],3))</f>
        <v/>
      </c>
      <c r="W774" s="30"/>
      <c r="X774" s="30"/>
      <c r="Y774" s="77"/>
      <c r="Z774" s="77"/>
      <c r="AA774" s="77"/>
      <c r="AB774" s="77"/>
      <c r="AC774" s="77"/>
      <c r="AD774" s="77"/>
      <c r="AE774" s="77"/>
      <c r="AF774" s="77"/>
      <c r="AG774" s="77"/>
      <c r="AH774" s="77"/>
      <c r="AI774" s="77"/>
      <c r="AJ774" s="77"/>
      <c r="AK774" s="77"/>
      <c r="AL774" s="77"/>
      <c r="AM774" s="77"/>
      <c r="AN774" s="77"/>
      <c r="AO774" s="145"/>
      <c r="AP774" s="247" t="str">
        <f>IF(F774="","",IFERROR(VLOOKUP(SUBSTITUTE(SUBSTITUTE(Tabla1[[#This Row],[Uso Sistemas]],"T","P"),"N","F"),Parámetros!$M$2:$N$17,2,0),"Completar hasta 3ra sem. para evaluar a Probacionista"))</f>
        <v/>
      </c>
      <c r="AQ774" s="40"/>
      <c r="AR774" s="40"/>
      <c r="AS774" s="40"/>
      <c r="AT774" s="29"/>
      <c r="AU774" s="56"/>
      <c r="AV774" s="56"/>
      <c r="AW774" s="56"/>
      <c r="AX774" s="249" t="str">
        <f>IF(V774="","",EOMONTH(EDATE(Tabla1[[#This Row],[Fecha Finalización]],2),0))</f>
        <v/>
      </c>
      <c r="AY774" s="40"/>
      <c r="AZ774" s="250" t="str">
        <f>IF(V774="","",EOMONTH(EDATE(Tabla1[[#This Row],[Fecha Finalización]],3),0))</f>
        <v/>
      </c>
      <c r="BA774" s="40"/>
      <c r="BB774" s="40"/>
      <c r="BC774" s="236"/>
      <c r="BD774" s="234" t="str">
        <f>IF(F774="","",Tabla1[[#This Row],[sem 01]]&amp;Tabla1[[#This Row],[sem 02]]&amp;Tabla1[[#This Row],[sem 03]])</f>
        <v/>
      </c>
      <c r="BE774" s="235" t="str">
        <f>IF(TRIM(F774)="","",$B$1&amp;"-"&amp;SUBSTITUTE(Tabla1[[#This Row],[Mes Inscrito]]," ","")&amp;"-"&amp;SUBSTITUTE(Tabla1[[#This Row],[Dia de clases Inscrito]]," ","")&amp;"-"&amp;SUBSTITUTE(Tabla1[[#This Row],[Horario Inscrito]]," ","")&amp;"-"&amp;Tabla1[[#This Row],[Fecha Inicio grupo]])</f>
        <v/>
      </c>
      <c r="BF774" s="252" t="str">
        <f>IF(F774="","",Tabla1[[#This Row],[Curso]])</f>
        <v/>
      </c>
      <c r="BG774" s="253" t="str">
        <f>+IF(TRIM(F774)="","",$B$1&amp;"-"&amp;TRIM(Tabla1[[#This Row],[Mes Inscrito]])&amp;"-"&amp;TRIM(Tabla1[[#This Row],[Dia de clases Inscrito]])&amp;"-"&amp;TRIM(Tabla1[[#This Row],[Horario Inscrito]])&amp;"-"&amp;TRIM(Tabla1[[#This Row],[Fecha Inicio grupo]])&amp;"-"&amp;TRIM(Tabla1[[#This Row],[Tipo Incrito]]))</f>
        <v/>
      </c>
      <c r="BH774" s="309"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10"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10"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10" t="str">
        <f>IF(Tabla1[[#This Row],[Fecha Inicio grupo]]="","",IFERROR(VLOOKUP(Tabla1[[#This Row],[Mes de Alta como miembro]],Parámetros!$AM$2:$AN$16,2,0),"01/01/1900"))</f>
        <v/>
      </c>
    </row>
    <row r="775" spans="1:63" ht="14.45" hidden="1">
      <c r="A775" s="69">
        <v>772</v>
      </c>
      <c r="B775" s="30"/>
      <c r="C775" s="35"/>
      <c r="D775" s="43"/>
      <c r="E775" s="65"/>
      <c r="F775" s="46"/>
      <c r="G775" s="46"/>
      <c r="H775" s="164"/>
      <c r="I775" s="43"/>
      <c r="J775" s="29"/>
      <c r="K775" s="70"/>
      <c r="L775" s="69"/>
      <c r="M775" s="47"/>
      <c r="N775" s="239" t="str">
        <f ca="1">IF(Tabla1[[#This Row],[Fecha de nac]]="","",IF(Tabla1[[#This Row],[Fecha Finalización]] &gt;=TODAY(), DATEDIF(Tabla1[[#This Row],[Fecha de nac]],TODAY(),"y"), ROUNDDOWN((Tabla1[[#This Row],[Fecha Finalización]] -Tabla1[[#This Row],[Fecha de nac]])/365,0)))</f>
        <v/>
      </c>
      <c r="O775" s="170"/>
      <c r="P775" s="35"/>
      <c r="Q775" s="68"/>
      <c r="R775" s="68"/>
      <c r="S775" s="68"/>
      <c r="T775" s="68"/>
      <c r="U775" s="244" t="str">
        <f>IF(F775="","",Tabla1[[#This Row],[Fecha Inicio grupo]]+3*7-7)</f>
        <v/>
      </c>
      <c r="V775" s="245" t="str">
        <f>IF(F775="","",EDATE(Tabla1[[#This Row],[Fecha Inicio grupo]],3))</f>
        <v/>
      </c>
      <c r="W775" s="30"/>
      <c r="X775" s="30"/>
      <c r="Y775" s="77"/>
      <c r="Z775" s="77"/>
      <c r="AA775" s="77"/>
      <c r="AB775" s="77"/>
      <c r="AC775" s="77"/>
      <c r="AD775" s="77"/>
      <c r="AE775" s="77"/>
      <c r="AF775" s="77"/>
      <c r="AG775" s="77"/>
      <c r="AH775" s="77"/>
      <c r="AI775" s="77"/>
      <c r="AJ775" s="77"/>
      <c r="AK775" s="77"/>
      <c r="AL775" s="77"/>
      <c r="AM775" s="77"/>
      <c r="AN775" s="77"/>
      <c r="AO775" s="145"/>
      <c r="AP775" s="247" t="str">
        <f>IF(F775="","",IFERROR(VLOOKUP(SUBSTITUTE(SUBSTITUTE(Tabla1[[#This Row],[Uso Sistemas]],"T","P"),"N","F"),Parámetros!$M$2:$N$17,2,0),"Completar hasta 3ra sem. para evaluar a Probacionista"))</f>
        <v/>
      </c>
      <c r="AQ775" s="40"/>
      <c r="AR775" s="40"/>
      <c r="AS775" s="40"/>
      <c r="AT775" s="29"/>
      <c r="AU775" s="56"/>
      <c r="AV775" s="56"/>
      <c r="AW775" s="56"/>
      <c r="AX775" s="249" t="str">
        <f>IF(V775="","",EOMONTH(EDATE(Tabla1[[#This Row],[Fecha Finalización]],2),0))</f>
        <v/>
      </c>
      <c r="AY775" s="40"/>
      <c r="AZ775" s="250" t="str">
        <f>IF(V775="","",EOMONTH(EDATE(Tabla1[[#This Row],[Fecha Finalización]],3),0))</f>
        <v/>
      </c>
      <c r="BA775" s="40"/>
      <c r="BB775" s="40"/>
      <c r="BC775" s="236"/>
      <c r="BD775" s="234" t="str">
        <f>IF(F775="","",Tabla1[[#This Row],[sem 01]]&amp;Tabla1[[#This Row],[sem 02]]&amp;Tabla1[[#This Row],[sem 03]])</f>
        <v/>
      </c>
      <c r="BE775" s="235" t="str">
        <f>IF(TRIM(F775)="","",$B$1&amp;"-"&amp;SUBSTITUTE(Tabla1[[#This Row],[Mes Inscrito]]," ","")&amp;"-"&amp;SUBSTITUTE(Tabla1[[#This Row],[Dia de clases Inscrito]]," ","")&amp;"-"&amp;SUBSTITUTE(Tabla1[[#This Row],[Horario Inscrito]]," ","")&amp;"-"&amp;Tabla1[[#This Row],[Fecha Inicio grupo]])</f>
        <v/>
      </c>
      <c r="BF775" s="252" t="str">
        <f>IF(F775="","",Tabla1[[#This Row],[Curso]])</f>
        <v/>
      </c>
      <c r="BG775" s="253" t="str">
        <f>+IF(TRIM(F775)="","",$B$1&amp;"-"&amp;TRIM(Tabla1[[#This Row],[Mes Inscrito]])&amp;"-"&amp;TRIM(Tabla1[[#This Row],[Dia de clases Inscrito]])&amp;"-"&amp;TRIM(Tabla1[[#This Row],[Horario Inscrito]])&amp;"-"&amp;TRIM(Tabla1[[#This Row],[Fecha Inicio grupo]])&amp;"-"&amp;TRIM(Tabla1[[#This Row],[Tipo Incrito]]))</f>
        <v/>
      </c>
      <c r="BH775" s="309"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10"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10"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10" t="str">
        <f>IF(Tabla1[[#This Row],[Fecha Inicio grupo]]="","",IFERROR(VLOOKUP(Tabla1[[#This Row],[Mes de Alta como miembro]],Parámetros!$AM$2:$AN$16,2,0),"01/01/1900"))</f>
        <v/>
      </c>
    </row>
    <row r="776" spans="1:63" ht="14.45" hidden="1">
      <c r="A776" s="69">
        <v>773</v>
      </c>
      <c r="B776" s="30"/>
      <c r="C776" s="35"/>
      <c r="D776" s="43"/>
      <c r="E776" s="65"/>
      <c r="F776" s="46"/>
      <c r="G776" s="46"/>
      <c r="H776" s="164"/>
      <c r="I776" s="43"/>
      <c r="J776" s="29"/>
      <c r="K776" s="70"/>
      <c r="L776" s="69"/>
      <c r="M776" s="47"/>
      <c r="N776" s="239" t="str">
        <f ca="1">IF(Tabla1[[#This Row],[Fecha de nac]]="","",IF(Tabla1[[#This Row],[Fecha Finalización]] &gt;=TODAY(), DATEDIF(Tabla1[[#This Row],[Fecha de nac]],TODAY(),"y"), ROUNDDOWN((Tabla1[[#This Row],[Fecha Finalización]] -Tabla1[[#This Row],[Fecha de nac]])/365,0)))</f>
        <v/>
      </c>
      <c r="O776" s="170"/>
      <c r="P776" s="35"/>
      <c r="Q776" s="68"/>
      <c r="R776" s="68"/>
      <c r="S776" s="68"/>
      <c r="T776" s="68"/>
      <c r="U776" s="244" t="str">
        <f>IF(F776="","",Tabla1[[#This Row],[Fecha Inicio grupo]]+3*7-7)</f>
        <v/>
      </c>
      <c r="V776" s="245" t="str">
        <f>IF(F776="","",EDATE(Tabla1[[#This Row],[Fecha Inicio grupo]],3))</f>
        <v/>
      </c>
      <c r="W776" s="30"/>
      <c r="X776" s="30"/>
      <c r="Y776" s="77"/>
      <c r="Z776" s="77"/>
      <c r="AA776" s="77"/>
      <c r="AB776" s="77"/>
      <c r="AC776" s="77"/>
      <c r="AD776" s="77"/>
      <c r="AE776" s="77"/>
      <c r="AF776" s="77"/>
      <c r="AG776" s="77"/>
      <c r="AH776" s="77"/>
      <c r="AI776" s="77"/>
      <c r="AJ776" s="77"/>
      <c r="AK776" s="77"/>
      <c r="AL776" s="77"/>
      <c r="AM776" s="77"/>
      <c r="AN776" s="77"/>
      <c r="AO776" s="145"/>
      <c r="AP776" s="247" t="str">
        <f>IF(F776="","",IFERROR(VLOOKUP(SUBSTITUTE(SUBSTITUTE(Tabla1[[#This Row],[Uso Sistemas]],"T","P"),"N","F"),Parámetros!$M$2:$N$17,2,0),"Completar hasta 3ra sem. para evaluar a Probacionista"))</f>
        <v/>
      </c>
      <c r="AQ776" s="40"/>
      <c r="AR776" s="40"/>
      <c r="AS776" s="40"/>
      <c r="AT776" s="29"/>
      <c r="AU776" s="56"/>
      <c r="AV776" s="56"/>
      <c r="AW776" s="56"/>
      <c r="AX776" s="249" t="str">
        <f>IF(V776="","",EOMONTH(EDATE(Tabla1[[#This Row],[Fecha Finalización]],2),0))</f>
        <v/>
      </c>
      <c r="AY776" s="40"/>
      <c r="AZ776" s="250" t="str">
        <f>IF(V776="","",EOMONTH(EDATE(Tabla1[[#This Row],[Fecha Finalización]],3),0))</f>
        <v/>
      </c>
      <c r="BA776" s="40"/>
      <c r="BB776" s="40"/>
      <c r="BC776" s="236"/>
      <c r="BD776" s="234" t="str">
        <f>IF(F776="","",Tabla1[[#This Row],[sem 01]]&amp;Tabla1[[#This Row],[sem 02]]&amp;Tabla1[[#This Row],[sem 03]])</f>
        <v/>
      </c>
      <c r="BE776" s="235" t="str">
        <f>IF(TRIM(F776)="","",$B$1&amp;"-"&amp;SUBSTITUTE(Tabla1[[#This Row],[Mes Inscrito]]," ","")&amp;"-"&amp;SUBSTITUTE(Tabla1[[#This Row],[Dia de clases Inscrito]]," ","")&amp;"-"&amp;SUBSTITUTE(Tabla1[[#This Row],[Horario Inscrito]]," ","")&amp;"-"&amp;Tabla1[[#This Row],[Fecha Inicio grupo]])</f>
        <v/>
      </c>
      <c r="BF776" s="252" t="str">
        <f>IF(F776="","",Tabla1[[#This Row],[Curso]])</f>
        <v/>
      </c>
      <c r="BG776" s="253" t="str">
        <f>+IF(TRIM(F776)="","",$B$1&amp;"-"&amp;TRIM(Tabla1[[#This Row],[Mes Inscrito]])&amp;"-"&amp;TRIM(Tabla1[[#This Row],[Dia de clases Inscrito]])&amp;"-"&amp;TRIM(Tabla1[[#This Row],[Horario Inscrito]])&amp;"-"&amp;TRIM(Tabla1[[#This Row],[Fecha Inicio grupo]])&amp;"-"&amp;TRIM(Tabla1[[#This Row],[Tipo Incrito]]))</f>
        <v/>
      </c>
      <c r="BH776" s="309"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10"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10"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10" t="str">
        <f>IF(Tabla1[[#This Row],[Fecha Inicio grupo]]="","",IFERROR(VLOOKUP(Tabla1[[#This Row],[Mes de Alta como miembro]],Parámetros!$AM$2:$AN$16,2,0),"01/01/1900"))</f>
        <v/>
      </c>
    </row>
    <row r="777" spans="1:63" ht="14.45" hidden="1">
      <c r="A777" s="69">
        <v>774</v>
      </c>
      <c r="B777" s="30"/>
      <c r="C777" s="35"/>
      <c r="D777" s="43"/>
      <c r="E777" s="65"/>
      <c r="F777" s="46"/>
      <c r="G777" s="46"/>
      <c r="H777" s="164"/>
      <c r="I777" s="43"/>
      <c r="J777" s="29"/>
      <c r="K777" s="70"/>
      <c r="L777" s="69"/>
      <c r="M777" s="47"/>
      <c r="N777" s="239" t="str">
        <f ca="1">IF(Tabla1[[#This Row],[Fecha de nac]]="","",IF(Tabla1[[#This Row],[Fecha Finalización]] &gt;=TODAY(), DATEDIF(Tabla1[[#This Row],[Fecha de nac]],TODAY(),"y"), ROUNDDOWN((Tabla1[[#This Row],[Fecha Finalización]] -Tabla1[[#This Row],[Fecha de nac]])/365,0)))</f>
        <v/>
      </c>
      <c r="O777" s="170"/>
      <c r="P777" s="35"/>
      <c r="Q777" s="68"/>
      <c r="R777" s="68"/>
      <c r="S777" s="68"/>
      <c r="T777" s="68"/>
      <c r="U777" s="244" t="str">
        <f>IF(F777="","",Tabla1[[#This Row],[Fecha Inicio grupo]]+3*7-7)</f>
        <v/>
      </c>
      <c r="V777" s="245" t="str">
        <f>IF(F777="","",EDATE(Tabla1[[#This Row],[Fecha Inicio grupo]],3))</f>
        <v/>
      </c>
      <c r="W777" s="30"/>
      <c r="X777" s="30"/>
      <c r="Y777" s="77"/>
      <c r="Z777" s="77"/>
      <c r="AA777" s="77"/>
      <c r="AB777" s="77"/>
      <c r="AC777" s="77"/>
      <c r="AD777" s="77"/>
      <c r="AE777" s="77"/>
      <c r="AF777" s="77"/>
      <c r="AG777" s="77"/>
      <c r="AH777" s="77"/>
      <c r="AI777" s="77"/>
      <c r="AJ777" s="77"/>
      <c r="AK777" s="77"/>
      <c r="AL777" s="77"/>
      <c r="AM777" s="77"/>
      <c r="AN777" s="77"/>
      <c r="AO777" s="145"/>
      <c r="AP777" s="247" t="str">
        <f>IF(F777="","",IFERROR(VLOOKUP(SUBSTITUTE(SUBSTITUTE(Tabla1[[#This Row],[Uso Sistemas]],"T","P"),"N","F"),Parámetros!$M$2:$N$17,2,0),"Completar hasta 3ra sem. para evaluar a Probacionista"))</f>
        <v/>
      </c>
      <c r="AQ777" s="40"/>
      <c r="AR777" s="40"/>
      <c r="AS777" s="40"/>
      <c r="AT777" s="29"/>
      <c r="AU777" s="56"/>
      <c r="AV777" s="56"/>
      <c r="AW777" s="56"/>
      <c r="AX777" s="249" t="str">
        <f>IF(V777="","",EOMONTH(EDATE(Tabla1[[#This Row],[Fecha Finalización]],2),0))</f>
        <v/>
      </c>
      <c r="AY777" s="40"/>
      <c r="AZ777" s="250" t="str">
        <f>IF(V777="","",EOMONTH(EDATE(Tabla1[[#This Row],[Fecha Finalización]],3),0))</f>
        <v/>
      </c>
      <c r="BA777" s="40"/>
      <c r="BB777" s="40"/>
      <c r="BC777" s="236"/>
      <c r="BD777" s="234" t="str">
        <f>IF(F777="","",Tabla1[[#This Row],[sem 01]]&amp;Tabla1[[#This Row],[sem 02]]&amp;Tabla1[[#This Row],[sem 03]])</f>
        <v/>
      </c>
      <c r="BE777" s="235" t="str">
        <f>IF(TRIM(F777)="","",$B$1&amp;"-"&amp;SUBSTITUTE(Tabla1[[#This Row],[Mes Inscrito]]," ","")&amp;"-"&amp;SUBSTITUTE(Tabla1[[#This Row],[Dia de clases Inscrito]]," ","")&amp;"-"&amp;SUBSTITUTE(Tabla1[[#This Row],[Horario Inscrito]]," ","")&amp;"-"&amp;Tabla1[[#This Row],[Fecha Inicio grupo]])</f>
        <v/>
      </c>
      <c r="BF777" s="252" t="str">
        <f>IF(F777="","",Tabla1[[#This Row],[Curso]])</f>
        <v/>
      </c>
      <c r="BG777" s="253" t="str">
        <f>+IF(TRIM(F777)="","",$B$1&amp;"-"&amp;TRIM(Tabla1[[#This Row],[Mes Inscrito]])&amp;"-"&amp;TRIM(Tabla1[[#This Row],[Dia de clases Inscrito]])&amp;"-"&amp;TRIM(Tabla1[[#This Row],[Horario Inscrito]])&amp;"-"&amp;TRIM(Tabla1[[#This Row],[Fecha Inicio grupo]])&amp;"-"&amp;TRIM(Tabla1[[#This Row],[Tipo Incrito]]))</f>
        <v/>
      </c>
      <c r="BH777" s="309"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10"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10"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10" t="str">
        <f>IF(Tabla1[[#This Row],[Fecha Inicio grupo]]="","",IFERROR(VLOOKUP(Tabla1[[#This Row],[Mes de Alta como miembro]],Parámetros!$AM$2:$AN$16,2,0),"01/01/1900"))</f>
        <v/>
      </c>
    </row>
    <row r="778" spans="1:63" ht="14.45" hidden="1">
      <c r="A778" s="69">
        <v>775</v>
      </c>
      <c r="B778" s="30"/>
      <c r="C778" s="35"/>
      <c r="D778" s="43"/>
      <c r="E778" s="65"/>
      <c r="F778" s="46"/>
      <c r="G778" s="46"/>
      <c r="H778" s="164"/>
      <c r="I778" s="43"/>
      <c r="J778" s="29"/>
      <c r="K778" s="70"/>
      <c r="L778" s="69"/>
      <c r="M778" s="47"/>
      <c r="N778" s="239" t="str">
        <f ca="1">IF(Tabla1[[#This Row],[Fecha de nac]]="","",IF(Tabla1[[#This Row],[Fecha Finalización]] &gt;=TODAY(), DATEDIF(Tabla1[[#This Row],[Fecha de nac]],TODAY(),"y"), ROUNDDOWN((Tabla1[[#This Row],[Fecha Finalización]] -Tabla1[[#This Row],[Fecha de nac]])/365,0)))</f>
        <v/>
      </c>
      <c r="O778" s="170"/>
      <c r="P778" s="35"/>
      <c r="Q778" s="68"/>
      <c r="R778" s="68"/>
      <c r="S778" s="68"/>
      <c r="T778" s="68"/>
      <c r="U778" s="244" t="str">
        <f>IF(F778="","",Tabla1[[#This Row],[Fecha Inicio grupo]]+3*7-7)</f>
        <v/>
      </c>
      <c r="V778" s="245" t="str">
        <f>IF(F778="","",EDATE(Tabla1[[#This Row],[Fecha Inicio grupo]],3))</f>
        <v/>
      </c>
      <c r="W778" s="30"/>
      <c r="X778" s="30"/>
      <c r="Y778" s="77"/>
      <c r="Z778" s="77"/>
      <c r="AA778" s="77"/>
      <c r="AB778" s="77"/>
      <c r="AC778" s="77"/>
      <c r="AD778" s="77"/>
      <c r="AE778" s="77"/>
      <c r="AF778" s="77"/>
      <c r="AG778" s="77"/>
      <c r="AH778" s="77"/>
      <c r="AI778" s="77"/>
      <c r="AJ778" s="77"/>
      <c r="AK778" s="77"/>
      <c r="AL778" s="77"/>
      <c r="AM778" s="77"/>
      <c r="AN778" s="77"/>
      <c r="AO778" s="145"/>
      <c r="AP778" s="247" t="str">
        <f>IF(F778="","",IFERROR(VLOOKUP(SUBSTITUTE(SUBSTITUTE(Tabla1[[#This Row],[Uso Sistemas]],"T","P"),"N","F"),Parámetros!$M$2:$N$17,2,0),"Completar hasta 3ra sem. para evaluar a Probacionista"))</f>
        <v/>
      </c>
      <c r="AQ778" s="40"/>
      <c r="AR778" s="40"/>
      <c r="AS778" s="40"/>
      <c r="AT778" s="29"/>
      <c r="AU778" s="56"/>
      <c r="AV778" s="56"/>
      <c r="AW778" s="56"/>
      <c r="AX778" s="249" t="str">
        <f>IF(V778="","",EOMONTH(EDATE(Tabla1[[#This Row],[Fecha Finalización]],2),0))</f>
        <v/>
      </c>
      <c r="AY778" s="40"/>
      <c r="AZ778" s="250" t="str">
        <f>IF(V778="","",EOMONTH(EDATE(Tabla1[[#This Row],[Fecha Finalización]],3),0))</f>
        <v/>
      </c>
      <c r="BA778" s="40"/>
      <c r="BB778" s="40"/>
      <c r="BC778" s="236"/>
      <c r="BD778" s="234" t="str">
        <f>IF(F778="","",Tabla1[[#This Row],[sem 01]]&amp;Tabla1[[#This Row],[sem 02]]&amp;Tabla1[[#This Row],[sem 03]])</f>
        <v/>
      </c>
      <c r="BE778" s="235" t="str">
        <f>IF(TRIM(F778)="","",$B$1&amp;"-"&amp;SUBSTITUTE(Tabla1[[#This Row],[Mes Inscrito]]," ","")&amp;"-"&amp;SUBSTITUTE(Tabla1[[#This Row],[Dia de clases Inscrito]]," ","")&amp;"-"&amp;SUBSTITUTE(Tabla1[[#This Row],[Horario Inscrito]]," ","")&amp;"-"&amp;Tabla1[[#This Row],[Fecha Inicio grupo]])</f>
        <v/>
      </c>
      <c r="BF778" s="252" t="str">
        <f>IF(F778="","",Tabla1[[#This Row],[Curso]])</f>
        <v/>
      </c>
      <c r="BG778" s="253" t="str">
        <f>+IF(TRIM(F778)="","",$B$1&amp;"-"&amp;TRIM(Tabla1[[#This Row],[Mes Inscrito]])&amp;"-"&amp;TRIM(Tabla1[[#This Row],[Dia de clases Inscrito]])&amp;"-"&amp;TRIM(Tabla1[[#This Row],[Horario Inscrito]])&amp;"-"&amp;TRIM(Tabla1[[#This Row],[Fecha Inicio grupo]])&amp;"-"&amp;TRIM(Tabla1[[#This Row],[Tipo Incrito]]))</f>
        <v/>
      </c>
      <c r="BH778" s="309"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10"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10"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10" t="str">
        <f>IF(Tabla1[[#This Row],[Fecha Inicio grupo]]="","",IFERROR(VLOOKUP(Tabla1[[#This Row],[Mes de Alta como miembro]],Parámetros!$AM$2:$AN$16,2,0),"01/01/1900"))</f>
        <v/>
      </c>
    </row>
    <row r="779" spans="1:63" ht="14.45" hidden="1">
      <c r="A779" s="69">
        <v>776</v>
      </c>
      <c r="B779" s="30"/>
      <c r="C779" s="35"/>
      <c r="D779" s="43"/>
      <c r="E779" s="65"/>
      <c r="F779" s="46"/>
      <c r="G779" s="46"/>
      <c r="H779" s="164"/>
      <c r="I779" s="43"/>
      <c r="J779" s="29"/>
      <c r="K779" s="70"/>
      <c r="L779" s="69"/>
      <c r="M779" s="47"/>
      <c r="N779" s="239" t="str">
        <f ca="1">IF(Tabla1[[#This Row],[Fecha de nac]]="","",IF(Tabla1[[#This Row],[Fecha Finalización]] &gt;=TODAY(), DATEDIF(Tabla1[[#This Row],[Fecha de nac]],TODAY(),"y"), ROUNDDOWN((Tabla1[[#This Row],[Fecha Finalización]] -Tabla1[[#This Row],[Fecha de nac]])/365,0)))</f>
        <v/>
      </c>
      <c r="O779" s="170"/>
      <c r="P779" s="35"/>
      <c r="Q779" s="68"/>
      <c r="R779" s="68"/>
      <c r="S779" s="68"/>
      <c r="T779" s="68"/>
      <c r="U779" s="244" t="str">
        <f>IF(F779="","",Tabla1[[#This Row],[Fecha Inicio grupo]]+3*7-7)</f>
        <v/>
      </c>
      <c r="V779" s="245" t="str">
        <f>IF(F779="","",EDATE(Tabla1[[#This Row],[Fecha Inicio grupo]],3))</f>
        <v/>
      </c>
      <c r="W779" s="30"/>
      <c r="X779" s="30"/>
      <c r="Y779" s="77"/>
      <c r="Z779" s="77"/>
      <c r="AA779" s="77"/>
      <c r="AB779" s="77"/>
      <c r="AC779" s="77"/>
      <c r="AD779" s="77"/>
      <c r="AE779" s="77"/>
      <c r="AF779" s="77"/>
      <c r="AG779" s="77"/>
      <c r="AH779" s="77"/>
      <c r="AI779" s="77"/>
      <c r="AJ779" s="77"/>
      <c r="AK779" s="77"/>
      <c r="AL779" s="77"/>
      <c r="AM779" s="77"/>
      <c r="AN779" s="77"/>
      <c r="AO779" s="145"/>
      <c r="AP779" s="247" t="str">
        <f>IF(F779="","",IFERROR(VLOOKUP(SUBSTITUTE(SUBSTITUTE(Tabla1[[#This Row],[Uso Sistemas]],"T","P"),"N","F"),Parámetros!$M$2:$N$17,2,0),"Completar hasta 3ra sem. para evaluar a Probacionista"))</f>
        <v/>
      </c>
      <c r="AQ779" s="40"/>
      <c r="AR779" s="40"/>
      <c r="AS779" s="40"/>
      <c r="AT779" s="29"/>
      <c r="AU779" s="56"/>
      <c r="AV779" s="56"/>
      <c r="AW779" s="56"/>
      <c r="AX779" s="249" t="str">
        <f>IF(V779="","",EOMONTH(EDATE(Tabla1[[#This Row],[Fecha Finalización]],2),0))</f>
        <v/>
      </c>
      <c r="AY779" s="40"/>
      <c r="AZ779" s="250" t="str">
        <f>IF(V779="","",EOMONTH(EDATE(Tabla1[[#This Row],[Fecha Finalización]],3),0))</f>
        <v/>
      </c>
      <c r="BA779" s="40"/>
      <c r="BB779" s="40"/>
      <c r="BC779" s="236"/>
      <c r="BD779" s="234" t="str">
        <f>IF(F779="","",Tabla1[[#This Row],[sem 01]]&amp;Tabla1[[#This Row],[sem 02]]&amp;Tabla1[[#This Row],[sem 03]])</f>
        <v/>
      </c>
      <c r="BE779" s="235" t="str">
        <f>IF(TRIM(F779)="","",$B$1&amp;"-"&amp;SUBSTITUTE(Tabla1[[#This Row],[Mes Inscrito]]," ","")&amp;"-"&amp;SUBSTITUTE(Tabla1[[#This Row],[Dia de clases Inscrito]]," ","")&amp;"-"&amp;SUBSTITUTE(Tabla1[[#This Row],[Horario Inscrito]]," ","")&amp;"-"&amp;Tabla1[[#This Row],[Fecha Inicio grupo]])</f>
        <v/>
      </c>
      <c r="BF779" s="252" t="str">
        <f>IF(F779="","",Tabla1[[#This Row],[Curso]])</f>
        <v/>
      </c>
      <c r="BG779" s="253" t="str">
        <f>+IF(TRIM(F779)="","",$B$1&amp;"-"&amp;TRIM(Tabla1[[#This Row],[Mes Inscrito]])&amp;"-"&amp;TRIM(Tabla1[[#This Row],[Dia de clases Inscrito]])&amp;"-"&amp;TRIM(Tabla1[[#This Row],[Horario Inscrito]])&amp;"-"&amp;TRIM(Tabla1[[#This Row],[Fecha Inicio grupo]])&amp;"-"&amp;TRIM(Tabla1[[#This Row],[Tipo Incrito]]))</f>
        <v/>
      </c>
      <c r="BH779" s="309"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10"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10"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10" t="str">
        <f>IF(Tabla1[[#This Row],[Fecha Inicio grupo]]="","",IFERROR(VLOOKUP(Tabla1[[#This Row],[Mes de Alta como miembro]],Parámetros!$AM$2:$AN$16,2,0),"01/01/1900"))</f>
        <v/>
      </c>
    </row>
    <row r="780" spans="1:63" ht="14.45" hidden="1">
      <c r="A780" s="69">
        <v>777</v>
      </c>
      <c r="B780" s="30"/>
      <c r="C780" s="35"/>
      <c r="D780" s="43"/>
      <c r="E780" s="65"/>
      <c r="F780" s="46"/>
      <c r="G780" s="46"/>
      <c r="H780" s="164"/>
      <c r="I780" s="43"/>
      <c r="J780" s="29"/>
      <c r="K780" s="70"/>
      <c r="L780" s="69"/>
      <c r="M780" s="47"/>
      <c r="N780" s="239" t="str">
        <f ca="1">IF(Tabla1[[#This Row],[Fecha de nac]]="","",IF(Tabla1[[#This Row],[Fecha Finalización]] &gt;=TODAY(), DATEDIF(Tabla1[[#This Row],[Fecha de nac]],TODAY(),"y"), ROUNDDOWN((Tabla1[[#This Row],[Fecha Finalización]] -Tabla1[[#This Row],[Fecha de nac]])/365,0)))</f>
        <v/>
      </c>
      <c r="O780" s="170"/>
      <c r="P780" s="35"/>
      <c r="Q780" s="68"/>
      <c r="R780" s="68"/>
      <c r="S780" s="68"/>
      <c r="T780" s="68"/>
      <c r="U780" s="244" t="str">
        <f>IF(F780="","",Tabla1[[#This Row],[Fecha Inicio grupo]]+3*7-7)</f>
        <v/>
      </c>
      <c r="V780" s="245" t="str">
        <f>IF(F780="","",EDATE(Tabla1[[#This Row],[Fecha Inicio grupo]],3))</f>
        <v/>
      </c>
      <c r="W780" s="30"/>
      <c r="X780" s="30"/>
      <c r="Y780" s="77"/>
      <c r="Z780" s="77"/>
      <c r="AA780" s="77"/>
      <c r="AB780" s="77"/>
      <c r="AC780" s="77"/>
      <c r="AD780" s="77"/>
      <c r="AE780" s="77"/>
      <c r="AF780" s="77"/>
      <c r="AG780" s="77"/>
      <c r="AH780" s="77"/>
      <c r="AI780" s="77"/>
      <c r="AJ780" s="77"/>
      <c r="AK780" s="77"/>
      <c r="AL780" s="77"/>
      <c r="AM780" s="77"/>
      <c r="AN780" s="77"/>
      <c r="AO780" s="145"/>
      <c r="AP780" s="247" t="str">
        <f>IF(F780="","",IFERROR(VLOOKUP(SUBSTITUTE(SUBSTITUTE(Tabla1[[#This Row],[Uso Sistemas]],"T","P"),"N","F"),Parámetros!$M$2:$N$17,2,0),"Completar hasta 3ra sem. para evaluar a Probacionista"))</f>
        <v/>
      </c>
      <c r="AQ780" s="40"/>
      <c r="AR780" s="40"/>
      <c r="AS780" s="40"/>
      <c r="AT780" s="29"/>
      <c r="AU780" s="56"/>
      <c r="AV780" s="56"/>
      <c r="AW780" s="56"/>
      <c r="AX780" s="249" t="str">
        <f>IF(V780="","",EOMONTH(EDATE(Tabla1[[#This Row],[Fecha Finalización]],2),0))</f>
        <v/>
      </c>
      <c r="AY780" s="40"/>
      <c r="AZ780" s="250" t="str">
        <f>IF(V780="","",EOMONTH(EDATE(Tabla1[[#This Row],[Fecha Finalización]],3),0))</f>
        <v/>
      </c>
      <c r="BA780" s="40"/>
      <c r="BB780" s="40"/>
      <c r="BC780" s="236"/>
      <c r="BD780" s="234" t="str">
        <f>IF(F780="","",Tabla1[[#This Row],[sem 01]]&amp;Tabla1[[#This Row],[sem 02]]&amp;Tabla1[[#This Row],[sem 03]])</f>
        <v/>
      </c>
      <c r="BE780" s="235" t="str">
        <f>IF(TRIM(F780)="","",$B$1&amp;"-"&amp;SUBSTITUTE(Tabla1[[#This Row],[Mes Inscrito]]," ","")&amp;"-"&amp;SUBSTITUTE(Tabla1[[#This Row],[Dia de clases Inscrito]]," ","")&amp;"-"&amp;SUBSTITUTE(Tabla1[[#This Row],[Horario Inscrito]]," ","")&amp;"-"&amp;Tabla1[[#This Row],[Fecha Inicio grupo]])</f>
        <v/>
      </c>
      <c r="BF780" s="252" t="str">
        <f>IF(F780="","",Tabla1[[#This Row],[Curso]])</f>
        <v/>
      </c>
      <c r="BG780" s="253" t="str">
        <f>+IF(TRIM(F780)="","",$B$1&amp;"-"&amp;TRIM(Tabla1[[#This Row],[Mes Inscrito]])&amp;"-"&amp;TRIM(Tabla1[[#This Row],[Dia de clases Inscrito]])&amp;"-"&amp;TRIM(Tabla1[[#This Row],[Horario Inscrito]])&amp;"-"&amp;TRIM(Tabla1[[#This Row],[Fecha Inicio grupo]])&amp;"-"&amp;TRIM(Tabla1[[#This Row],[Tipo Incrito]]))</f>
        <v/>
      </c>
      <c r="BH780" s="309"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10"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10"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10" t="str">
        <f>IF(Tabla1[[#This Row],[Fecha Inicio grupo]]="","",IFERROR(VLOOKUP(Tabla1[[#This Row],[Mes de Alta como miembro]],Parámetros!$AM$2:$AN$16,2,0),"01/01/1900"))</f>
        <v/>
      </c>
    </row>
    <row r="781" spans="1:63" ht="14.45" hidden="1">
      <c r="A781" s="69">
        <v>778</v>
      </c>
      <c r="B781" s="30"/>
      <c r="C781" s="35"/>
      <c r="D781" s="43"/>
      <c r="E781" s="65"/>
      <c r="F781" s="46"/>
      <c r="G781" s="46"/>
      <c r="H781" s="164"/>
      <c r="I781" s="43"/>
      <c r="J781" s="29"/>
      <c r="K781" s="70"/>
      <c r="L781" s="69"/>
      <c r="M781" s="47"/>
      <c r="N781" s="239" t="str">
        <f ca="1">IF(Tabla1[[#This Row],[Fecha de nac]]="","",IF(Tabla1[[#This Row],[Fecha Finalización]] &gt;=TODAY(), DATEDIF(Tabla1[[#This Row],[Fecha de nac]],TODAY(),"y"), ROUNDDOWN((Tabla1[[#This Row],[Fecha Finalización]] -Tabla1[[#This Row],[Fecha de nac]])/365,0)))</f>
        <v/>
      </c>
      <c r="O781" s="170"/>
      <c r="P781" s="35"/>
      <c r="Q781" s="68"/>
      <c r="R781" s="68"/>
      <c r="S781" s="68"/>
      <c r="T781" s="68"/>
      <c r="U781" s="244" t="str">
        <f>IF(F781="","",Tabla1[[#This Row],[Fecha Inicio grupo]]+3*7-7)</f>
        <v/>
      </c>
      <c r="V781" s="245" t="str">
        <f>IF(F781="","",EDATE(Tabla1[[#This Row],[Fecha Inicio grupo]],3))</f>
        <v/>
      </c>
      <c r="W781" s="30"/>
      <c r="X781" s="30"/>
      <c r="Y781" s="77"/>
      <c r="Z781" s="77"/>
      <c r="AA781" s="77"/>
      <c r="AB781" s="77"/>
      <c r="AC781" s="77"/>
      <c r="AD781" s="77"/>
      <c r="AE781" s="77"/>
      <c r="AF781" s="77"/>
      <c r="AG781" s="77"/>
      <c r="AH781" s="77"/>
      <c r="AI781" s="77"/>
      <c r="AJ781" s="77"/>
      <c r="AK781" s="77"/>
      <c r="AL781" s="77"/>
      <c r="AM781" s="77"/>
      <c r="AN781" s="77"/>
      <c r="AO781" s="145"/>
      <c r="AP781" s="247" t="str">
        <f>IF(F781="","",IFERROR(VLOOKUP(SUBSTITUTE(SUBSTITUTE(Tabla1[[#This Row],[Uso Sistemas]],"T","P"),"N","F"),Parámetros!$M$2:$N$17,2,0),"Completar hasta 3ra sem. para evaluar a Probacionista"))</f>
        <v/>
      </c>
      <c r="AQ781" s="40"/>
      <c r="AR781" s="40"/>
      <c r="AS781" s="40"/>
      <c r="AT781" s="29"/>
      <c r="AU781" s="56"/>
      <c r="AV781" s="56"/>
      <c r="AW781" s="56"/>
      <c r="AX781" s="249" t="str">
        <f>IF(V781="","",EOMONTH(EDATE(Tabla1[[#This Row],[Fecha Finalización]],2),0))</f>
        <v/>
      </c>
      <c r="AY781" s="40"/>
      <c r="AZ781" s="250" t="str">
        <f>IF(V781="","",EOMONTH(EDATE(Tabla1[[#This Row],[Fecha Finalización]],3),0))</f>
        <v/>
      </c>
      <c r="BA781" s="40"/>
      <c r="BB781" s="40"/>
      <c r="BC781" s="236"/>
      <c r="BD781" s="234" t="str">
        <f>IF(F781="","",Tabla1[[#This Row],[sem 01]]&amp;Tabla1[[#This Row],[sem 02]]&amp;Tabla1[[#This Row],[sem 03]])</f>
        <v/>
      </c>
      <c r="BE781" s="235" t="str">
        <f>IF(TRIM(F781)="","",$B$1&amp;"-"&amp;SUBSTITUTE(Tabla1[[#This Row],[Mes Inscrito]]," ","")&amp;"-"&amp;SUBSTITUTE(Tabla1[[#This Row],[Dia de clases Inscrito]]," ","")&amp;"-"&amp;SUBSTITUTE(Tabla1[[#This Row],[Horario Inscrito]]," ","")&amp;"-"&amp;Tabla1[[#This Row],[Fecha Inicio grupo]])</f>
        <v/>
      </c>
      <c r="BF781" s="252" t="str">
        <f>IF(F781="","",Tabla1[[#This Row],[Curso]])</f>
        <v/>
      </c>
      <c r="BG781" s="253" t="str">
        <f>+IF(TRIM(F781)="","",$B$1&amp;"-"&amp;TRIM(Tabla1[[#This Row],[Mes Inscrito]])&amp;"-"&amp;TRIM(Tabla1[[#This Row],[Dia de clases Inscrito]])&amp;"-"&amp;TRIM(Tabla1[[#This Row],[Horario Inscrito]])&amp;"-"&amp;TRIM(Tabla1[[#This Row],[Fecha Inicio grupo]])&amp;"-"&amp;TRIM(Tabla1[[#This Row],[Tipo Incrito]]))</f>
        <v/>
      </c>
      <c r="BH781" s="309"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10"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10"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10" t="str">
        <f>IF(Tabla1[[#This Row],[Fecha Inicio grupo]]="","",IFERROR(VLOOKUP(Tabla1[[#This Row],[Mes de Alta como miembro]],Parámetros!$AM$2:$AN$16,2,0),"01/01/1900"))</f>
        <v/>
      </c>
    </row>
    <row r="782" spans="1:63" ht="14.45" hidden="1">
      <c r="A782" s="69">
        <v>779</v>
      </c>
      <c r="B782" s="30"/>
      <c r="C782" s="35"/>
      <c r="D782" s="43"/>
      <c r="E782" s="65"/>
      <c r="F782" s="46"/>
      <c r="G782" s="46"/>
      <c r="H782" s="164"/>
      <c r="I782" s="43"/>
      <c r="J782" s="29"/>
      <c r="K782" s="70"/>
      <c r="L782" s="69"/>
      <c r="M782" s="47"/>
      <c r="N782" s="239" t="str">
        <f ca="1">IF(Tabla1[[#This Row],[Fecha de nac]]="","",IF(Tabla1[[#This Row],[Fecha Finalización]] &gt;=TODAY(), DATEDIF(Tabla1[[#This Row],[Fecha de nac]],TODAY(),"y"), ROUNDDOWN((Tabla1[[#This Row],[Fecha Finalización]] -Tabla1[[#This Row],[Fecha de nac]])/365,0)))</f>
        <v/>
      </c>
      <c r="O782" s="170"/>
      <c r="P782" s="35"/>
      <c r="Q782" s="68"/>
      <c r="R782" s="68"/>
      <c r="S782" s="68"/>
      <c r="T782" s="68"/>
      <c r="U782" s="244" t="str">
        <f>IF(F782="","",Tabla1[[#This Row],[Fecha Inicio grupo]]+3*7-7)</f>
        <v/>
      </c>
      <c r="V782" s="245" t="str">
        <f>IF(F782="","",EDATE(Tabla1[[#This Row],[Fecha Inicio grupo]],3))</f>
        <v/>
      </c>
      <c r="W782" s="30"/>
      <c r="X782" s="30"/>
      <c r="Y782" s="77"/>
      <c r="Z782" s="77"/>
      <c r="AA782" s="77"/>
      <c r="AB782" s="77"/>
      <c r="AC782" s="77"/>
      <c r="AD782" s="77"/>
      <c r="AE782" s="77"/>
      <c r="AF782" s="77"/>
      <c r="AG782" s="77"/>
      <c r="AH782" s="77"/>
      <c r="AI782" s="77"/>
      <c r="AJ782" s="77"/>
      <c r="AK782" s="77"/>
      <c r="AL782" s="77"/>
      <c r="AM782" s="77"/>
      <c r="AN782" s="77"/>
      <c r="AO782" s="145"/>
      <c r="AP782" s="247" t="str">
        <f>IF(F782="","",IFERROR(VLOOKUP(SUBSTITUTE(SUBSTITUTE(Tabla1[[#This Row],[Uso Sistemas]],"T","P"),"N","F"),Parámetros!$M$2:$N$17,2,0),"Completar hasta 3ra sem. para evaluar a Probacionista"))</f>
        <v/>
      </c>
      <c r="AQ782" s="40"/>
      <c r="AR782" s="40"/>
      <c r="AS782" s="40"/>
      <c r="AT782" s="29"/>
      <c r="AU782" s="56"/>
      <c r="AV782" s="56"/>
      <c r="AW782" s="56"/>
      <c r="AX782" s="249" t="str">
        <f>IF(V782="","",EOMONTH(EDATE(Tabla1[[#This Row],[Fecha Finalización]],2),0))</f>
        <v/>
      </c>
      <c r="AY782" s="40"/>
      <c r="AZ782" s="250" t="str">
        <f>IF(V782="","",EOMONTH(EDATE(Tabla1[[#This Row],[Fecha Finalización]],3),0))</f>
        <v/>
      </c>
      <c r="BA782" s="40"/>
      <c r="BB782" s="40"/>
      <c r="BC782" s="236"/>
      <c r="BD782" s="234" t="str">
        <f>IF(F782="","",Tabla1[[#This Row],[sem 01]]&amp;Tabla1[[#This Row],[sem 02]]&amp;Tabla1[[#This Row],[sem 03]])</f>
        <v/>
      </c>
      <c r="BE782" s="235" t="str">
        <f>IF(TRIM(F782)="","",$B$1&amp;"-"&amp;SUBSTITUTE(Tabla1[[#This Row],[Mes Inscrito]]," ","")&amp;"-"&amp;SUBSTITUTE(Tabla1[[#This Row],[Dia de clases Inscrito]]," ","")&amp;"-"&amp;SUBSTITUTE(Tabla1[[#This Row],[Horario Inscrito]]," ","")&amp;"-"&amp;Tabla1[[#This Row],[Fecha Inicio grupo]])</f>
        <v/>
      </c>
      <c r="BF782" s="252" t="str">
        <f>IF(F782="","",Tabla1[[#This Row],[Curso]])</f>
        <v/>
      </c>
      <c r="BG782" s="253" t="str">
        <f>+IF(TRIM(F782)="","",$B$1&amp;"-"&amp;TRIM(Tabla1[[#This Row],[Mes Inscrito]])&amp;"-"&amp;TRIM(Tabla1[[#This Row],[Dia de clases Inscrito]])&amp;"-"&amp;TRIM(Tabla1[[#This Row],[Horario Inscrito]])&amp;"-"&amp;TRIM(Tabla1[[#This Row],[Fecha Inicio grupo]])&amp;"-"&amp;TRIM(Tabla1[[#This Row],[Tipo Incrito]]))</f>
        <v/>
      </c>
      <c r="BH782" s="309"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10"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10"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10" t="str">
        <f>IF(Tabla1[[#This Row],[Fecha Inicio grupo]]="","",IFERROR(VLOOKUP(Tabla1[[#This Row],[Mes de Alta como miembro]],Parámetros!$AM$2:$AN$16,2,0),"01/01/1900"))</f>
        <v/>
      </c>
    </row>
    <row r="783" spans="1:63" ht="14.45" hidden="1">
      <c r="A783" s="69">
        <v>780</v>
      </c>
      <c r="B783" s="30"/>
      <c r="C783" s="35"/>
      <c r="D783" s="43"/>
      <c r="E783" s="65"/>
      <c r="F783" s="46"/>
      <c r="G783" s="46"/>
      <c r="H783" s="164"/>
      <c r="I783" s="43"/>
      <c r="J783" s="29"/>
      <c r="K783" s="70"/>
      <c r="L783" s="69"/>
      <c r="M783" s="47"/>
      <c r="N783" s="239" t="str">
        <f ca="1">IF(Tabla1[[#This Row],[Fecha de nac]]="","",IF(Tabla1[[#This Row],[Fecha Finalización]] &gt;=TODAY(), DATEDIF(Tabla1[[#This Row],[Fecha de nac]],TODAY(),"y"), ROUNDDOWN((Tabla1[[#This Row],[Fecha Finalización]] -Tabla1[[#This Row],[Fecha de nac]])/365,0)))</f>
        <v/>
      </c>
      <c r="O783" s="170"/>
      <c r="P783" s="35"/>
      <c r="Q783" s="68"/>
      <c r="R783" s="68"/>
      <c r="S783" s="68"/>
      <c r="T783" s="68"/>
      <c r="U783" s="244" t="str">
        <f>IF(F783="","",Tabla1[[#This Row],[Fecha Inicio grupo]]+3*7-7)</f>
        <v/>
      </c>
      <c r="V783" s="245" t="str">
        <f>IF(F783="","",EDATE(Tabla1[[#This Row],[Fecha Inicio grupo]],3))</f>
        <v/>
      </c>
      <c r="W783" s="30"/>
      <c r="X783" s="30"/>
      <c r="Y783" s="77"/>
      <c r="Z783" s="77"/>
      <c r="AA783" s="77"/>
      <c r="AB783" s="77"/>
      <c r="AC783" s="77"/>
      <c r="AD783" s="77"/>
      <c r="AE783" s="77"/>
      <c r="AF783" s="77"/>
      <c r="AG783" s="77"/>
      <c r="AH783" s="77"/>
      <c r="AI783" s="77"/>
      <c r="AJ783" s="77"/>
      <c r="AK783" s="77"/>
      <c r="AL783" s="77"/>
      <c r="AM783" s="77"/>
      <c r="AN783" s="77"/>
      <c r="AO783" s="145"/>
      <c r="AP783" s="247" t="str">
        <f>IF(F783="","",IFERROR(VLOOKUP(SUBSTITUTE(SUBSTITUTE(Tabla1[[#This Row],[Uso Sistemas]],"T","P"),"N","F"),Parámetros!$M$2:$N$17,2,0),"Completar hasta 3ra sem. para evaluar a Probacionista"))</f>
        <v/>
      </c>
      <c r="AQ783" s="40"/>
      <c r="AR783" s="40"/>
      <c r="AS783" s="40"/>
      <c r="AT783" s="29"/>
      <c r="AU783" s="56"/>
      <c r="AV783" s="56"/>
      <c r="AW783" s="56"/>
      <c r="AX783" s="249" t="str">
        <f>IF(V783="","",EOMONTH(EDATE(Tabla1[[#This Row],[Fecha Finalización]],2),0))</f>
        <v/>
      </c>
      <c r="AY783" s="40"/>
      <c r="AZ783" s="250" t="str">
        <f>IF(V783="","",EOMONTH(EDATE(Tabla1[[#This Row],[Fecha Finalización]],3),0))</f>
        <v/>
      </c>
      <c r="BA783" s="40"/>
      <c r="BB783" s="40"/>
      <c r="BC783" s="236"/>
      <c r="BD783" s="234" t="str">
        <f>IF(F783="","",Tabla1[[#This Row],[sem 01]]&amp;Tabla1[[#This Row],[sem 02]]&amp;Tabla1[[#This Row],[sem 03]])</f>
        <v/>
      </c>
      <c r="BE783" s="235" t="str">
        <f>IF(TRIM(F783)="","",$B$1&amp;"-"&amp;SUBSTITUTE(Tabla1[[#This Row],[Mes Inscrito]]," ","")&amp;"-"&amp;SUBSTITUTE(Tabla1[[#This Row],[Dia de clases Inscrito]]," ","")&amp;"-"&amp;SUBSTITUTE(Tabla1[[#This Row],[Horario Inscrito]]," ","")&amp;"-"&amp;Tabla1[[#This Row],[Fecha Inicio grupo]])</f>
        <v/>
      </c>
      <c r="BF783" s="252" t="str">
        <f>IF(F783="","",Tabla1[[#This Row],[Curso]])</f>
        <v/>
      </c>
      <c r="BG783" s="253" t="str">
        <f>+IF(TRIM(F783)="","",$B$1&amp;"-"&amp;TRIM(Tabla1[[#This Row],[Mes Inscrito]])&amp;"-"&amp;TRIM(Tabla1[[#This Row],[Dia de clases Inscrito]])&amp;"-"&amp;TRIM(Tabla1[[#This Row],[Horario Inscrito]])&amp;"-"&amp;TRIM(Tabla1[[#This Row],[Fecha Inicio grupo]])&amp;"-"&amp;TRIM(Tabla1[[#This Row],[Tipo Incrito]]))</f>
        <v/>
      </c>
      <c r="BH783" s="309"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10"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10"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10" t="str">
        <f>IF(Tabla1[[#This Row],[Fecha Inicio grupo]]="","",IFERROR(VLOOKUP(Tabla1[[#This Row],[Mes de Alta como miembro]],Parámetros!$AM$2:$AN$16,2,0),"01/01/1900"))</f>
        <v/>
      </c>
    </row>
    <row r="784" spans="1:63" ht="14.45" hidden="1">
      <c r="A784" s="69">
        <v>781</v>
      </c>
      <c r="B784" s="30"/>
      <c r="C784" s="35"/>
      <c r="D784" s="43"/>
      <c r="E784" s="65"/>
      <c r="F784" s="46"/>
      <c r="G784" s="46"/>
      <c r="H784" s="164"/>
      <c r="I784" s="43"/>
      <c r="J784" s="29"/>
      <c r="K784" s="70"/>
      <c r="L784" s="69"/>
      <c r="M784" s="47"/>
      <c r="N784" s="239" t="str">
        <f ca="1">IF(Tabla1[[#This Row],[Fecha de nac]]="","",IF(Tabla1[[#This Row],[Fecha Finalización]] &gt;=TODAY(), DATEDIF(Tabla1[[#This Row],[Fecha de nac]],TODAY(),"y"), ROUNDDOWN((Tabla1[[#This Row],[Fecha Finalización]] -Tabla1[[#This Row],[Fecha de nac]])/365,0)))</f>
        <v/>
      </c>
      <c r="O784" s="170"/>
      <c r="P784" s="35"/>
      <c r="Q784" s="68"/>
      <c r="R784" s="68"/>
      <c r="S784" s="68"/>
      <c r="T784" s="68"/>
      <c r="U784" s="244" t="str">
        <f>IF(F784="","",Tabla1[[#This Row],[Fecha Inicio grupo]]+3*7-7)</f>
        <v/>
      </c>
      <c r="V784" s="245" t="str">
        <f>IF(F784="","",EDATE(Tabla1[[#This Row],[Fecha Inicio grupo]],3))</f>
        <v/>
      </c>
      <c r="W784" s="30"/>
      <c r="X784" s="30"/>
      <c r="Y784" s="77"/>
      <c r="Z784" s="77"/>
      <c r="AA784" s="77"/>
      <c r="AB784" s="77"/>
      <c r="AC784" s="77"/>
      <c r="AD784" s="77"/>
      <c r="AE784" s="77"/>
      <c r="AF784" s="77"/>
      <c r="AG784" s="77"/>
      <c r="AH784" s="77"/>
      <c r="AI784" s="77"/>
      <c r="AJ784" s="77"/>
      <c r="AK784" s="77"/>
      <c r="AL784" s="77"/>
      <c r="AM784" s="77"/>
      <c r="AN784" s="77"/>
      <c r="AO784" s="145"/>
      <c r="AP784" s="247" t="str">
        <f>IF(F784="","",IFERROR(VLOOKUP(SUBSTITUTE(SUBSTITUTE(Tabla1[[#This Row],[Uso Sistemas]],"T","P"),"N","F"),Parámetros!$M$2:$N$17,2,0),"Completar hasta 3ra sem. para evaluar a Probacionista"))</f>
        <v/>
      </c>
      <c r="AQ784" s="40"/>
      <c r="AR784" s="40"/>
      <c r="AS784" s="40"/>
      <c r="AT784" s="29"/>
      <c r="AU784" s="56"/>
      <c r="AV784" s="56"/>
      <c r="AW784" s="56"/>
      <c r="AX784" s="249" t="str">
        <f>IF(V784="","",EOMONTH(EDATE(Tabla1[[#This Row],[Fecha Finalización]],2),0))</f>
        <v/>
      </c>
      <c r="AY784" s="40"/>
      <c r="AZ784" s="250" t="str">
        <f>IF(V784="","",EOMONTH(EDATE(Tabla1[[#This Row],[Fecha Finalización]],3),0))</f>
        <v/>
      </c>
      <c r="BA784" s="40"/>
      <c r="BB784" s="40"/>
      <c r="BC784" s="236"/>
      <c r="BD784" s="234" t="str">
        <f>IF(F784="","",Tabla1[[#This Row],[sem 01]]&amp;Tabla1[[#This Row],[sem 02]]&amp;Tabla1[[#This Row],[sem 03]])</f>
        <v/>
      </c>
      <c r="BE784" s="235" t="str">
        <f>IF(TRIM(F784)="","",$B$1&amp;"-"&amp;SUBSTITUTE(Tabla1[[#This Row],[Mes Inscrito]]," ","")&amp;"-"&amp;SUBSTITUTE(Tabla1[[#This Row],[Dia de clases Inscrito]]," ","")&amp;"-"&amp;SUBSTITUTE(Tabla1[[#This Row],[Horario Inscrito]]," ","")&amp;"-"&amp;Tabla1[[#This Row],[Fecha Inicio grupo]])</f>
        <v/>
      </c>
      <c r="BF784" s="252" t="str">
        <f>IF(F784="","",Tabla1[[#This Row],[Curso]])</f>
        <v/>
      </c>
      <c r="BG784" s="253" t="str">
        <f>+IF(TRIM(F784)="","",$B$1&amp;"-"&amp;TRIM(Tabla1[[#This Row],[Mes Inscrito]])&amp;"-"&amp;TRIM(Tabla1[[#This Row],[Dia de clases Inscrito]])&amp;"-"&amp;TRIM(Tabla1[[#This Row],[Horario Inscrito]])&amp;"-"&amp;TRIM(Tabla1[[#This Row],[Fecha Inicio grupo]])&amp;"-"&amp;TRIM(Tabla1[[#This Row],[Tipo Incrito]]))</f>
        <v/>
      </c>
      <c r="BH784" s="309"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10"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10"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10" t="str">
        <f>IF(Tabla1[[#This Row],[Fecha Inicio grupo]]="","",IFERROR(VLOOKUP(Tabla1[[#This Row],[Mes de Alta como miembro]],Parámetros!$AM$2:$AN$16,2,0),"01/01/1900"))</f>
        <v/>
      </c>
    </row>
    <row r="785" spans="1:63" ht="14.45" hidden="1">
      <c r="A785" s="69">
        <v>782</v>
      </c>
      <c r="B785" s="30"/>
      <c r="C785" s="35"/>
      <c r="D785" s="43"/>
      <c r="E785" s="65"/>
      <c r="F785" s="46"/>
      <c r="G785" s="46"/>
      <c r="H785" s="164"/>
      <c r="I785" s="43"/>
      <c r="J785" s="29"/>
      <c r="K785" s="70"/>
      <c r="L785" s="69"/>
      <c r="M785" s="47"/>
      <c r="N785" s="239" t="str">
        <f ca="1">IF(Tabla1[[#This Row],[Fecha de nac]]="","",IF(Tabla1[[#This Row],[Fecha Finalización]] &gt;=TODAY(), DATEDIF(Tabla1[[#This Row],[Fecha de nac]],TODAY(),"y"), ROUNDDOWN((Tabla1[[#This Row],[Fecha Finalización]] -Tabla1[[#This Row],[Fecha de nac]])/365,0)))</f>
        <v/>
      </c>
      <c r="O785" s="170"/>
      <c r="P785" s="35"/>
      <c r="Q785" s="68"/>
      <c r="R785" s="68"/>
      <c r="S785" s="68"/>
      <c r="T785" s="68"/>
      <c r="U785" s="244" t="str">
        <f>IF(F785="","",Tabla1[[#This Row],[Fecha Inicio grupo]]+3*7-7)</f>
        <v/>
      </c>
      <c r="V785" s="245" t="str">
        <f>IF(F785="","",EDATE(Tabla1[[#This Row],[Fecha Inicio grupo]],3))</f>
        <v/>
      </c>
      <c r="W785" s="30"/>
      <c r="X785" s="30"/>
      <c r="Y785" s="77"/>
      <c r="Z785" s="77"/>
      <c r="AA785" s="77"/>
      <c r="AB785" s="77"/>
      <c r="AC785" s="77"/>
      <c r="AD785" s="77"/>
      <c r="AE785" s="77"/>
      <c r="AF785" s="77"/>
      <c r="AG785" s="77"/>
      <c r="AH785" s="77"/>
      <c r="AI785" s="77"/>
      <c r="AJ785" s="77"/>
      <c r="AK785" s="77"/>
      <c r="AL785" s="77"/>
      <c r="AM785" s="77"/>
      <c r="AN785" s="77"/>
      <c r="AO785" s="145"/>
      <c r="AP785" s="247" t="str">
        <f>IF(F785="","",IFERROR(VLOOKUP(SUBSTITUTE(SUBSTITUTE(Tabla1[[#This Row],[Uso Sistemas]],"T","P"),"N","F"),Parámetros!$M$2:$N$17,2,0),"Completar hasta 3ra sem. para evaluar a Probacionista"))</f>
        <v/>
      </c>
      <c r="AQ785" s="40"/>
      <c r="AR785" s="40"/>
      <c r="AS785" s="40"/>
      <c r="AT785" s="29"/>
      <c r="AU785" s="56"/>
      <c r="AV785" s="56"/>
      <c r="AW785" s="56"/>
      <c r="AX785" s="249" t="str">
        <f>IF(V785="","",EOMONTH(EDATE(Tabla1[[#This Row],[Fecha Finalización]],2),0))</f>
        <v/>
      </c>
      <c r="AY785" s="40"/>
      <c r="AZ785" s="250" t="str">
        <f>IF(V785="","",EOMONTH(EDATE(Tabla1[[#This Row],[Fecha Finalización]],3),0))</f>
        <v/>
      </c>
      <c r="BA785" s="40"/>
      <c r="BB785" s="40"/>
      <c r="BC785" s="236"/>
      <c r="BD785" s="234" t="str">
        <f>IF(F785="","",Tabla1[[#This Row],[sem 01]]&amp;Tabla1[[#This Row],[sem 02]]&amp;Tabla1[[#This Row],[sem 03]])</f>
        <v/>
      </c>
      <c r="BE785" s="235" t="str">
        <f>IF(TRIM(F785)="","",$B$1&amp;"-"&amp;SUBSTITUTE(Tabla1[[#This Row],[Mes Inscrito]]," ","")&amp;"-"&amp;SUBSTITUTE(Tabla1[[#This Row],[Dia de clases Inscrito]]," ","")&amp;"-"&amp;SUBSTITUTE(Tabla1[[#This Row],[Horario Inscrito]]," ","")&amp;"-"&amp;Tabla1[[#This Row],[Fecha Inicio grupo]])</f>
        <v/>
      </c>
      <c r="BF785" s="252" t="str">
        <f>IF(F785="","",Tabla1[[#This Row],[Curso]])</f>
        <v/>
      </c>
      <c r="BG785" s="253" t="str">
        <f>+IF(TRIM(F785)="","",$B$1&amp;"-"&amp;TRIM(Tabla1[[#This Row],[Mes Inscrito]])&amp;"-"&amp;TRIM(Tabla1[[#This Row],[Dia de clases Inscrito]])&amp;"-"&amp;TRIM(Tabla1[[#This Row],[Horario Inscrito]])&amp;"-"&amp;TRIM(Tabla1[[#This Row],[Fecha Inicio grupo]])&amp;"-"&amp;TRIM(Tabla1[[#This Row],[Tipo Incrito]]))</f>
        <v/>
      </c>
      <c r="BH785" s="309"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10"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10"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10" t="str">
        <f>IF(Tabla1[[#This Row],[Fecha Inicio grupo]]="","",IFERROR(VLOOKUP(Tabla1[[#This Row],[Mes de Alta como miembro]],Parámetros!$AM$2:$AN$16,2,0),"01/01/1900"))</f>
        <v/>
      </c>
    </row>
    <row r="786" spans="1:63" ht="14.45" hidden="1">
      <c r="A786" s="69">
        <v>783</v>
      </c>
      <c r="B786" s="30"/>
      <c r="C786" s="35"/>
      <c r="D786" s="43"/>
      <c r="E786" s="65"/>
      <c r="F786" s="46"/>
      <c r="G786" s="46"/>
      <c r="H786" s="164"/>
      <c r="I786" s="43"/>
      <c r="J786" s="29"/>
      <c r="K786" s="70"/>
      <c r="L786" s="69"/>
      <c r="M786" s="47"/>
      <c r="N786" s="239" t="str">
        <f ca="1">IF(Tabla1[[#This Row],[Fecha de nac]]="","",IF(Tabla1[[#This Row],[Fecha Finalización]] &gt;=TODAY(), DATEDIF(Tabla1[[#This Row],[Fecha de nac]],TODAY(),"y"), ROUNDDOWN((Tabla1[[#This Row],[Fecha Finalización]] -Tabla1[[#This Row],[Fecha de nac]])/365,0)))</f>
        <v/>
      </c>
      <c r="O786" s="170"/>
      <c r="P786" s="35"/>
      <c r="Q786" s="68"/>
      <c r="R786" s="68"/>
      <c r="S786" s="68"/>
      <c r="T786" s="68"/>
      <c r="U786" s="244" t="str">
        <f>IF(F786="","",Tabla1[[#This Row],[Fecha Inicio grupo]]+3*7-7)</f>
        <v/>
      </c>
      <c r="V786" s="245" t="str">
        <f>IF(F786="","",EDATE(Tabla1[[#This Row],[Fecha Inicio grupo]],3))</f>
        <v/>
      </c>
      <c r="W786" s="30"/>
      <c r="X786" s="30"/>
      <c r="Y786" s="77"/>
      <c r="Z786" s="77"/>
      <c r="AA786" s="77"/>
      <c r="AB786" s="77"/>
      <c r="AC786" s="77"/>
      <c r="AD786" s="77"/>
      <c r="AE786" s="77"/>
      <c r="AF786" s="77"/>
      <c r="AG786" s="77"/>
      <c r="AH786" s="77"/>
      <c r="AI786" s="77"/>
      <c r="AJ786" s="77"/>
      <c r="AK786" s="77"/>
      <c r="AL786" s="77"/>
      <c r="AM786" s="77"/>
      <c r="AN786" s="77"/>
      <c r="AO786" s="145"/>
      <c r="AP786" s="247" t="str">
        <f>IF(F786="","",IFERROR(VLOOKUP(SUBSTITUTE(SUBSTITUTE(Tabla1[[#This Row],[Uso Sistemas]],"T","P"),"N","F"),Parámetros!$M$2:$N$17,2,0),"Completar hasta 3ra sem. para evaluar a Probacionista"))</f>
        <v/>
      </c>
      <c r="AQ786" s="40"/>
      <c r="AR786" s="40"/>
      <c r="AS786" s="40"/>
      <c r="AT786" s="29"/>
      <c r="AU786" s="56"/>
      <c r="AV786" s="56"/>
      <c r="AW786" s="56"/>
      <c r="AX786" s="249" t="str">
        <f>IF(V786="","",EOMONTH(EDATE(Tabla1[[#This Row],[Fecha Finalización]],2),0))</f>
        <v/>
      </c>
      <c r="AY786" s="40"/>
      <c r="AZ786" s="250" t="str">
        <f>IF(V786="","",EOMONTH(EDATE(Tabla1[[#This Row],[Fecha Finalización]],3),0))</f>
        <v/>
      </c>
      <c r="BA786" s="40"/>
      <c r="BB786" s="40"/>
      <c r="BC786" s="236"/>
      <c r="BD786" s="234" t="str">
        <f>IF(F786="","",Tabla1[[#This Row],[sem 01]]&amp;Tabla1[[#This Row],[sem 02]]&amp;Tabla1[[#This Row],[sem 03]])</f>
        <v/>
      </c>
      <c r="BE786" s="235" t="str">
        <f>IF(TRIM(F786)="","",$B$1&amp;"-"&amp;SUBSTITUTE(Tabla1[[#This Row],[Mes Inscrito]]," ","")&amp;"-"&amp;SUBSTITUTE(Tabla1[[#This Row],[Dia de clases Inscrito]]," ","")&amp;"-"&amp;SUBSTITUTE(Tabla1[[#This Row],[Horario Inscrito]]," ","")&amp;"-"&amp;Tabla1[[#This Row],[Fecha Inicio grupo]])</f>
        <v/>
      </c>
      <c r="BF786" s="252" t="str">
        <f>IF(F786="","",Tabla1[[#This Row],[Curso]])</f>
        <v/>
      </c>
      <c r="BG786" s="253" t="str">
        <f>+IF(TRIM(F786)="","",$B$1&amp;"-"&amp;TRIM(Tabla1[[#This Row],[Mes Inscrito]])&amp;"-"&amp;TRIM(Tabla1[[#This Row],[Dia de clases Inscrito]])&amp;"-"&amp;TRIM(Tabla1[[#This Row],[Horario Inscrito]])&amp;"-"&amp;TRIM(Tabla1[[#This Row],[Fecha Inicio grupo]])&amp;"-"&amp;TRIM(Tabla1[[#This Row],[Tipo Incrito]]))</f>
        <v/>
      </c>
      <c r="BH786" s="309"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10"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10"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10" t="str">
        <f>IF(Tabla1[[#This Row],[Fecha Inicio grupo]]="","",IFERROR(VLOOKUP(Tabla1[[#This Row],[Mes de Alta como miembro]],Parámetros!$AM$2:$AN$16,2,0),"01/01/1900"))</f>
        <v/>
      </c>
    </row>
    <row r="787" spans="1:63" ht="14.45" hidden="1">
      <c r="A787" s="69">
        <v>784</v>
      </c>
      <c r="B787" s="30"/>
      <c r="C787" s="35"/>
      <c r="D787" s="43"/>
      <c r="E787" s="65"/>
      <c r="F787" s="46"/>
      <c r="G787" s="46"/>
      <c r="H787" s="164"/>
      <c r="I787" s="43"/>
      <c r="J787" s="29"/>
      <c r="K787" s="70"/>
      <c r="L787" s="69"/>
      <c r="M787" s="47"/>
      <c r="N787" s="239" t="str">
        <f ca="1">IF(Tabla1[[#This Row],[Fecha de nac]]="","",IF(Tabla1[[#This Row],[Fecha Finalización]] &gt;=TODAY(), DATEDIF(Tabla1[[#This Row],[Fecha de nac]],TODAY(),"y"), ROUNDDOWN((Tabla1[[#This Row],[Fecha Finalización]] -Tabla1[[#This Row],[Fecha de nac]])/365,0)))</f>
        <v/>
      </c>
      <c r="O787" s="170"/>
      <c r="P787" s="35"/>
      <c r="Q787" s="68"/>
      <c r="R787" s="68"/>
      <c r="S787" s="68"/>
      <c r="T787" s="68"/>
      <c r="U787" s="244" t="str">
        <f>IF(F787="","",Tabla1[[#This Row],[Fecha Inicio grupo]]+3*7-7)</f>
        <v/>
      </c>
      <c r="V787" s="245" t="str">
        <f>IF(F787="","",EDATE(Tabla1[[#This Row],[Fecha Inicio grupo]],3))</f>
        <v/>
      </c>
      <c r="W787" s="30"/>
      <c r="X787" s="30"/>
      <c r="Y787" s="77"/>
      <c r="Z787" s="77"/>
      <c r="AA787" s="77"/>
      <c r="AB787" s="77"/>
      <c r="AC787" s="77"/>
      <c r="AD787" s="77"/>
      <c r="AE787" s="77"/>
      <c r="AF787" s="77"/>
      <c r="AG787" s="77"/>
      <c r="AH787" s="77"/>
      <c r="AI787" s="77"/>
      <c r="AJ787" s="77"/>
      <c r="AK787" s="77"/>
      <c r="AL787" s="77"/>
      <c r="AM787" s="77"/>
      <c r="AN787" s="77"/>
      <c r="AO787" s="145"/>
      <c r="AP787" s="247" t="str">
        <f>IF(F787="","",IFERROR(VLOOKUP(SUBSTITUTE(SUBSTITUTE(Tabla1[[#This Row],[Uso Sistemas]],"T","P"),"N","F"),Parámetros!$M$2:$N$17,2,0),"Completar hasta 3ra sem. para evaluar a Probacionista"))</f>
        <v/>
      </c>
      <c r="AQ787" s="40"/>
      <c r="AR787" s="40"/>
      <c r="AS787" s="40"/>
      <c r="AT787" s="29"/>
      <c r="AU787" s="56"/>
      <c r="AV787" s="56"/>
      <c r="AW787" s="56"/>
      <c r="AX787" s="249" t="str">
        <f>IF(V787="","",EOMONTH(EDATE(Tabla1[[#This Row],[Fecha Finalización]],2),0))</f>
        <v/>
      </c>
      <c r="AY787" s="40"/>
      <c r="AZ787" s="250" t="str">
        <f>IF(V787="","",EOMONTH(EDATE(Tabla1[[#This Row],[Fecha Finalización]],3),0))</f>
        <v/>
      </c>
      <c r="BA787" s="40"/>
      <c r="BB787" s="40"/>
      <c r="BC787" s="236"/>
      <c r="BD787" s="234" t="str">
        <f>IF(F787="","",Tabla1[[#This Row],[sem 01]]&amp;Tabla1[[#This Row],[sem 02]]&amp;Tabla1[[#This Row],[sem 03]])</f>
        <v/>
      </c>
      <c r="BE787" s="235" t="str">
        <f>IF(TRIM(F787)="","",$B$1&amp;"-"&amp;SUBSTITUTE(Tabla1[[#This Row],[Mes Inscrito]]," ","")&amp;"-"&amp;SUBSTITUTE(Tabla1[[#This Row],[Dia de clases Inscrito]]," ","")&amp;"-"&amp;SUBSTITUTE(Tabla1[[#This Row],[Horario Inscrito]]," ","")&amp;"-"&amp;Tabla1[[#This Row],[Fecha Inicio grupo]])</f>
        <v/>
      </c>
      <c r="BF787" s="252" t="str">
        <f>IF(F787="","",Tabla1[[#This Row],[Curso]])</f>
        <v/>
      </c>
      <c r="BG787" s="253" t="str">
        <f>+IF(TRIM(F787)="","",$B$1&amp;"-"&amp;TRIM(Tabla1[[#This Row],[Mes Inscrito]])&amp;"-"&amp;TRIM(Tabla1[[#This Row],[Dia de clases Inscrito]])&amp;"-"&amp;TRIM(Tabla1[[#This Row],[Horario Inscrito]])&amp;"-"&amp;TRIM(Tabla1[[#This Row],[Fecha Inicio grupo]])&amp;"-"&amp;TRIM(Tabla1[[#This Row],[Tipo Incrito]]))</f>
        <v/>
      </c>
      <c r="BH787" s="309"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10"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10"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10" t="str">
        <f>IF(Tabla1[[#This Row],[Fecha Inicio grupo]]="","",IFERROR(VLOOKUP(Tabla1[[#This Row],[Mes de Alta como miembro]],Parámetros!$AM$2:$AN$16,2,0),"01/01/1900"))</f>
        <v/>
      </c>
    </row>
    <row r="788" spans="1:63" ht="14.45" hidden="1">
      <c r="A788" s="69">
        <v>785</v>
      </c>
      <c r="B788" s="30"/>
      <c r="C788" s="35"/>
      <c r="D788" s="43"/>
      <c r="E788" s="65"/>
      <c r="F788" s="46"/>
      <c r="G788" s="46"/>
      <c r="H788" s="164"/>
      <c r="I788" s="43"/>
      <c r="J788" s="29"/>
      <c r="K788" s="70"/>
      <c r="L788" s="69"/>
      <c r="M788" s="47"/>
      <c r="N788" s="239" t="str">
        <f ca="1">IF(Tabla1[[#This Row],[Fecha de nac]]="","",IF(Tabla1[[#This Row],[Fecha Finalización]] &gt;=TODAY(), DATEDIF(Tabla1[[#This Row],[Fecha de nac]],TODAY(),"y"), ROUNDDOWN((Tabla1[[#This Row],[Fecha Finalización]] -Tabla1[[#This Row],[Fecha de nac]])/365,0)))</f>
        <v/>
      </c>
      <c r="O788" s="170"/>
      <c r="P788" s="35"/>
      <c r="Q788" s="68"/>
      <c r="R788" s="68"/>
      <c r="S788" s="68"/>
      <c r="T788" s="68"/>
      <c r="U788" s="244" t="str">
        <f>IF(F788="","",Tabla1[[#This Row],[Fecha Inicio grupo]]+3*7-7)</f>
        <v/>
      </c>
      <c r="V788" s="245" t="str">
        <f>IF(F788="","",EDATE(Tabla1[[#This Row],[Fecha Inicio grupo]],3))</f>
        <v/>
      </c>
      <c r="W788" s="30"/>
      <c r="X788" s="30"/>
      <c r="Y788" s="77"/>
      <c r="Z788" s="77"/>
      <c r="AA788" s="77"/>
      <c r="AB788" s="77"/>
      <c r="AC788" s="77"/>
      <c r="AD788" s="77"/>
      <c r="AE788" s="77"/>
      <c r="AF788" s="77"/>
      <c r="AG788" s="77"/>
      <c r="AH788" s="77"/>
      <c r="AI788" s="77"/>
      <c r="AJ788" s="77"/>
      <c r="AK788" s="77"/>
      <c r="AL788" s="77"/>
      <c r="AM788" s="77"/>
      <c r="AN788" s="77"/>
      <c r="AO788" s="145"/>
      <c r="AP788" s="247" t="str">
        <f>IF(F788="","",IFERROR(VLOOKUP(SUBSTITUTE(SUBSTITUTE(Tabla1[[#This Row],[Uso Sistemas]],"T","P"),"N","F"),Parámetros!$M$2:$N$17,2,0),"Completar hasta 3ra sem. para evaluar a Probacionista"))</f>
        <v/>
      </c>
      <c r="AQ788" s="40"/>
      <c r="AR788" s="40"/>
      <c r="AS788" s="40"/>
      <c r="AT788" s="29"/>
      <c r="AU788" s="56"/>
      <c r="AV788" s="56"/>
      <c r="AW788" s="56"/>
      <c r="AX788" s="249" t="str">
        <f>IF(V788="","",EOMONTH(EDATE(Tabla1[[#This Row],[Fecha Finalización]],2),0))</f>
        <v/>
      </c>
      <c r="AY788" s="40"/>
      <c r="AZ788" s="250" t="str">
        <f>IF(V788="","",EOMONTH(EDATE(Tabla1[[#This Row],[Fecha Finalización]],3),0))</f>
        <v/>
      </c>
      <c r="BA788" s="40"/>
      <c r="BB788" s="40"/>
      <c r="BC788" s="236"/>
      <c r="BD788" s="234" t="str">
        <f>IF(F788="","",Tabla1[[#This Row],[sem 01]]&amp;Tabla1[[#This Row],[sem 02]]&amp;Tabla1[[#This Row],[sem 03]])</f>
        <v/>
      </c>
      <c r="BE788" s="235" t="str">
        <f>IF(TRIM(F788)="","",$B$1&amp;"-"&amp;SUBSTITUTE(Tabla1[[#This Row],[Mes Inscrito]]," ","")&amp;"-"&amp;SUBSTITUTE(Tabla1[[#This Row],[Dia de clases Inscrito]]," ","")&amp;"-"&amp;SUBSTITUTE(Tabla1[[#This Row],[Horario Inscrito]]," ","")&amp;"-"&amp;Tabla1[[#This Row],[Fecha Inicio grupo]])</f>
        <v/>
      </c>
      <c r="BF788" s="252" t="str">
        <f>IF(F788="","",Tabla1[[#This Row],[Curso]])</f>
        <v/>
      </c>
      <c r="BG788" s="253" t="str">
        <f>+IF(TRIM(F788)="","",$B$1&amp;"-"&amp;TRIM(Tabla1[[#This Row],[Mes Inscrito]])&amp;"-"&amp;TRIM(Tabla1[[#This Row],[Dia de clases Inscrito]])&amp;"-"&amp;TRIM(Tabla1[[#This Row],[Horario Inscrito]])&amp;"-"&amp;TRIM(Tabla1[[#This Row],[Fecha Inicio grupo]])&amp;"-"&amp;TRIM(Tabla1[[#This Row],[Tipo Incrito]]))</f>
        <v/>
      </c>
      <c r="BH788" s="309"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10"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10"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10" t="str">
        <f>IF(Tabla1[[#This Row],[Fecha Inicio grupo]]="","",IFERROR(VLOOKUP(Tabla1[[#This Row],[Mes de Alta como miembro]],Parámetros!$AM$2:$AN$16,2,0),"01/01/1900"))</f>
        <v/>
      </c>
    </row>
    <row r="789" spans="1:63" ht="14.45" hidden="1">
      <c r="A789" s="69">
        <v>786</v>
      </c>
      <c r="B789" s="30"/>
      <c r="C789" s="35"/>
      <c r="D789" s="43"/>
      <c r="E789" s="65"/>
      <c r="F789" s="46"/>
      <c r="G789" s="46"/>
      <c r="H789" s="164"/>
      <c r="I789" s="43"/>
      <c r="J789" s="29"/>
      <c r="K789" s="70"/>
      <c r="L789" s="69"/>
      <c r="M789" s="47"/>
      <c r="N789" s="239" t="str">
        <f ca="1">IF(Tabla1[[#This Row],[Fecha de nac]]="","",IF(Tabla1[[#This Row],[Fecha Finalización]] &gt;=TODAY(), DATEDIF(Tabla1[[#This Row],[Fecha de nac]],TODAY(),"y"), ROUNDDOWN((Tabla1[[#This Row],[Fecha Finalización]] -Tabla1[[#This Row],[Fecha de nac]])/365,0)))</f>
        <v/>
      </c>
      <c r="O789" s="170"/>
      <c r="P789" s="35"/>
      <c r="Q789" s="68"/>
      <c r="R789" s="68"/>
      <c r="S789" s="68"/>
      <c r="T789" s="68"/>
      <c r="U789" s="244" t="str">
        <f>IF(F789="","",Tabla1[[#This Row],[Fecha Inicio grupo]]+3*7-7)</f>
        <v/>
      </c>
      <c r="V789" s="245" t="str">
        <f>IF(F789="","",EDATE(Tabla1[[#This Row],[Fecha Inicio grupo]],3))</f>
        <v/>
      </c>
      <c r="W789" s="30"/>
      <c r="X789" s="30"/>
      <c r="Y789" s="77"/>
      <c r="Z789" s="77"/>
      <c r="AA789" s="77"/>
      <c r="AB789" s="77"/>
      <c r="AC789" s="77"/>
      <c r="AD789" s="77"/>
      <c r="AE789" s="77"/>
      <c r="AF789" s="77"/>
      <c r="AG789" s="77"/>
      <c r="AH789" s="77"/>
      <c r="AI789" s="77"/>
      <c r="AJ789" s="77"/>
      <c r="AK789" s="77"/>
      <c r="AL789" s="77"/>
      <c r="AM789" s="77"/>
      <c r="AN789" s="77"/>
      <c r="AO789" s="145"/>
      <c r="AP789" s="247" t="str">
        <f>IF(F789="","",IFERROR(VLOOKUP(SUBSTITUTE(SUBSTITUTE(Tabla1[[#This Row],[Uso Sistemas]],"T","P"),"N","F"),Parámetros!$M$2:$N$17,2,0),"Completar hasta 3ra sem. para evaluar a Probacionista"))</f>
        <v/>
      </c>
      <c r="AQ789" s="40"/>
      <c r="AR789" s="40"/>
      <c r="AS789" s="40"/>
      <c r="AT789" s="29"/>
      <c r="AU789" s="56"/>
      <c r="AV789" s="56"/>
      <c r="AW789" s="56"/>
      <c r="AX789" s="249" t="str">
        <f>IF(V789="","",EOMONTH(EDATE(Tabla1[[#This Row],[Fecha Finalización]],2),0))</f>
        <v/>
      </c>
      <c r="AY789" s="40"/>
      <c r="AZ789" s="250" t="str">
        <f>IF(V789="","",EOMONTH(EDATE(Tabla1[[#This Row],[Fecha Finalización]],3),0))</f>
        <v/>
      </c>
      <c r="BA789" s="40"/>
      <c r="BB789" s="40"/>
      <c r="BC789" s="236"/>
      <c r="BD789" s="234" t="str">
        <f>IF(F789="","",Tabla1[[#This Row],[sem 01]]&amp;Tabla1[[#This Row],[sem 02]]&amp;Tabla1[[#This Row],[sem 03]])</f>
        <v/>
      </c>
      <c r="BE789" s="235" t="str">
        <f>IF(TRIM(F789)="","",$B$1&amp;"-"&amp;SUBSTITUTE(Tabla1[[#This Row],[Mes Inscrito]]," ","")&amp;"-"&amp;SUBSTITUTE(Tabla1[[#This Row],[Dia de clases Inscrito]]," ","")&amp;"-"&amp;SUBSTITUTE(Tabla1[[#This Row],[Horario Inscrito]]," ","")&amp;"-"&amp;Tabla1[[#This Row],[Fecha Inicio grupo]])</f>
        <v/>
      </c>
      <c r="BF789" s="252" t="str">
        <f>IF(F789="","",Tabla1[[#This Row],[Curso]])</f>
        <v/>
      </c>
      <c r="BG789" s="253" t="str">
        <f>+IF(TRIM(F789)="","",$B$1&amp;"-"&amp;TRIM(Tabla1[[#This Row],[Mes Inscrito]])&amp;"-"&amp;TRIM(Tabla1[[#This Row],[Dia de clases Inscrito]])&amp;"-"&amp;TRIM(Tabla1[[#This Row],[Horario Inscrito]])&amp;"-"&amp;TRIM(Tabla1[[#This Row],[Fecha Inicio grupo]])&amp;"-"&amp;TRIM(Tabla1[[#This Row],[Tipo Incrito]]))</f>
        <v/>
      </c>
      <c r="BH789" s="309"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10"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10"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10" t="str">
        <f>IF(Tabla1[[#This Row],[Fecha Inicio grupo]]="","",IFERROR(VLOOKUP(Tabla1[[#This Row],[Mes de Alta como miembro]],Parámetros!$AM$2:$AN$16,2,0),"01/01/1900"))</f>
        <v/>
      </c>
    </row>
    <row r="790" spans="1:63" ht="14.45" hidden="1">
      <c r="A790" s="69">
        <v>787</v>
      </c>
      <c r="B790" s="30"/>
      <c r="C790" s="35"/>
      <c r="D790" s="43"/>
      <c r="E790" s="65"/>
      <c r="F790" s="46"/>
      <c r="G790" s="46"/>
      <c r="H790" s="164"/>
      <c r="I790" s="43"/>
      <c r="J790" s="29"/>
      <c r="K790" s="70"/>
      <c r="L790" s="69"/>
      <c r="M790" s="47"/>
      <c r="N790" s="239" t="str">
        <f ca="1">IF(Tabla1[[#This Row],[Fecha de nac]]="","",IF(Tabla1[[#This Row],[Fecha Finalización]] &gt;=TODAY(), DATEDIF(Tabla1[[#This Row],[Fecha de nac]],TODAY(),"y"), ROUNDDOWN((Tabla1[[#This Row],[Fecha Finalización]] -Tabla1[[#This Row],[Fecha de nac]])/365,0)))</f>
        <v/>
      </c>
      <c r="O790" s="170"/>
      <c r="P790" s="35"/>
      <c r="Q790" s="68"/>
      <c r="R790" s="68"/>
      <c r="S790" s="68"/>
      <c r="T790" s="68"/>
      <c r="U790" s="244" t="str">
        <f>IF(F790="","",Tabla1[[#This Row],[Fecha Inicio grupo]]+3*7-7)</f>
        <v/>
      </c>
      <c r="V790" s="245" t="str">
        <f>IF(F790="","",EDATE(Tabla1[[#This Row],[Fecha Inicio grupo]],3))</f>
        <v/>
      </c>
      <c r="W790" s="30"/>
      <c r="X790" s="30"/>
      <c r="Y790" s="77"/>
      <c r="Z790" s="77"/>
      <c r="AA790" s="77"/>
      <c r="AB790" s="77"/>
      <c r="AC790" s="77"/>
      <c r="AD790" s="77"/>
      <c r="AE790" s="77"/>
      <c r="AF790" s="77"/>
      <c r="AG790" s="77"/>
      <c r="AH790" s="77"/>
      <c r="AI790" s="77"/>
      <c r="AJ790" s="77"/>
      <c r="AK790" s="77"/>
      <c r="AL790" s="77"/>
      <c r="AM790" s="77"/>
      <c r="AN790" s="77"/>
      <c r="AO790" s="145"/>
      <c r="AP790" s="247" t="str">
        <f>IF(F790="","",IFERROR(VLOOKUP(SUBSTITUTE(SUBSTITUTE(Tabla1[[#This Row],[Uso Sistemas]],"T","P"),"N","F"),Parámetros!$M$2:$N$17,2,0),"Completar hasta 3ra sem. para evaluar a Probacionista"))</f>
        <v/>
      </c>
      <c r="AQ790" s="40"/>
      <c r="AR790" s="40"/>
      <c r="AS790" s="40"/>
      <c r="AT790" s="29"/>
      <c r="AU790" s="56"/>
      <c r="AV790" s="56"/>
      <c r="AW790" s="56"/>
      <c r="AX790" s="249" t="str">
        <f>IF(V790="","",EOMONTH(EDATE(Tabla1[[#This Row],[Fecha Finalización]],2),0))</f>
        <v/>
      </c>
      <c r="AY790" s="40"/>
      <c r="AZ790" s="250" t="str">
        <f>IF(V790="","",EOMONTH(EDATE(Tabla1[[#This Row],[Fecha Finalización]],3),0))</f>
        <v/>
      </c>
      <c r="BA790" s="40"/>
      <c r="BB790" s="40"/>
      <c r="BC790" s="236"/>
      <c r="BD790" s="234" t="str">
        <f>IF(F790="","",Tabla1[[#This Row],[sem 01]]&amp;Tabla1[[#This Row],[sem 02]]&amp;Tabla1[[#This Row],[sem 03]])</f>
        <v/>
      </c>
      <c r="BE790" s="235" t="str">
        <f>IF(TRIM(F790)="","",$B$1&amp;"-"&amp;SUBSTITUTE(Tabla1[[#This Row],[Mes Inscrito]]," ","")&amp;"-"&amp;SUBSTITUTE(Tabla1[[#This Row],[Dia de clases Inscrito]]," ","")&amp;"-"&amp;SUBSTITUTE(Tabla1[[#This Row],[Horario Inscrito]]," ","")&amp;"-"&amp;Tabla1[[#This Row],[Fecha Inicio grupo]])</f>
        <v/>
      </c>
      <c r="BF790" s="252" t="str">
        <f>IF(F790="","",Tabla1[[#This Row],[Curso]])</f>
        <v/>
      </c>
      <c r="BG790" s="253" t="str">
        <f>+IF(TRIM(F790)="","",$B$1&amp;"-"&amp;TRIM(Tabla1[[#This Row],[Mes Inscrito]])&amp;"-"&amp;TRIM(Tabla1[[#This Row],[Dia de clases Inscrito]])&amp;"-"&amp;TRIM(Tabla1[[#This Row],[Horario Inscrito]])&amp;"-"&amp;TRIM(Tabla1[[#This Row],[Fecha Inicio grupo]])&amp;"-"&amp;TRIM(Tabla1[[#This Row],[Tipo Incrito]]))</f>
        <v/>
      </c>
      <c r="BH790" s="309"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10"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10"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10" t="str">
        <f>IF(Tabla1[[#This Row],[Fecha Inicio grupo]]="","",IFERROR(VLOOKUP(Tabla1[[#This Row],[Mes de Alta como miembro]],Parámetros!$AM$2:$AN$16,2,0),"01/01/1900"))</f>
        <v/>
      </c>
    </row>
    <row r="791" spans="1:63" ht="14.45" hidden="1">
      <c r="A791" s="69">
        <v>788</v>
      </c>
      <c r="B791" s="30"/>
      <c r="C791" s="35"/>
      <c r="D791" s="43"/>
      <c r="E791" s="65"/>
      <c r="F791" s="46"/>
      <c r="G791" s="46"/>
      <c r="H791" s="164"/>
      <c r="I791" s="43"/>
      <c r="J791" s="29"/>
      <c r="K791" s="70"/>
      <c r="L791" s="69"/>
      <c r="M791" s="47"/>
      <c r="N791" s="239" t="str">
        <f ca="1">IF(Tabla1[[#This Row],[Fecha de nac]]="","",IF(Tabla1[[#This Row],[Fecha Finalización]] &gt;=TODAY(), DATEDIF(Tabla1[[#This Row],[Fecha de nac]],TODAY(),"y"), ROUNDDOWN((Tabla1[[#This Row],[Fecha Finalización]] -Tabla1[[#This Row],[Fecha de nac]])/365,0)))</f>
        <v/>
      </c>
      <c r="O791" s="170"/>
      <c r="P791" s="35"/>
      <c r="Q791" s="68"/>
      <c r="R791" s="68"/>
      <c r="S791" s="68"/>
      <c r="T791" s="68"/>
      <c r="U791" s="244" t="str">
        <f>IF(F791="","",Tabla1[[#This Row],[Fecha Inicio grupo]]+3*7-7)</f>
        <v/>
      </c>
      <c r="V791" s="245" t="str">
        <f>IF(F791="","",EDATE(Tabla1[[#This Row],[Fecha Inicio grupo]],3))</f>
        <v/>
      </c>
      <c r="W791" s="30"/>
      <c r="X791" s="30"/>
      <c r="Y791" s="77"/>
      <c r="Z791" s="77"/>
      <c r="AA791" s="77"/>
      <c r="AB791" s="77"/>
      <c r="AC791" s="77"/>
      <c r="AD791" s="77"/>
      <c r="AE791" s="77"/>
      <c r="AF791" s="77"/>
      <c r="AG791" s="77"/>
      <c r="AH791" s="77"/>
      <c r="AI791" s="77"/>
      <c r="AJ791" s="77"/>
      <c r="AK791" s="77"/>
      <c r="AL791" s="77"/>
      <c r="AM791" s="77"/>
      <c r="AN791" s="77"/>
      <c r="AO791" s="145"/>
      <c r="AP791" s="247" t="str">
        <f>IF(F791="","",IFERROR(VLOOKUP(SUBSTITUTE(SUBSTITUTE(Tabla1[[#This Row],[Uso Sistemas]],"T","P"),"N","F"),Parámetros!$M$2:$N$17,2,0),"Completar hasta 3ra sem. para evaluar a Probacionista"))</f>
        <v/>
      </c>
      <c r="AQ791" s="40"/>
      <c r="AR791" s="40"/>
      <c r="AS791" s="40"/>
      <c r="AT791" s="29"/>
      <c r="AU791" s="56"/>
      <c r="AV791" s="56"/>
      <c r="AW791" s="56"/>
      <c r="AX791" s="249" t="str">
        <f>IF(V791="","",EOMONTH(EDATE(Tabla1[[#This Row],[Fecha Finalización]],2),0))</f>
        <v/>
      </c>
      <c r="AY791" s="40"/>
      <c r="AZ791" s="250" t="str">
        <f>IF(V791="","",EOMONTH(EDATE(Tabla1[[#This Row],[Fecha Finalización]],3),0))</f>
        <v/>
      </c>
      <c r="BA791" s="40"/>
      <c r="BB791" s="40"/>
      <c r="BC791" s="236"/>
      <c r="BD791" s="234" t="str">
        <f>IF(F791="","",Tabla1[[#This Row],[sem 01]]&amp;Tabla1[[#This Row],[sem 02]]&amp;Tabla1[[#This Row],[sem 03]])</f>
        <v/>
      </c>
      <c r="BE791" s="235" t="str">
        <f>IF(TRIM(F791)="","",$B$1&amp;"-"&amp;SUBSTITUTE(Tabla1[[#This Row],[Mes Inscrito]]," ","")&amp;"-"&amp;SUBSTITUTE(Tabla1[[#This Row],[Dia de clases Inscrito]]," ","")&amp;"-"&amp;SUBSTITUTE(Tabla1[[#This Row],[Horario Inscrito]]," ","")&amp;"-"&amp;Tabla1[[#This Row],[Fecha Inicio grupo]])</f>
        <v/>
      </c>
      <c r="BF791" s="252" t="str">
        <f>IF(F791="","",Tabla1[[#This Row],[Curso]])</f>
        <v/>
      </c>
      <c r="BG791" s="253" t="str">
        <f>+IF(TRIM(F791)="","",$B$1&amp;"-"&amp;TRIM(Tabla1[[#This Row],[Mes Inscrito]])&amp;"-"&amp;TRIM(Tabla1[[#This Row],[Dia de clases Inscrito]])&amp;"-"&amp;TRIM(Tabla1[[#This Row],[Horario Inscrito]])&amp;"-"&amp;TRIM(Tabla1[[#This Row],[Fecha Inicio grupo]])&amp;"-"&amp;TRIM(Tabla1[[#This Row],[Tipo Incrito]]))</f>
        <v/>
      </c>
      <c r="BH791" s="309"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10"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10"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10" t="str">
        <f>IF(Tabla1[[#This Row],[Fecha Inicio grupo]]="","",IFERROR(VLOOKUP(Tabla1[[#This Row],[Mes de Alta como miembro]],Parámetros!$AM$2:$AN$16,2,0),"01/01/1900"))</f>
        <v/>
      </c>
    </row>
    <row r="792" spans="1:63" ht="14.45" hidden="1">
      <c r="A792" s="69">
        <v>789</v>
      </c>
      <c r="B792" s="30"/>
      <c r="C792" s="35"/>
      <c r="D792" s="43"/>
      <c r="E792" s="65"/>
      <c r="F792" s="46"/>
      <c r="G792" s="46"/>
      <c r="H792" s="164"/>
      <c r="I792" s="43"/>
      <c r="J792" s="29"/>
      <c r="K792" s="70"/>
      <c r="L792" s="69"/>
      <c r="M792" s="47"/>
      <c r="N792" s="239" t="str">
        <f ca="1">IF(Tabla1[[#This Row],[Fecha de nac]]="","",IF(Tabla1[[#This Row],[Fecha Finalización]] &gt;=TODAY(), DATEDIF(Tabla1[[#This Row],[Fecha de nac]],TODAY(),"y"), ROUNDDOWN((Tabla1[[#This Row],[Fecha Finalización]] -Tabla1[[#This Row],[Fecha de nac]])/365,0)))</f>
        <v/>
      </c>
      <c r="O792" s="170"/>
      <c r="P792" s="35"/>
      <c r="Q792" s="68"/>
      <c r="R792" s="68"/>
      <c r="S792" s="68"/>
      <c r="T792" s="68"/>
      <c r="U792" s="244" t="str">
        <f>IF(F792="","",Tabla1[[#This Row],[Fecha Inicio grupo]]+3*7-7)</f>
        <v/>
      </c>
      <c r="V792" s="245" t="str">
        <f>IF(F792="","",EDATE(Tabla1[[#This Row],[Fecha Inicio grupo]],3))</f>
        <v/>
      </c>
      <c r="W792" s="30"/>
      <c r="X792" s="30"/>
      <c r="Y792" s="77"/>
      <c r="Z792" s="77"/>
      <c r="AA792" s="77"/>
      <c r="AB792" s="77"/>
      <c r="AC792" s="77"/>
      <c r="AD792" s="77"/>
      <c r="AE792" s="77"/>
      <c r="AF792" s="77"/>
      <c r="AG792" s="77"/>
      <c r="AH792" s="77"/>
      <c r="AI792" s="77"/>
      <c r="AJ792" s="77"/>
      <c r="AK792" s="77"/>
      <c r="AL792" s="77"/>
      <c r="AM792" s="77"/>
      <c r="AN792" s="77"/>
      <c r="AO792" s="145"/>
      <c r="AP792" s="247" t="str">
        <f>IF(F792="","",IFERROR(VLOOKUP(SUBSTITUTE(SUBSTITUTE(Tabla1[[#This Row],[Uso Sistemas]],"T","P"),"N","F"),Parámetros!$M$2:$N$17,2,0),"Completar hasta 3ra sem. para evaluar a Probacionista"))</f>
        <v/>
      </c>
      <c r="AQ792" s="40"/>
      <c r="AR792" s="40"/>
      <c r="AS792" s="40"/>
      <c r="AT792" s="29"/>
      <c r="AU792" s="56"/>
      <c r="AV792" s="56"/>
      <c r="AW792" s="56"/>
      <c r="AX792" s="249" t="str">
        <f>IF(V792="","",EOMONTH(EDATE(Tabla1[[#This Row],[Fecha Finalización]],2),0))</f>
        <v/>
      </c>
      <c r="AY792" s="40"/>
      <c r="AZ792" s="250" t="str">
        <f>IF(V792="","",EOMONTH(EDATE(Tabla1[[#This Row],[Fecha Finalización]],3),0))</f>
        <v/>
      </c>
      <c r="BA792" s="40"/>
      <c r="BB792" s="40"/>
      <c r="BC792" s="236"/>
      <c r="BD792" s="234" t="str">
        <f>IF(F792="","",Tabla1[[#This Row],[sem 01]]&amp;Tabla1[[#This Row],[sem 02]]&amp;Tabla1[[#This Row],[sem 03]])</f>
        <v/>
      </c>
      <c r="BE792" s="235" t="str">
        <f>IF(TRIM(F792)="","",$B$1&amp;"-"&amp;SUBSTITUTE(Tabla1[[#This Row],[Mes Inscrito]]," ","")&amp;"-"&amp;SUBSTITUTE(Tabla1[[#This Row],[Dia de clases Inscrito]]," ","")&amp;"-"&amp;SUBSTITUTE(Tabla1[[#This Row],[Horario Inscrito]]," ","")&amp;"-"&amp;Tabla1[[#This Row],[Fecha Inicio grupo]])</f>
        <v/>
      </c>
      <c r="BF792" s="252" t="str">
        <f>IF(F792="","",Tabla1[[#This Row],[Curso]])</f>
        <v/>
      </c>
      <c r="BG792" s="253" t="str">
        <f>+IF(TRIM(F792)="","",$B$1&amp;"-"&amp;TRIM(Tabla1[[#This Row],[Mes Inscrito]])&amp;"-"&amp;TRIM(Tabla1[[#This Row],[Dia de clases Inscrito]])&amp;"-"&amp;TRIM(Tabla1[[#This Row],[Horario Inscrito]])&amp;"-"&amp;TRIM(Tabla1[[#This Row],[Fecha Inicio grupo]])&amp;"-"&amp;TRIM(Tabla1[[#This Row],[Tipo Incrito]]))</f>
        <v/>
      </c>
      <c r="BH792" s="309"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10"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10"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10" t="str">
        <f>IF(Tabla1[[#This Row],[Fecha Inicio grupo]]="","",IFERROR(VLOOKUP(Tabla1[[#This Row],[Mes de Alta como miembro]],Parámetros!$AM$2:$AN$16,2,0),"01/01/1900"))</f>
        <v/>
      </c>
    </row>
    <row r="793" spans="1:63" ht="14.45" hidden="1">
      <c r="A793" s="69">
        <v>790</v>
      </c>
      <c r="B793" s="30"/>
      <c r="C793" s="35"/>
      <c r="D793" s="43"/>
      <c r="E793" s="65"/>
      <c r="F793" s="46"/>
      <c r="G793" s="46"/>
      <c r="H793" s="164"/>
      <c r="I793" s="43"/>
      <c r="J793" s="29"/>
      <c r="K793" s="70"/>
      <c r="L793" s="69"/>
      <c r="M793" s="47"/>
      <c r="N793" s="239" t="str">
        <f ca="1">IF(Tabla1[[#This Row],[Fecha de nac]]="","",IF(Tabla1[[#This Row],[Fecha Finalización]] &gt;=TODAY(), DATEDIF(Tabla1[[#This Row],[Fecha de nac]],TODAY(),"y"), ROUNDDOWN((Tabla1[[#This Row],[Fecha Finalización]] -Tabla1[[#This Row],[Fecha de nac]])/365,0)))</f>
        <v/>
      </c>
      <c r="O793" s="170"/>
      <c r="P793" s="35"/>
      <c r="Q793" s="68"/>
      <c r="R793" s="68"/>
      <c r="S793" s="68"/>
      <c r="T793" s="68"/>
      <c r="U793" s="244" t="str">
        <f>IF(F793="","",Tabla1[[#This Row],[Fecha Inicio grupo]]+3*7-7)</f>
        <v/>
      </c>
      <c r="V793" s="245" t="str">
        <f>IF(F793="","",EDATE(Tabla1[[#This Row],[Fecha Inicio grupo]],3))</f>
        <v/>
      </c>
      <c r="W793" s="30"/>
      <c r="X793" s="30"/>
      <c r="Y793" s="77"/>
      <c r="Z793" s="77"/>
      <c r="AA793" s="77"/>
      <c r="AB793" s="77"/>
      <c r="AC793" s="77"/>
      <c r="AD793" s="77"/>
      <c r="AE793" s="77"/>
      <c r="AF793" s="77"/>
      <c r="AG793" s="77"/>
      <c r="AH793" s="77"/>
      <c r="AI793" s="77"/>
      <c r="AJ793" s="77"/>
      <c r="AK793" s="77"/>
      <c r="AL793" s="77"/>
      <c r="AM793" s="77"/>
      <c r="AN793" s="77"/>
      <c r="AO793" s="145"/>
      <c r="AP793" s="247" t="str">
        <f>IF(F793="","",IFERROR(VLOOKUP(SUBSTITUTE(SUBSTITUTE(Tabla1[[#This Row],[Uso Sistemas]],"T","P"),"N","F"),Parámetros!$M$2:$N$17,2,0),"Completar hasta 3ra sem. para evaluar a Probacionista"))</f>
        <v/>
      </c>
      <c r="AQ793" s="40"/>
      <c r="AR793" s="40"/>
      <c r="AS793" s="40"/>
      <c r="AT793" s="29"/>
      <c r="AU793" s="56"/>
      <c r="AV793" s="56"/>
      <c r="AW793" s="56"/>
      <c r="AX793" s="249" t="str">
        <f>IF(V793="","",EOMONTH(EDATE(Tabla1[[#This Row],[Fecha Finalización]],2),0))</f>
        <v/>
      </c>
      <c r="AY793" s="40"/>
      <c r="AZ793" s="250" t="str">
        <f>IF(V793="","",EOMONTH(EDATE(Tabla1[[#This Row],[Fecha Finalización]],3),0))</f>
        <v/>
      </c>
      <c r="BA793" s="40"/>
      <c r="BB793" s="40"/>
      <c r="BC793" s="236"/>
      <c r="BD793" s="234" t="str">
        <f>IF(F793="","",Tabla1[[#This Row],[sem 01]]&amp;Tabla1[[#This Row],[sem 02]]&amp;Tabla1[[#This Row],[sem 03]])</f>
        <v/>
      </c>
      <c r="BE793" s="235" t="str">
        <f>IF(TRIM(F793)="","",$B$1&amp;"-"&amp;SUBSTITUTE(Tabla1[[#This Row],[Mes Inscrito]]," ","")&amp;"-"&amp;SUBSTITUTE(Tabla1[[#This Row],[Dia de clases Inscrito]]," ","")&amp;"-"&amp;SUBSTITUTE(Tabla1[[#This Row],[Horario Inscrito]]," ","")&amp;"-"&amp;Tabla1[[#This Row],[Fecha Inicio grupo]])</f>
        <v/>
      </c>
      <c r="BF793" s="252" t="str">
        <f>IF(F793="","",Tabla1[[#This Row],[Curso]])</f>
        <v/>
      </c>
      <c r="BG793" s="253" t="str">
        <f>+IF(TRIM(F793)="","",$B$1&amp;"-"&amp;TRIM(Tabla1[[#This Row],[Mes Inscrito]])&amp;"-"&amp;TRIM(Tabla1[[#This Row],[Dia de clases Inscrito]])&amp;"-"&amp;TRIM(Tabla1[[#This Row],[Horario Inscrito]])&amp;"-"&amp;TRIM(Tabla1[[#This Row],[Fecha Inicio grupo]])&amp;"-"&amp;TRIM(Tabla1[[#This Row],[Tipo Incrito]]))</f>
        <v/>
      </c>
      <c r="BH793" s="309"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10"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10"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10" t="str">
        <f>IF(Tabla1[[#This Row],[Fecha Inicio grupo]]="","",IFERROR(VLOOKUP(Tabla1[[#This Row],[Mes de Alta como miembro]],Parámetros!$AM$2:$AN$16,2,0),"01/01/1900"))</f>
        <v/>
      </c>
    </row>
    <row r="794" spans="1:63" ht="14.45" hidden="1">
      <c r="A794" s="69">
        <v>791</v>
      </c>
      <c r="B794" s="30"/>
      <c r="C794" s="35"/>
      <c r="D794" s="43"/>
      <c r="E794" s="65"/>
      <c r="F794" s="46"/>
      <c r="G794" s="46"/>
      <c r="H794" s="164"/>
      <c r="I794" s="43"/>
      <c r="J794" s="29"/>
      <c r="K794" s="70"/>
      <c r="L794" s="69"/>
      <c r="M794" s="47"/>
      <c r="N794" s="239" t="str">
        <f ca="1">IF(Tabla1[[#This Row],[Fecha de nac]]="","",IF(Tabla1[[#This Row],[Fecha Finalización]] &gt;=TODAY(), DATEDIF(Tabla1[[#This Row],[Fecha de nac]],TODAY(),"y"), ROUNDDOWN((Tabla1[[#This Row],[Fecha Finalización]] -Tabla1[[#This Row],[Fecha de nac]])/365,0)))</f>
        <v/>
      </c>
      <c r="O794" s="170"/>
      <c r="P794" s="35"/>
      <c r="Q794" s="68"/>
      <c r="R794" s="68"/>
      <c r="S794" s="68"/>
      <c r="T794" s="68"/>
      <c r="U794" s="244" t="str">
        <f>IF(F794="","",Tabla1[[#This Row],[Fecha Inicio grupo]]+3*7-7)</f>
        <v/>
      </c>
      <c r="V794" s="245" t="str">
        <f>IF(F794="","",EDATE(Tabla1[[#This Row],[Fecha Inicio grupo]],3))</f>
        <v/>
      </c>
      <c r="W794" s="30"/>
      <c r="X794" s="30"/>
      <c r="Y794" s="77"/>
      <c r="Z794" s="77"/>
      <c r="AA794" s="77"/>
      <c r="AB794" s="77"/>
      <c r="AC794" s="77"/>
      <c r="AD794" s="77"/>
      <c r="AE794" s="77"/>
      <c r="AF794" s="77"/>
      <c r="AG794" s="77"/>
      <c r="AH794" s="77"/>
      <c r="AI794" s="77"/>
      <c r="AJ794" s="77"/>
      <c r="AK794" s="77"/>
      <c r="AL794" s="77"/>
      <c r="AM794" s="77"/>
      <c r="AN794" s="77"/>
      <c r="AO794" s="145"/>
      <c r="AP794" s="247" t="str">
        <f>IF(F794="","",IFERROR(VLOOKUP(SUBSTITUTE(SUBSTITUTE(Tabla1[[#This Row],[Uso Sistemas]],"T","P"),"N","F"),Parámetros!$M$2:$N$17,2,0),"Completar hasta 3ra sem. para evaluar a Probacionista"))</f>
        <v/>
      </c>
      <c r="AQ794" s="40"/>
      <c r="AR794" s="40"/>
      <c r="AS794" s="40"/>
      <c r="AT794" s="29"/>
      <c r="AU794" s="56"/>
      <c r="AV794" s="56"/>
      <c r="AW794" s="56"/>
      <c r="AX794" s="249" t="str">
        <f>IF(V794="","",EOMONTH(EDATE(Tabla1[[#This Row],[Fecha Finalización]],2),0))</f>
        <v/>
      </c>
      <c r="AY794" s="40"/>
      <c r="AZ794" s="250" t="str">
        <f>IF(V794="","",EOMONTH(EDATE(Tabla1[[#This Row],[Fecha Finalización]],3),0))</f>
        <v/>
      </c>
      <c r="BA794" s="40"/>
      <c r="BB794" s="40"/>
      <c r="BC794" s="236"/>
      <c r="BD794" s="234" t="str">
        <f>IF(F794="","",Tabla1[[#This Row],[sem 01]]&amp;Tabla1[[#This Row],[sem 02]]&amp;Tabla1[[#This Row],[sem 03]])</f>
        <v/>
      </c>
      <c r="BE794" s="235" t="str">
        <f>IF(TRIM(F794)="","",$B$1&amp;"-"&amp;SUBSTITUTE(Tabla1[[#This Row],[Mes Inscrito]]," ","")&amp;"-"&amp;SUBSTITUTE(Tabla1[[#This Row],[Dia de clases Inscrito]]," ","")&amp;"-"&amp;SUBSTITUTE(Tabla1[[#This Row],[Horario Inscrito]]," ","")&amp;"-"&amp;Tabla1[[#This Row],[Fecha Inicio grupo]])</f>
        <v/>
      </c>
      <c r="BF794" s="252" t="str">
        <f>IF(F794="","",Tabla1[[#This Row],[Curso]])</f>
        <v/>
      </c>
      <c r="BG794" s="253" t="str">
        <f>+IF(TRIM(F794)="","",$B$1&amp;"-"&amp;TRIM(Tabla1[[#This Row],[Mes Inscrito]])&amp;"-"&amp;TRIM(Tabla1[[#This Row],[Dia de clases Inscrito]])&amp;"-"&amp;TRIM(Tabla1[[#This Row],[Horario Inscrito]])&amp;"-"&amp;TRIM(Tabla1[[#This Row],[Fecha Inicio grupo]])&amp;"-"&amp;TRIM(Tabla1[[#This Row],[Tipo Incrito]]))</f>
        <v/>
      </c>
      <c r="BH794" s="309"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10"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10"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10" t="str">
        <f>IF(Tabla1[[#This Row],[Fecha Inicio grupo]]="","",IFERROR(VLOOKUP(Tabla1[[#This Row],[Mes de Alta como miembro]],Parámetros!$AM$2:$AN$16,2,0),"01/01/1900"))</f>
        <v/>
      </c>
    </row>
    <row r="795" spans="1:63" ht="14.45" hidden="1">
      <c r="A795" s="69">
        <v>792</v>
      </c>
      <c r="B795" s="30"/>
      <c r="C795" s="35"/>
      <c r="D795" s="43"/>
      <c r="E795" s="65"/>
      <c r="F795" s="46"/>
      <c r="G795" s="46"/>
      <c r="H795" s="164"/>
      <c r="I795" s="43"/>
      <c r="J795" s="29"/>
      <c r="K795" s="70"/>
      <c r="L795" s="69"/>
      <c r="M795" s="47"/>
      <c r="N795" s="239" t="str">
        <f ca="1">IF(Tabla1[[#This Row],[Fecha de nac]]="","",IF(Tabla1[[#This Row],[Fecha Finalización]] &gt;=TODAY(), DATEDIF(Tabla1[[#This Row],[Fecha de nac]],TODAY(),"y"), ROUNDDOWN((Tabla1[[#This Row],[Fecha Finalización]] -Tabla1[[#This Row],[Fecha de nac]])/365,0)))</f>
        <v/>
      </c>
      <c r="O795" s="170"/>
      <c r="P795" s="35"/>
      <c r="Q795" s="68"/>
      <c r="R795" s="68"/>
      <c r="S795" s="68"/>
      <c r="T795" s="68"/>
      <c r="U795" s="244" t="str">
        <f>IF(F795="","",Tabla1[[#This Row],[Fecha Inicio grupo]]+3*7-7)</f>
        <v/>
      </c>
      <c r="V795" s="245" t="str">
        <f>IF(F795="","",EDATE(Tabla1[[#This Row],[Fecha Inicio grupo]],3))</f>
        <v/>
      </c>
      <c r="W795" s="30"/>
      <c r="X795" s="30"/>
      <c r="Y795" s="77"/>
      <c r="Z795" s="77"/>
      <c r="AA795" s="77"/>
      <c r="AB795" s="77"/>
      <c r="AC795" s="77"/>
      <c r="AD795" s="77"/>
      <c r="AE795" s="77"/>
      <c r="AF795" s="77"/>
      <c r="AG795" s="77"/>
      <c r="AH795" s="77"/>
      <c r="AI795" s="77"/>
      <c r="AJ795" s="77"/>
      <c r="AK795" s="77"/>
      <c r="AL795" s="77"/>
      <c r="AM795" s="77"/>
      <c r="AN795" s="77"/>
      <c r="AO795" s="145"/>
      <c r="AP795" s="247" t="str">
        <f>IF(F795="","",IFERROR(VLOOKUP(SUBSTITUTE(SUBSTITUTE(Tabla1[[#This Row],[Uso Sistemas]],"T","P"),"N","F"),Parámetros!$M$2:$N$17,2,0),"Completar hasta 3ra sem. para evaluar a Probacionista"))</f>
        <v/>
      </c>
      <c r="AQ795" s="40"/>
      <c r="AR795" s="40"/>
      <c r="AS795" s="40"/>
      <c r="AT795" s="29"/>
      <c r="AU795" s="56"/>
      <c r="AV795" s="56"/>
      <c r="AW795" s="56"/>
      <c r="AX795" s="249" t="str">
        <f>IF(V795="","",EOMONTH(EDATE(Tabla1[[#This Row],[Fecha Finalización]],2),0))</f>
        <v/>
      </c>
      <c r="AY795" s="40"/>
      <c r="AZ795" s="250" t="str">
        <f>IF(V795="","",EOMONTH(EDATE(Tabla1[[#This Row],[Fecha Finalización]],3),0))</f>
        <v/>
      </c>
      <c r="BA795" s="40"/>
      <c r="BB795" s="40"/>
      <c r="BC795" s="236"/>
      <c r="BD795" s="234" t="str">
        <f>IF(F795="","",Tabla1[[#This Row],[sem 01]]&amp;Tabla1[[#This Row],[sem 02]]&amp;Tabla1[[#This Row],[sem 03]])</f>
        <v/>
      </c>
      <c r="BE795" s="235" t="str">
        <f>IF(TRIM(F795)="","",$B$1&amp;"-"&amp;SUBSTITUTE(Tabla1[[#This Row],[Mes Inscrito]]," ","")&amp;"-"&amp;SUBSTITUTE(Tabla1[[#This Row],[Dia de clases Inscrito]]," ","")&amp;"-"&amp;SUBSTITUTE(Tabla1[[#This Row],[Horario Inscrito]]," ","")&amp;"-"&amp;Tabla1[[#This Row],[Fecha Inicio grupo]])</f>
        <v/>
      </c>
      <c r="BF795" s="252" t="str">
        <f>IF(F795="","",Tabla1[[#This Row],[Curso]])</f>
        <v/>
      </c>
      <c r="BG795" s="253" t="str">
        <f>+IF(TRIM(F795)="","",$B$1&amp;"-"&amp;TRIM(Tabla1[[#This Row],[Mes Inscrito]])&amp;"-"&amp;TRIM(Tabla1[[#This Row],[Dia de clases Inscrito]])&amp;"-"&amp;TRIM(Tabla1[[#This Row],[Horario Inscrito]])&amp;"-"&amp;TRIM(Tabla1[[#This Row],[Fecha Inicio grupo]])&amp;"-"&amp;TRIM(Tabla1[[#This Row],[Tipo Incrito]]))</f>
        <v/>
      </c>
      <c r="BH795" s="309"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10"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10"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10" t="str">
        <f>IF(Tabla1[[#This Row],[Fecha Inicio grupo]]="","",IFERROR(VLOOKUP(Tabla1[[#This Row],[Mes de Alta como miembro]],Parámetros!$AM$2:$AN$16,2,0),"01/01/1900"))</f>
        <v/>
      </c>
    </row>
    <row r="796" spans="1:63" ht="14.45" hidden="1">
      <c r="A796" s="69">
        <v>793</v>
      </c>
      <c r="B796" s="30"/>
      <c r="C796" s="35"/>
      <c r="D796" s="43"/>
      <c r="E796" s="65"/>
      <c r="F796" s="46"/>
      <c r="G796" s="46"/>
      <c r="H796" s="164"/>
      <c r="I796" s="43"/>
      <c r="J796" s="29"/>
      <c r="K796" s="70"/>
      <c r="L796" s="69"/>
      <c r="M796" s="47"/>
      <c r="N796" s="239" t="str">
        <f ca="1">IF(Tabla1[[#This Row],[Fecha de nac]]="","",IF(Tabla1[[#This Row],[Fecha Finalización]] &gt;=TODAY(), DATEDIF(Tabla1[[#This Row],[Fecha de nac]],TODAY(),"y"), ROUNDDOWN((Tabla1[[#This Row],[Fecha Finalización]] -Tabla1[[#This Row],[Fecha de nac]])/365,0)))</f>
        <v/>
      </c>
      <c r="O796" s="170"/>
      <c r="P796" s="35"/>
      <c r="Q796" s="68"/>
      <c r="R796" s="68"/>
      <c r="S796" s="68"/>
      <c r="T796" s="68"/>
      <c r="U796" s="244" t="str">
        <f>IF(F796="","",Tabla1[[#This Row],[Fecha Inicio grupo]]+3*7-7)</f>
        <v/>
      </c>
      <c r="V796" s="245" t="str">
        <f>IF(F796="","",EDATE(Tabla1[[#This Row],[Fecha Inicio grupo]],3))</f>
        <v/>
      </c>
      <c r="W796" s="30"/>
      <c r="X796" s="30"/>
      <c r="Y796" s="77"/>
      <c r="Z796" s="77"/>
      <c r="AA796" s="77"/>
      <c r="AB796" s="77"/>
      <c r="AC796" s="77"/>
      <c r="AD796" s="77"/>
      <c r="AE796" s="77"/>
      <c r="AF796" s="77"/>
      <c r="AG796" s="77"/>
      <c r="AH796" s="77"/>
      <c r="AI796" s="77"/>
      <c r="AJ796" s="77"/>
      <c r="AK796" s="77"/>
      <c r="AL796" s="77"/>
      <c r="AM796" s="77"/>
      <c r="AN796" s="77"/>
      <c r="AO796" s="145"/>
      <c r="AP796" s="247" t="str">
        <f>IF(F796="","",IFERROR(VLOOKUP(SUBSTITUTE(SUBSTITUTE(Tabla1[[#This Row],[Uso Sistemas]],"T","P"),"N","F"),Parámetros!$M$2:$N$17,2,0),"Completar hasta 3ra sem. para evaluar a Probacionista"))</f>
        <v/>
      </c>
      <c r="AQ796" s="40"/>
      <c r="AR796" s="40"/>
      <c r="AS796" s="40"/>
      <c r="AT796" s="29"/>
      <c r="AU796" s="56"/>
      <c r="AV796" s="56"/>
      <c r="AW796" s="56"/>
      <c r="AX796" s="249" t="str">
        <f>IF(V796="","",EOMONTH(EDATE(Tabla1[[#This Row],[Fecha Finalización]],2),0))</f>
        <v/>
      </c>
      <c r="AY796" s="40"/>
      <c r="AZ796" s="250" t="str">
        <f>IF(V796="","",EOMONTH(EDATE(Tabla1[[#This Row],[Fecha Finalización]],3),0))</f>
        <v/>
      </c>
      <c r="BA796" s="40"/>
      <c r="BB796" s="40"/>
      <c r="BC796" s="236"/>
      <c r="BD796" s="234" t="str">
        <f>IF(F796="","",Tabla1[[#This Row],[sem 01]]&amp;Tabla1[[#This Row],[sem 02]]&amp;Tabla1[[#This Row],[sem 03]])</f>
        <v/>
      </c>
      <c r="BE796" s="235" t="str">
        <f>IF(TRIM(F796)="","",$B$1&amp;"-"&amp;SUBSTITUTE(Tabla1[[#This Row],[Mes Inscrito]]," ","")&amp;"-"&amp;SUBSTITUTE(Tabla1[[#This Row],[Dia de clases Inscrito]]," ","")&amp;"-"&amp;SUBSTITUTE(Tabla1[[#This Row],[Horario Inscrito]]," ","")&amp;"-"&amp;Tabla1[[#This Row],[Fecha Inicio grupo]])</f>
        <v/>
      </c>
      <c r="BF796" s="252" t="str">
        <f>IF(F796="","",Tabla1[[#This Row],[Curso]])</f>
        <v/>
      </c>
      <c r="BG796" s="253" t="str">
        <f>+IF(TRIM(F796)="","",$B$1&amp;"-"&amp;TRIM(Tabla1[[#This Row],[Mes Inscrito]])&amp;"-"&amp;TRIM(Tabla1[[#This Row],[Dia de clases Inscrito]])&amp;"-"&amp;TRIM(Tabla1[[#This Row],[Horario Inscrito]])&amp;"-"&amp;TRIM(Tabla1[[#This Row],[Fecha Inicio grupo]])&amp;"-"&amp;TRIM(Tabla1[[#This Row],[Tipo Incrito]]))</f>
        <v/>
      </c>
      <c r="BH796" s="309"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10"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10"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10" t="str">
        <f>IF(Tabla1[[#This Row],[Fecha Inicio grupo]]="","",IFERROR(VLOOKUP(Tabla1[[#This Row],[Mes de Alta como miembro]],Parámetros!$AM$2:$AN$16,2,0),"01/01/1900"))</f>
        <v/>
      </c>
    </row>
    <row r="797" spans="1:63" ht="14.45" hidden="1">
      <c r="A797" s="69">
        <v>794</v>
      </c>
      <c r="B797" s="30"/>
      <c r="C797" s="35"/>
      <c r="D797" s="43"/>
      <c r="E797" s="65"/>
      <c r="F797" s="46"/>
      <c r="G797" s="46"/>
      <c r="H797" s="164"/>
      <c r="I797" s="43"/>
      <c r="J797" s="29"/>
      <c r="K797" s="70"/>
      <c r="L797" s="69"/>
      <c r="M797" s="47"/>
      <c r="N797" s="239" t="str">
        <f ca="1">IF(Tabla1[[#This Row],[Fecha de nac]]="","",IF(Tabla1[[#This Row],[Fecha Finalización]] &gt;=TODAY(), DATEDIF(Tabla1[[#This Row],[Fecha de nac]],TODAY(),"y"), ROUNDDOWN((Tabla1[[#This Row],[Fecha Finalización]] -Tabla1[[#This Row],[Fecha de nac]])/365,0)))</f>
        <v/>
      </c>
      <c r="O797" s="170"/>
      <c r="P797" s="35"/>
      <c r="Q797" s="68"/>
      <c r="R797" s="68"/>
      <c r="S797" s="68"/>
      <c r="T797" s="68"/>
      <c r="U797" s="244" t="str">
        <f>IF(F797="","",Tabla1[[#This Row],[Fecha Inicio grupo]]+3*7-7)</f>
        <v/>
      </c>
      <c r="V797" s="245" t="str">
        <f>IF(F797="","",EDATE(Tabla1[[#This Row],[Fecha Inicio grupo]],3))</f>
        <v/>
      </c>
      <c r="W797" s="30"/>
      <c r="X797" s="30"/>
      <c r="Y797" s="77"/>
      <c r="Z797" s="77"/>
      <c r="AA797" s="77"/>
      <c r="AB797" s="77"/>
      <c r="AC797" s="77"/>
      <c r="AD797" s="77"/>
      <c r="AE797" s="77"/>
      <c r="AF797" s="77"/>
      <c r="AG797" s="77"/>
      <c r="AH797" s="77"/>
      <c r="AI797" s="77"/>
      <c r="AJ797" s="77"/>
      <c r="AK797" s="77"/>
      <c r="AL797" s="77"/>
      <c r="AM797" s="77"/>
      <c r="AN797" s="77"/>
      <c r="AO797" s="145"/>
      <c r="AP797" s="247" t="str">
        <f>IF(F797="","",IFERROR(VLOOKUP(SUBSTITUTE(SUBSTITUTE(Tabla1[[#This Row],[Uso Sistemas]],"T","P"),"N","F"),Parámetros!$M$2:$N$17,2,0),"Completar hasta 3ra sem. para evaluar a Probacionista"))</f>
        <v/>
      </c>
      <c r="AQ797" s="40"/>
      <c r="AR797" s="40"/>
      <c r="AS797" s="40"/>
      <c r="AT797" s="29"/>
      <c r="AU797" s="56"/>
      <c r="AV797" s="56"/>
      <c r="AW797" s="56"/>
      <c r="AX797" s="249" t="str">
        <f>IF(V797="","",EOMONTH(EDATE(Tabla1[[#This Row],[Fecha Finalización]],2),0))</f>
        <v/>
      </c>
      <c r="AY797" s="40"/>
      <c r="AZ797" s="250" t="str">
        <f>IF(V797="","",EOMONTH(EDATE(Tabla1[[#This Row],[Fecha Finalización]],3),0))</f>
        <v/>
      </c>
      <c r="BA797" s="40"/>
      <c r="BB797" s="40"/>
      <c r="BC797" s="236"/>
      <c r="BD797" s="234" t="str">
        <f>IF(F797="","",Tabla1[[#This Row],[sem 01]]&amp;Tabla1[[#This Row],[sem 02]]&amp;Tabla1[[#This Row],[sem 03]])</f>
        <v/>
      </c>
      <c r="BE797" s="235" t="str">
        <f>IF(TRIM(F797)="","",$B$1&amp;"-"&amp;SUBSTITUTE(Tabla1[[#This Row],[Mes Inscrito]]," ","")&amp;"-"&amp;SUBSTITUTE(Tabla1[[#This Row],[Dia de clases Inscrito]]," ","")&amp;"-"&amp;SUBSTITUTE(Tabla1[[#This Row],[Horario Inscrito]]," ","")&amp;"-"&amp;Tabla1[[#This Row],[Fecha Inicio grupo]])</f>
        <v/>
      </c>
      <c r="BF797" s="252" t="str">
        <f>IF(F797="","",Tabla1[[#This Row],[Curso]])</f>
        <v/>
      </c>
      <c r="BG797" s="253" t="str">
        <f>+IF(TRIM(F797)="","",$B$1&amp;"-"&amp;TRIM(Tabla1[[#This Row],[Mes Inscrito]])&amp;"-"&amp;TRIM(Tabla1[[#This Row],[Dia de clases Inscrito]])&amp;"-"&amp;TRIM(Tabla1[[#This Row],[Horario Inscrito]])&amp;"-"&amp;TRIM(Tabla1[[#This Row],[Fecha Inicio grupo]])&amp;"-"&amp;TRIM(Tabla1[[#This Row],[Tipo Incrito]]))</f>
        <v/>
      </c>
      <c r="BH797" s="309"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10"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10"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10" t="str">
        <f>IF(Tabla1[[#This Row],[Fecha Inicio grupo]]="","",IFERROR(VLOOKUP(Tabla1[[#This Row],[Mes de Alta como miembro]],Parámetros!$AM$2:$AN$16,2,0),"01/01/1900"))</f>
        <v/>
      </c>
    </row>
    <row r="798" spans="1:63" ht="14.45" hidden="1">
      <c r="A798" s="69">
        <v>795</v>
      </c>
      <c r="B798" s="30"/>
      <c r="C798" s="35"/>
      <c r="D798" s="43"/>
      <c r="E798" s="65"/>
      <c r="F798" s="46"/>
      <c r="G798" s="46"/>
      <c r="H798" s="164"/>
      <c r="I798" s="43"/>
      <c r="J798" s="29"/>
      <c r="K798" s="70"/>
      <c r="L798" s="69"/>
      <c r="M798" s="47"/>
      <c r="N798" s="239" t="str">
        <f ca="1">IF(Tabla1[[#This Row],[Fecha de nac]]="","",IF(Tabla1[[#This Row],[Fecha Finalización]] &gt;=TODAY(), DATEDIF(Tabla1[[#This Row],[Fecha de nac]],TODAY(),"y"), ROUNDDOWN((Tabla1[[#This Row],[Fecha Finalización]] -Tabla1[[#This Row],[Fecha de nac]])/365,0)))</f>
        <v/>
      </c>
      <c r="O798" s="170"/>
      <c r="P798" s="35"/>
      <c r="Q798" s="68"/>
      <c r="R798" s="68"/>
      <c r="S798" s="68"/>
      <c r="T798" s="68"/>
      <c r="U798" s="244" t="str">
        <f>IF(F798="","",Tabla1[[#This Row],[Fecha Inicio grupo]]+3*7-7)</f>
        <v/>
      </c>
      <c r="V798" s="245" t="str">
        <f>IF(F798="","",EDATE(Tabla1[[#This Row],[Fecha Inicio grupo]],3))</f>
        <v/>
      </c>
      <c r="W798" s="30"/>
      <c r="X798" s="30"/>
      <c r="Y798" s="77"/>
      <c r="Z798" s="77"/>
      <c r="AA798" s="77"/>
      <c r="AB798" s="77"/>
      <c r="AC798" s="77"/>
      <c r="AD798" s="77"/>
      <c r="AE798" s="77"/>
      <c r="AF798" s="77"/>
      <c r="AG798" s="77"/>
      <c r="AH798" s="77"/>
      <c r="AI798" s="77"/>
      <c r="AJ798" s="77"/>
      <c r="AK798" s="77"/>
      <c r="AL798" s="77"/>
      <c r="AM798" s="77"/>
      <c r="AN798" s="77"/>
      <c r="AO798" s="145"/>
      <c r="AP798" s="247" t="str">
        <f>IF(F798="","",IFERROR(VLOOKUP(SUBSTITUTE(SUBSTITUTE(Tabla1[[#This Row],[Uso Sistemas]],"T","P"),"N","F"),Parámetros!$M$2:$N$17,2,0),"Completar hasta 3ra sem. para evaluar a Probacionista"))</f>
        <v/>
      </c>
      <c r="AQ798" s="40"/>
      <c r="AR798" s="40"/>
      <c r="AS798" s="40"/>
      <c r="AT798" s="29"/>
      <c r="AU798" s="56"/>
      <c r="AV798" s="56"/>
      <c r="AW798" s="56"/>
      <c r="AX798" s="249" t="str">
        <f>IF(V798="","",EOMONTH(EDATE(Tabla1[[#This Row],[Fecha Finalización]],2),0))</f>
        <v/>
      </c>
      <c r="AY798" s="40"/>
      <c r="AZ798" s="250" t="str">
        <f>IF(V798="","",EOMONTH(EDATE(Tabla1[[#This Row],[Fecha Finalización]],3),0))</f>
        <v/>
      </c>
      <c r="BA798" s="40"/>
      <c r="BB798" s="40"/>
      <c r="BC798" s="236"/>
      <c r="BD798" s="234" t="str">
        <f>IF(F798="","",Tabla1[[#This Row],[sem 01]]&amp;Tabla1[[#This Row],[sem 02]]&amp;Tabla1[[#This Row],[sem 03]])</f>
        <v/>
      </c>
      <c r="BE798" s="235" t="str">
        <f>IF(TRIM(F798)="","",$B$1&amp;"-"&amp;SUBSTITUTE(Tabla1[[#This Row],[Mes Inscrito]]," ","")&amp;"-"&amp;SUBSTITUTE(Tabla1[[#This Row],[Dia de clases Inscrito]]," ","")&amp;"-"&amp;SUBSTITUTE(Tabla1[[#This Row],[Horario Inscrito]]," ","")&amp;"-"&amp;Tabla1[[#This Row],[Fecha Inicio grupo]])</f>
        <v/>
      </c>
      <c r="BF798" s="252" t="str">
        <f>IF(F798="","",Tabla1[[#This Row],[Curso]])</f>
        <v/>
      </c>
      <c r="BG798" s="253" t="str">
        <f>+IF(TRIM(F798)="","",$B$1&amp;"-"&amp;TRIM(Tabla1[[#This Row],[Mes Inscrito]])&amp;"-"&amp;TRIM(Tabla1[[#This Row],[Dia de clases Inscrito]])&amp;"-"&amp;TRIM(Tabla1[[#This Row],[Horario Inscrito]])&amp;"-"&amp;TRIM(Tabla1[[#This Row],[Fecha Inicio grupo]])&amp;"-"&amp;TRIM(Tabla1[[#This Row],[Tipo Incrito]]))</f>
        <v/>
      </c>
      <c r="BH798" s="309"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10"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10"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10" t="str">
        <f>IF(Tabla1[[#This Row],[Fecha Inicio grupo]]="","",IFERROR(VLOOKUP(Tabla1[[#This Row],[Mes de Alta como miembro]],Parámetros!$AM$2:$AN$16,2,0),"01/01/1900"))</f>
        <v/>
      </c>
    </row>
    <row r="799" spans="1:63" ht="14.45" hidden="1">
      <c r="A799" s="69">
        <v>796</v>
      </c>
      <c r="B799" s="30"/>
      <c r="C799" s="35"/>
      <c r="D799" s="43"/>
      <c r="E799" s="65"/>
      <c r="F799" s="46"/>
      <c r="G799" s="46"/>
      <c r="H799" s="164"/>
      <c r="I799" s="43"/>
      <c r="J799" s="29"/>
      <c r="K799" s="70"/>
      <c r="L799" s="69"/>
      <c r="M799" s="47"/>
      <c r="N799" s="239" t="str">
        <f ca="1">IF(Tabla1[[#This Row],[Fecha de nac]]="","",IF(Tabla1[[#This Row],[Fecha Finalización]] &gt;=TODAY(), DATEDIF(Tabla1[[#This Row],[Fecha de nac]],TODAY(),"y"), ROUNDDOWN((Tabla1[[#This Row],[Fecha Finalización]] -Tabla1[[#This Row],[Fecha de nac]])/365,0)))</f>
        <v/>
      </c>
      <c r="O799" s="170"/>
      <c r="P799" s="35"/>
      <c r="Q799" s="68"/>
      <c r="R799" s="68"/>
      <c r="S799" s="68"/>
      <c r="T799" s="68"/>
      <c r="U799" s="244" t="str">
        <f>IF(F799="","",Tabla1[[#This Row],[Fecha Inicio grupo]]+3*7-7)</f>
        <v/>
      </c>
      <c r="V799" s="245" t="str">
        <f>IF(F799="","",EDATE(Tabla1[[#This Row],[Fecha Inicio grupo]],3))</f>
        <v/>
      </c>
      <c r="W799" s="30"/>
      <c r="X799" s="30"/>
      <c r="Y799" s="77"/>
      <c r="Z799" s="77"/>
      <c r="AA799" s="77"/>
      <c r="AB799" s="77"/>
      <c r="AC799" s="77"/>
      <c r="AD799" s="77"/>
      <c r="AE799" s="77"/>
      <c r="AF799" s="77"/>
      <c r="AG799" s="77"/>
      <c r="AH799" s="77"/>
      <c r="AI799" s="77"/>
      <c r="AJ799" s="77"/>
      <c r="AK799" s="77"/>
      <c r="AL799" s="77"/>
      <c r="AM799" s="77"/>
      <c r="AN799" s="77"/>
      <c r="AO799" s="145"/>
      <c r="AP799" s="247" t="str">
        <f>IF(F799="","",IFERROR(VLOOKUP(SUBSTITUTE(SUBSTITUTE(Tabla1[[#This Row],[Uso Sistemas]],"T","P"),"N","F"),Parámetros!$M$2:$N$17,2,0),"Completar hasta 3ra sem. para evaluar a Probacionista"))</f>
        <v/>
      </c>
      <c r="AQ799" s="40"/>
      <c r="AR799" s="40"/>
      <c r="AS799" s="40"/>
      <c r="AT799" s="29"/>
      <c r="AU799" s="56"/>
      <c r="AV799" s="56"/>
      <c r="AW799" s="56"/>
      <c r="AX799" s="249" t="str">
        <f>IF(V799="","",EOMONTH(EDATE(Tabla1[[#This Row],[Fecha Finalización]],2),0))</f>
        <v/>
      </c>
      <c r="AY799" s="40"/>
      <c r="AZ799" s="250" t="str">
        <f>IF(V799="","",EOMONTH(EDATE(Tabla1[[#This Row],[Fecha Finalización]],3),0))</f>
        <v/>
      </c>
      <c r="BA799" s="40"/>
      <c r="BB799" s="40"/>
      <c r="BC799" s="236"/>
      <c r="BD799" s="234" t="str">
        <f>IF(F799="","",Tabla1[[#This Row],[sem 01]]&amp;Tabla1[[#This Row],[sem 02]]&amp;Tabla1[[#This Row],[sem 03]])</f>
        <v/>
      </c>
      <c r="BE799" s="235" t="str">
        <f>IF(TRIM(F799)="","",$B$1&amp;"-"&amp;SUBSTITUTE(Tabla1[[#This Row],[Mes Inscrito]]," ","")&amp;"-"&amp;SUBSTITUTE(Tabla1[[#This Row],[Dia de clases Inscrito]]," ","")&amp;"-"&amp;SUBSTITUTE(Tabla1[[#This Row],[Horario Inscrito]]," ","")&amp;"-"&amp;Tabla1[[#This Row],[Fecha Inicio grupo]])</f>
        <v/>
      </c>
      <c r="BF799" s="252" t="str">
        <f>IF(F799="","",Tabla1[[#This Row],[Curso]])</f>
        <v/>
      </c>
      <c r="BG799" s="253" t="str">
        <f>+IF(TRIM(F799)="","",$B$1&amp;"-"&amp;TRIM(Tabla1[[#This Row],[Mes Inscrito]])&amp;"-"&amp;TRIM(Tabla1[[#This Row],[Dia de clases Inscrito]])&amp;"-"&amp;TRIM(Tabla1[[#This Row],[Horario Inscrito]])&amp;"-"&amp;TRIM(Tabla1[[#This Row],[Fecha Inicio grupo]])&amp;"-"&amp;TRIM(Tabla1[[#This Row],[Tipo Incrito]]))</f>
        <v/>
      </c>
      <c r="BH799" s="309"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10"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10"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10" t="str">
        <f>IF(Tabla1[[#This Row],[Fecha Inicio grupo]]="","",IFERROR(VLOOKUP(Tabla1[[#This Row],[Mes de Alta como miembro]],Parámetros!$AM$2:$AN$16,2,0),"01/01/1900"))</f>
        <v/>
      </c>
    </row>
    <row r="800" spans="1:63" ht="14.45" hidden="1">
      <c r="A800" s="69">
        <v>797</v>
      </c>
      <c r="B800" s="30"/>
      <c r="C800" s="35"/>
      <c r="D800" s="43"/>
      <c r="E800" s="65"/>
      <c r="F800" s="46"/>
      <c r="G800" s="46"/>
      <c r="H800" s="164"/>
      <c r="I800" s="43"/>
      <c r="J800" s="29"/>
      <c r="K800" s="70"/>
      <c r="L800" s="69"/>
      <c r="M800" s="47"/>
      <c r="N800" s="239" t="str">
        <f ca="1">IF(Tabla1[[#This Row],[Fecha de nac]]="","",IF(Tabla1[[#This Row],[Fecha Finalización]] &gt;=TODAY(), DATEDIF(Tabla1[[#This Row],[Fecha de nac]],TODAY(),"y"), ROUNDDOWN((Tabla1[[#This Row],[Fecha Finalización]] -Tabla1[[#This Row],[Fecha de nac]])/365,0)))</f>
        <v/>
      </c>
      <c r="O800" s="170"/>
      <c r="P800" s="35"/>
      <c r="Q800" s="68"/>
      <c r="R800" s="68"/>
      <c r="S800" s="68"/>
      <c r="T800" s="68"/>
      <c r="U800" s="244" t="str">
        <f>IF(F800="","",Tabla1[[#This Row],[Fecha Inicio grupo]]+3*7-7)</f>
        <v/>
      </c>
      <c r="V800" s="245" t="str">
        <f>IF(F800="","",EDATE(Tabla1[[#This Row],[Fecha Inicio grupo]],3))</f>
        <v/>
      </c>
      <c r="W800" s="30"/>
      <c r="X800" s="30"/>
      <c r="Y800" s="77"/>
      <c r="Z800" s="77"/>
      <c r="AA800" s="77"/>
      <c r="AB800" s="77"/>
      <c r="AC800" s="77"/>
      <c r="AD800" s="77"/>
      <c r="AE800" s="77"/>
      <c r="AF800" s="77"/>
      <c r="AG800" s="77"/>
      <c r="AH800" s="77"/>
      <c r="AI800" s="77"/>
      <c r="AJ800" s="77"/>
      <c r="AK800" s="77"/>
      <c r="AL800" s="77"/>
      <c r="AM800" s="77"/>
      <c r="AN800" s="77"/>
      <c r="AO800" s="145"/>
      <c r="AP800" s="247" t="str">
        <f>IF(F800="","",IFERROR(VLOOKUP(SUBSTITUTE(SUBSTITUTE(Tabla1[[#This Row],[Uso Sistemas]],"T","P"),"N","F"),Parámetros!$M$2:$N$17,2,0),"Completar hasta 3ra sem. para evaluar a Probacionista"))</f>
        <v/>
      </c>
      <c r="AQ800" s="40"/>
      <c r="AR800" s="40"/>
      <c r="AS800" s="40"/>
      <c r="AT800" s="29"/>
      <c r="AU800" s="56"/>
      <c r="AV800" s="56"/>
      <c r="AW800" s="56"/>
      <c r="AX800" s="249" t="str">
        <f>IF(V800="","",EOMONTH(EDATE(Tabla1[[#This Row],[Fecha Finalización]],2),0))</f>
        <v/>
      </c>
      <c r="AY800" s="40"/>
      <c r="AZ800" s="250" t="str">
        <f>IF(V800="","",EOMONTH(EDATE(Tabla1[[#This Row],[Fecha Finalización]],3),0))</f>
        <v/>
      </c>
      <c r="BA800" s="40"/>
      <c r="BB800" s="40"/>
      <c r="BC800" s="236"/>
      <c r="BD800" s="234" t="str">
        <f>IF(F800="","",Tabla1[[#This Row],[sem 01]]&amp;Tabla1[[#This Row],[sem 02]]&amp;Tabla1[[#This Row],[sem 03]])</f>
        <v/>
      </c>
      <c r="BE800" s="235" t="str">
        <f>IF(TRIM(F800)="","",$B$1&amp;"-"&amp;SUBSTITUTE(Tabla1[[#This Row],[Mes Inscrito]]," ","")&amp;"-"&amp;SUBSTITUTE(Tabla1[[#This Row],[Dia de clases Inscrito]]," ","")&amp;"-"&amp;SUBSTITUTE(Tabla1[[#This Row],[Horario Inscrito]]," ","")&amp;"-"&amp;Tabla1[[#This Row],[Fecha Inicio grupo]])</f>
        <v/>
      </c>
      <c r="BF800" s="252" t="str">
        <f>IF(F800="","",Tabla1[[#This Row],[Curso]])</f>
        <v/>
      </c>
      <c r="BG800" s="253" t="str">
        <f>+IF(TRIM(F800)="","",$B$1&amp;"-"&amp;TRIM(Tabla1[[#This Row],[Mes Inscrito]])&amp;"-"&amp;TRIM(Tabla1[[#This Row],[Dia de clases Inscrito]])&amp;"-"&amp;TRIM(Tabla1[[#This Row],[Horario Inscrito]])&amp;"-"&amp;TRIM(Tabla1[[#This Row],[Fecha Inicio grupo]])&amp;"-"&amp;TRIM(Tabla1[[#This Row],[Tipo Incrito]]))</f>
        <v/>
      </c>
      <c r="BH800" s="309"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10"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10"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10" t="str">
        <f>IF(Tabla1[[#This Row],[Fecha Inicio grupo]]="","",IFERROR(VLOOKUP(Tabla1[[#This Row],[Mes de Alta como miembro]],Parámetros!$AM$2:$AN$16,2,0),"01/01/1900"))</f>
        <v/>
      </c>
    </row>
    <row r="801" spans="1:63" ht="14.45" hidden="1">
      <c r="A801" s="69">
        <v>798</v>
      </c>
      <c r="B801" s="30"/>
      <c r="C801" s="35"/>
      <c r="D801" s="43"/>
      <c r="E801" s="65"/>
      <c r="F801" s="46"/>
      <c r="G801" s="46"/>
      <c r="H801" s="164"/>
      <c r="I801" s="43"/>
      <c r="J801" s="29"/>
      <c r="K801" s="70"/>
      <c r="L801" s="69"/>
      <c r="M801" s="47"/>
      <c r="N801" s="239" t="str">
        <f ca="1">IF(Tabla1[[#This Row],[Fecha de nac]]="","",IF(Tabla1[[#This Row],[Fecha Finalización]] &gt;=TODAY(), DATEDIF(Tabla1[[#This Row],[Fecha de nac]],TODAY(),"y"), ROUNDDOWN((Tabla1[[#This Row],[Fecha Finalización]] -Tabla1[[#This Row],[Fecha de nac]])/365,0)))</f>
        <v/>
      </c>
      <c r="O801" s="170"/>
      <c r="P801" s="35"/>
      <c r="Q801" s="68"/>
      <c r="R801" s="68"/>
      <c r="S801" s="68"/>
      <c r="T801" s="68"/>
      <c r="U801" s="244" t="str">
        <f>IF(F801="","",Tabla1[[#This Row],[Fecha Inicio grupo]]+3*7-7)</f>
        <v/>
      </c>
      <c r="V801" s="245" t="str">
        <f>IF(F801="","",EDATE(Tabla1[[#This Row],[Fecha Inicio grupo]],3))</f>
        <v/>
      </c>
      <c r="W801" s="30"/>
      <c r="X801" s="30"/>
      <c r="Y801" s="77"/>
      <c r="Z801" s="77"/>
      <c r="AA801" s="77"/>
      <c r="AB801" s="77"/>
      <c r="AC801" s="77"/>
      <c r="AD801" s="77"/>
      <c r="AE801" s="77"/>
      <c r="AF801" s="77"/>
      <c r="AG801" s="77"/>
      <c r="AH801" s="77"/>
      <c r="AI801" s="77"/>
      <c r="AJ801" s="77"/>
      <c r="AK801" s="77"/>
      <c r="AL801" s="77"/>
      <c r="AM801" s="77"/>
      <c r="AN801" s="77"/>
      <c r="AO801" s="145"/>
      <c r="AP801" s="247" t="str">
        <f>IF(F801="","",IFERROR(VLOOKUP(SUBSTITUTE(SUBSTITUTE(Tabla1[[#This Row],[Uso Sistemas]],"T","P"),"N","F"),Parámetros!$M$2:$N$17,2,0),"Completar hasta 3ra sem. para evaluar a Probacionista"))</f>
        <v/>
      </c>
      <c r="AQ801" s="40"/>
      <c r="AR801" s="40"/>
      <c r="AS801" s="40"/>
      <c r="AT801" s="29"/>
      <c r="AU801" s="56"/>
      <c r="AV801" s="56"/>
      <c r="AW801" s="56"/>
      <c r="AX801" s="249" t="str">
        <f>IF(V801="","",EOMONTH(EDATE(Tabla1[[#This Row],[Fecha Finalización]],2),0))</f>
        <v/>
      </c>
      <c r="AY801" s="40"/>
      <c r="AZ801" s="250" t="str">
        <f>IF(V801="","",EOMONTH(EDATE(Tabla1[[#This Row],[Fecha Finalización]],3),0))</f>
        <v/>
      </c>
      <c r="BA801" s="40"/>
      <c r="BB801" s="40"/>
      <c r="BC801" s="236"/>
      <c r="BD801" s="234" t="str">
        <f>IF(F801="","",Tabla1[[#This Row],[sem 01]]&amp;Tabla1[[#This Row],[sem 02]]&amp;Tabla1[[#This Row],[sem 03]])</f>
        <v/>
      </c>
      <c r="BE801" s="235" t="str">
        <f>IF(TRIM(F801)="","",$B$1&amp;"-"&amp;SUBSTITUTE(Tabla1[[#This Row],[Mes Inscrito]]," ","")&amp;"-"&amp;SUBSTITUTE(Tabla1[[#This Row],[Dia de clases Inscrito]]," ","")&amp;"-"&amp;SUBSTITUTE(Tabla1[[#This Row],[Horario Inscrito]]," ","")&amp;"-"&amp;Tabla1[[#This Row],[Fecha Inicio grupo]])</f>
        <v/>
      </c>
      <c r="BF801" s="252" t="str">
        <f>IF(F801="","",Tabla1[[#This Row],[Curso]])</f>
        <v/>
      </c>
      <c r="BG801" s="253" t="str">
        <f>+IF(TRIM(F801)="","",$B$1&amp;"-"&amp;TRIM(Tabla1[[#This Row],[Mes Inscrito]])&amp;"-"&amp;TRIM(Tabla1[[#This Row],[Dia de clases Inscrito]])&amp;"-"&amp;TRIM(Tabla1[[#This Row],[Horario Inscrito]])&amp;"-"&amp;TRIM(Tabla1[[#This Row],[Fecha Inicio grupo]])&amp;"-"&amp;TRIM(Tabla1[[#This Row],[Tipo Incrito]]))</f>
        <v/>
      </c>
      <c r="BH801" s="309"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10"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10"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10" t="str">
        <f>IF(Tabla1[[#This Row],[Fecha Inicio grupo]]="","",IFERROR(VLOOKUP(Tabla1[[#This Row],[Mes de Alta como miembro]],Parámetros!$AM$2:$AN$16,2,0),"01/01/1900"))</f>
        <v/>
      </c>
    </row>
    <row r="802" spans="1:63" ht="14.45" hidden="1">
      <c r="A802" s="69">
        <v>799</v>
      </c>
      <c r="B802" s="30"/>
      <c r="C802" s="35"/>
      <c r="D802" s="43"/>
      <c r="E802" s="65"/>
      <c r="F802" s="46"/>
      <c r="G802" s="46"/>
      <c r="H802" s="164"/>
      <c r="I802" s="43"/>
      <c r="J802" s="29"/>
      <c r="K802" s="70"/>
      <c r="L802" s="69"/>
      <c r="M802" s="47"/>
      <c r="N802" s="239" t="str">
        <f ca="1">IF(Tabla1[[#This Row],[Fecha de nac]]="","",IF(Tabla1[[#This Row],[Fecha Finalización]] &gt;=TODAY(), DATEDIF(Tabla1[[#This Row],[Fecha de nac]],TODAY(),"y"), ROUNDDOWN((Tabla1[[#This Row],[Fecha Finalización]] -Tabla1[[#This Row],[Fecha de nac]])/365,0)))</f>
        <v/>
      </c>
      <c r="O802" s="170"/>
      <c r="P802" s="35"/>
      <c r="Q802" s="68"/>
      <c r="R802" s="68"/>
      <c r="S802" s="68"/>
      <c r="T802" s="68"/>
      <c r="U802" s="244" t="str">
        <f>IF(F802="","",Tabla1[[#This Row],[Fecha Inicio grupo]]+3*7-7)</f>
        <v/>
      </c>
      <c r="V802" s="245" t="str">
        <f>IF(F802="","",EDATE(Tabla1[[#This Row],[Fecha Inicio grupo]],3))</f>
        <v/>
      </c>
      <c r="W802" s="30"/>
      <c r="X802" s="30"/>
      <c r="Y802" s="77"/>
      <c r="Z802" s="77"/>
      <c r="AA802" s="77"/>
      <c r="AB802" s="77"/>
      <c r="AC802" s="77"/>
      <c r="AD802" s="77"/>
      <c r="AE802" s="77"/>
      <c r="AF802" s="77"/>
      <c r="AG802" s="77"/>
      <c r="AH802" s="77"/>
      <c r="AI802" s="77"/>
      <c r="AJ802" s="77"/>
      <c r="AK802" s="77"/>
      <c r="AL802" s="77"/>
      <c r="AM802" s="77"/>
      <c r="AN802" s="77"/>
      <c r="AO802" s="145"/>
      <c r="AP802" s="247" t="str">
        <f>IF(F802="","",IFERROR(VLOOKUP(SUBSTITUTE(SUBSTITUTE(Tabla1[[#This Row],[Uso Sistemas]],"T","P"),"N","F"),Parámetros!$M$2:$N$17,2,0),"Completar hasta 3ra sem. para evaluar a Probacionista"))</f>
        <v/>
      </c>
      <c r="AQ802" s="40"/>
      <c r="AR802" s="40"/>
      <c r="AS802" s="40"/>
      <c r="AT802" s="29"/>
      <c r="AU802" s="56"/>
      <c r="AV802" s="56"/>
      <c r="AW802" s="56"/>
      <c r="AX802" s="249" t="str">
        <f>IF(V802="","",EOMONTH(EDATE(Tabla1[[#This Row],[Fecha Finalización]],2),0))</f>
        <v/>
      </c>
      <c r="AY802" s="40"/>
      <c r="AZ802" s="250" t="str">
        <f>IF(V802="","",EOMONTH(EDATE(Tabla1[[#This Row],[Fecha Finalización]],3),0))</f>
        <v/>
      </c>
      <c r="BA802" s="40"/>
      <c r="BB802" s="40"/>
      <c r="BC802" s="236"/>
      <c r="BD802" s="234" t="str">
        <f>IF(F802="","",Tabla1[[#This Row],[sem 01]]&amp;Tabla1[[#This Row],[sem 02]]&amp;Tabla1[[#This Row],[sem 03]])</f>
        <v/>
      </c>
      <c r="BE802" s="235" t="str">
        <f>IF(TRIM(F802)="","",$B$1&amp;"-"&amp;SUBSTITUTE(Tabla1[[#This Row],[Mes Inscrito]]," ","")&amp;"-"&amp;SUBSTITUTE(Tabla1[[#This Row],[Dia de clases Inscrito]]," ","")&amp;"-"&amp;SUBSTITUTE(Tabla1[[#This Row],[Horario Inscrito]]," ","")&amp;"-"&amp;Tabla1[[#This Row],[Fecha Inicio grupo]])</f>
        <v/>
      </c>
      <c r="BF802" s="252" t="str">
        <f>IF(F802="","",Tabla1[[#This Row],[Curso]])</f>
        <v/>
      </c>
      <c r="BG802" s="253" t="str">
        <f>+IF(TRIM(F802)="","",$B$1&amp;"-"&amp;TRIM(Tabla1[[#This Row],[Mes Inscrito]])&amp;"-"&amp;TRIM(Tabla1[[#This Row],[Dia de clases Inscrito]])&amp;"-"&amp;TRIM(Tabla1[[#This Row],[Horario Inscrito]])&amp;"-"&amp;TRIM(Tabla1[[#This Row],[Fecha Inicio grupo]])&amp;"-"&amp;TRIM(Tabla1[[#This Row],[Tipo Incrito]]))</f>
        <v/>
      </c>
      <c r="BH802" s="309"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10"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10"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10" t="str">
        <f>IF(Tabla1[[#This Row],[Fecha Inicio grupo]]="","",IFERROR(VLOOKUP(Tabla1[[#This Row],[Mes de Alta como miembro]],Parámetros!$AM$2:$AN$16,2,0),"01/01/1900"))</f>
        <v/>
      </c>
    </row>
    <row r="803" spans="1:63" ht="14.45" hidden="1">
      <c r="A803" s="69">
        <v>800</v>
      </c>
      <c r="B803" s="30"/>
      <c r="C803" s="35"/>
      <c r="D803" s="43"/>
      <c r="E803" s="65"/>
      <c r="F803" s="46"/>
      <c r="G803" s="46"/>
      <c r="H803" s="164"/>
      <c r="I803" s="43"/>
      <c r="J803" s="29"/>
      <c r="K803" s="70"/>
      <c r="L803" s="69"/>
      <c r="M803" s="47"/>
      <c r="N803" s="239" t="str">
        <f ca="1">IF(Tabla1[[#This Row],[Fecha de nac]]="","",IF(Tabla1[[#This Row],[Fecha Finalización]] &gt;=TODAY(), DATEDIF(Tabla1[[#This Row],[Fecha de nac]],TODAY(),"y"), ROUNDDOWN((Tabla1[[#This Row],[Fecha Finalización]] -Tabla1[[#This Row],[Fecha de nac]])/365,0)))</f>
        <v/>
      </c>
      <c r="O803" s="170"/>
      <c r="P803" s="35"/>
      <c r="Q803" s="68"/>
      <c r="R803" s="68"/>
      <c r="S803" s="68"/>
      <c r="T803" s="68"/>
      <c r="U803" s="244" t="str">
        <f>IF(F803="","",Tabla1[[#This Row],[Fecha Inicio grupo]]+3*7-7)</f>
        <v/>
      </c>
      <c r="V803" s="245" t="str">
        <f>IF(F803="","",EDATE(Tabla1[[#This Row],[Fecha Inicio grupo]],3))</f>
        <v/>
      </c>
      <c r="W803" s="30"/>
      <c r="X803" s="30"/>
      <c r="Y803" s="77"/>
      <c r="Z803" s="77"/>
      <c r="AA803" s="77"/>
      <c r="AB803" s="77"/>
      <c r="AC803" s="77"/>
      <c r="AD803" s="77"/>
      <c r="AE803" s="77"/>
      <c r="AF803" s="77"/>
      <c r="AG803" s="77"/>
      <c r="AH803" s="77"/>
      <c r="AI803" s="77"/>
      <c r="AJ803" s="77"/>
      <c r="AK803" s="77"/>
      <c r="AL803" s="77"/>
      <c r="AM803" s="77"/>
      <c r="AN803" s="77"/>
      <c r="AO803" s="145"/>
      <c r="AP803" s="247" t="str">
        <f>IF(F803="","",IFERROR(VLOOKUP(SUBSTITUTE(SUBSTITUTE(Tabla1[[#This Row],[Uso Sistemas]],"T","P"),"N","F"),Parámetros!$M$2:$N$17,2,0),"Completar hasta 3ra sem. para evaluar a Probacionista"))</f>
        <v/>
      </c>
      <c r="AQ803" s="40"/>
      <c r="AR803" s="40"/>
      <c r="AS803" s="40"/>
      <c r="AT803" s="29"/>
      <c r="AU803" s="56"/>
      <c r="AV803" s="56"/>
      <c r="AW803" s="56"/>
      <c r="AX803" s="249" t="str">
        <f>IF(V803="","",EOMONTH(EDATE(Tabla1[[#This Row],[Fecha Finalización]],2),0))</f>
        <v/>
      </c>
      <c r="AY803" s="40"/>
      <c r="AZ803" s="250" t="str">
        <f>IF(V803="","",EOMONTH(EDATE(Tabla1[[#This Row],[Fecha Finalización]],3),0))</f>
        <v/>
      </c>
      <c r="BA803" s="40"/>
      <c r="BB803" s="40"/>
      <c r="BC803" s="236"/>
      <c r="BD803" s="234" t="str">
        <f>IF(F803="","",Tabla1[[#This Row],[sem 01]]&amp;Tabla1[[#This Row],[sem 02]]&amp;Tabla1[[#This Row],[sem 03]])</f>
        <v/>
      </c>
      <c r="BE803" s="235" t="str">
        <f>IF(TRIM(F803)="","",$B$1&amp;"-"&amp;SUBSTITUTE(Tabla1[[#This Row],[Mes Inscrito]]," ","")&amp;"-"&amp;SUBSTITUTE(Tabla1[[#This Row],[Dia de clases Inscrito]]," ","")&amp;"-"&amp;SUBSTITUTE(Tabla1[[#This Row],[Horario Inscrito]]," ","")&amp;"-"&amp;Tabla1[[#This Row],[Fecha Inicio grupo]])</f>
        <v/>
      </c>
      <c r="BF803" s="252" t="str">
        <f>IF(F803="","",Tabla1[[#This Row],[Curso]])</f>
        <v/>
      </c>
      <c r="BG803" s="253" t="str">
        <f>+IF(TRIM(F803)="","",$B$1&amp;"-"&amp;TRIM(Tabla1[[#This Row],[Mes Inscrito]])&amp;"-"&amp;TRIM(Tabla1[[#This Row],[Dia de clases Inscrito]])&amp;"-"&amp;TRIM(Tabla1[[#This Row],[Horario Inscrito]])&amp;"-"&amp;TRIM(Tabla1[[#This Row],[Fecha Inicio grupo]])&amp;"-"&amp;TRIM(Tabla1[[#This Row],[Tipo Incrito]]))</f>
        <v/>
      </c>
      <c r="BH803" s="309"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10"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10"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10" t="str">
        <f>IF(Tabla1[[#This Row],[Fecha Inicio grupo]]="","",IFERROR(VLOOKUP(Tabla1[[#This Row],[Mes de Alta como miembro]],Parámetros!$AM$2:$AN$16,2,0),"01/01/1900"))</f>
        <v/>
      </c>
    </row>
    <row r="804" spans="1:63" ht="14.45" hidden="1">
      <c r="A804" s="69">
        <v>801</v>
      </c>
      <c r="B804" s="30"/>
      <c r="C804" s="35"/>
      <c r="D804" s="43"/>
      <c r="E804" s="65"/>
      <c r="F804" s="46"/>
      <c r="G804" s="46"/>
      <c r="H804" s="164"/>
      <c r="I804" s="43"/>
      <c r="J804" s="29"/>
      <c r="K804" s="70"/>
      <c r="L804" s="69"/>
      <c r="M804" s="47"/>
      <c r="N804" s="239" t="str">
        <f ca="1">IF(Tabla1[[#This Row],[Fecha de nac]]="","",IF(Tabla1[[#This Row],[Fecha Finalización]] &gt;=TODAY(), DATEDIF(Tabla1[[#This Row],[Fecha de nac]],TODAY(),"y"), ROUNDDOWN((Tabla1[[#This Row],[Fecha Finalización]] -Tabla1[[#This Row],[Fecha de nac]])/365,0)))</f>
        <v/>
      </c>
      <c r="O804" s="170"/>
      <c r="P804" s="35"/>
      <c r="Q804" s="68"/>
      <c r="R804" s="68"/>
      <c r="S804" s="68"/>
      <c r="T804" s="68"/>
      <c r="U804" s="244" t="str">
        <f>IF(F804="","",Tabla1[[#This Row],[Fecha Inicio grupo]]+3*7-7)</f>
        <v/>
      </c>
      <c r="V804" s="245" t="str">
        <f>IF(F804="","",EDATE(Tabla1[[#This Row],[Fecha Inicio grupo]],3))</f>
        <v/>
      </c>
      <c r="W804" s="30"/>
      <c r="X804" s="30"/>
      <c r="Y804" s="77"/>
      <c r="Z804" s="77"/>
      <c r="AA804" s="77"/>
      <c r="AB804" s="77"/>
      <c r="AC804" s="77"/>
      <c r="AD804" s="77"/>
      <c r="AE804" s="77"/>
      <c r="AF804" s="77"/>
      <c r="AG804" s="77"/>
      <c r="AH804" s="77"/>
      <c r="AI804" s="77"/>
      <c r="AJ804" s="77"/>
      <c r="AK804" s="77"/>
      <c r="AL804" s="77"/>
      <c r="AM804" s="77"/>
      <c r="AN804" s="77"/>
      <c r="AO804" s="145"/>
      <c r="AP804" s="247" t="str">
        <f>IF(F804="","",IFERROR(VLOOKUP(SUBSTITUTE(SUBSTITUTE(Tabla1[[#This Row],[Uso Sistemas]],"T","P"),"N","F"),Parámetros!$M$2:$N$17,2,0),"Completar hasta 3ra sem. para evaluar a Probacionista"))</f>
        <v/>
      </c>
      <c r="AQ804" s="40"/>
      <c r="AR804" s="40"/>
      <c r="AS804" s="40"/>
      <c r="AT804" s="29"/>
      <c r="AU804" s="56"/>
      <c r="AV804" s="56"/>
      <c r="AW804" s="56"/>
      <c r="AX804" s="249" t="str">
        <f>IF(V804="","",EOMONTH(EDATE(Tabla1[[#This Row],[Fecha Finalización]],2),0))</f>
        <v/>
      </c>
      <c r="AY804" s="40"/>
      <c r="AZ804" s="250" t="str">
        <f>IF(V804="","",EOMONTH(EDATE(Tabla1[[#This Row],[Fecha Finalización]],3),0))</f>
        <v/>
      </c>
      <c r="BA804" s="40"/>
      <c r="BB804" s="40"/>
      <c r="BC804" s="236"/>
      <c r="BD804" s="234" t="str">
        <f>IF(F804="","",Tabla1[[#This Row],[sem 01]]&amp;Tabla1[[#This Row],[sem 02]]&amp;Tabla1[[#This Row],[sem 03]])</f>
        <v/>
      </c>
      <c r="BE804" s="235" t="str">
        <f>IF(TRIM(F804)="","",$B$1&amp;"-"&amp;SUBSTITUTE(Tabla1[[#This Row],[Mes Inscrito]]," ","")&amp;"-"&amp;SUBSTITUTE(Tabla1[[#This Row],[Dia de clases Inscrito]]," ","")&amp;"-"&amp;SUBSTITUTE(Tabla1[[#This Row],[Horario Inscrito]]," ","")&amp;"-"&amp;Tabla1[[#This Row],[Fecha Inicio grupo]])</f>
        <v/>
      </c>
      <c r="BF804" s="252" t="str">
        <f>IF(F804="","",Tabla1[[#This Row],[Curso]])</f>
        <v/>
      </c>
      <c r="BG804" s="253" t="str">
        <f>+IF(TRIM(F804)="","",$B$1&amp;"-"&amp;TRIM(Tabla1[[#This Row],[Mes Inscrito]])&amp;"-"&amp;TRIM(Tabla1[[#This Row],[Dia de clases Inscrito]])&amp;"-"&amp;TRIM(Tabla1[[#This Row],[Horario Inscrito]])&amp;"-"&amp;TRIM(Tabla1[[#This Row],[Fecha Inicio grupo]])&amp;"-"&amp;TRIM(Tabla1[[#This Row],[Tipo Incrito]]))</f>
        <v/>
      </c>
      <c r="BH804" s="309"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10"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10"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10" t="str">
        <f>IF(Tabla1[[#This Row],[Fecha Inicio grupo]]="","",IFERROR(VLOOKUP(Tabla1[[#This Row],[Mes de Alta como miembro]],Parámetros!$AM$2:$AN$16,2,0),"01/01/1900"))</f>
        <v/>
      </c>
    </row>
    <row r="805" spans="1:63" ht="14.45" hidden="1">
      <c r="A805" s="69">
        <v>802</v>
      </c>
      <c r="B805" s="30"/>
      <c r="C805" s="35"/>
      <c r="D805" s="43"/>
      <c r="E805" s="65"/>
      <c r="F805" s="46"/>
      <c r="G805" s="46"/>
      <c r="H805" s="164"/>
      <c r="I805" s="43"/>
      <c r="J805" s="29"/>
      <c r="K805" s="70"/>
      <c r="L805" s="69"/>
      <c r="M805" s="47"/>
      <c r="N805" s="239" t="str">
        <f ca="1">IF(Tabla1[[#This Row],[Fecha de nac]]="","",IF(Tabla1[[#This Row],[Fecha Finalización]] &gt;=TODAY(), DATEDIF(Tabla1[[#This Row],[Fecha de nac]],TODAY(),"y"), ROUNDDOWN((Tabla1[[#This Row],[Fecha Finalización]] -Tabla1[[#This Row],[Fecha de nac]])/365,0)))</f>
        <v/>
      </c>
      <c r="O805" s="170"/>
      <c r="P805" s="35"/>
      <c r="Q805" s="68"/>
      <c r="R805" s="68"/>
      <c r="S805" s="68"/>
      <c r="T805" s="68"/>
      <c r="U805" s="244" t="str">
        <f>IF(F805="","",Tabla1[[#This Row],[Fecha Inicio grupo]]+3*7-7)</f>
        <v/>
      </c>
      <c r="V805" s="245" t="str">
        <f>IF(F805="","",EDATE(Tabla1[[#This Row],[Fecha Inicio grupo]],3))</f>
        <v/>
      </c>
      <c r="W805" s="30"/>
      <c r="X805" s="30"/>
      <c r="Y805" s="77"/>
      <c r="Z805" s="77"/>
      <c r="AA805" s="77"/>
      <c r="AB805" s="77"/>
      <c r="AC805" s="77"/>
      <c r="AD805" s="77"/>
      <c r="AE805" s="77"/>
      <c r="AF805" s="77"/>
      <c r="AG805" s="77"/>
      <c r="AH805" s="77"/>
      <c r="AI805" s="77"/>
      <c r="AJ805" s="77"/>
      <c r="AK805" s="77"/>
      <c r="AL805" s="77"/>
      <c r="AM805" s="77"/>
      <c r="AN805" s="77"/>
      <c r="AO805" s="145"/>
      <c r="AP805" s="247" t="str">
        <f>IF(F805="","",IFERROR(VLOOKUP(SUBSTITUTE(SUBSTITUTE(Tabla1[[#This Row],[Uso Sistemas]],"T","P"),"N","F"),Parámetros!$M$2:$N$17,2,0),"Completar hasta 3ra sem. para evaluar a Probacionista"))</f>
        <v/>
      </c>
      <c r="AQ805" s="40"/>
      <c r="AR805" s="40"/>
      <c r="AS805" s="40"/>
      <c r="AT805" s="29"/>
      <c r="AU805" s="56"/>
      <c r="AV805" s="56"/>
      <c r="AW805" s="56"/>
      <c r="AX805" s="249" t="str">
        <f>IF(V805="","",EOMONTH(EDATE(Tabla1[[#This Row],[Fecha Finalización]],2),0))</f>
        <v/>
      </c>
      <c r="AY805" s="40"/>
      <c r="AZ805" s="250" t="str">
        <f>IF(V805="","",EOMONTH(EDATE(Tabla1[[#This Row],[Fecha Finalización]],3),0))</f>
        <v/>
      </c>
      <c r="BA805" s="40"/>
      <c r="BB805" s="40"/>
      <c r="BC805" s="236"/>
      <c r="BD805" s="234" t="str">
        <f>IF(F805="","",Tabla1[[#This Row],[sem 01]]&amp;Tabla1[[#This Row],[sem 02]]&amp;Tabla1[[#This Row],[sem 03]])</f>
        <v/>
      </c>
      <c r="BE805" s="235" t="str">
        <f>IF(TRIM(F805)="","",$B$1&amp;"-"&amp;SUBSTITUTE(Tabla1[[#This Row],[Mes Inscrito]]," ","")&amp;"-"&amp;SUBSTITUTE(Tabla1[[#This Row],[Dia de clases Inscrito]]," ","")&amp;"-"&amp;SUBSTITUTE(Tabla1[[#This Row],[Horario Inscrito]]," ","")&amp;"-"&amp;Tabla1[[#This Row],[Fecha Inicio grupo]])</f>
        <v/>
      </c>
      <c r="BF805" s="252" t="str">
        <f>IF(F805="","",Tabla1[[#This Row],[Curso]])</f>
        <v/>
      </c>
      <c r="BG805" s="253" t="str">
        <f>+IF(TRIM(F805)="","",$B$1&amp;"-"&amp;TRIM(Tabla1[[#This Row],[Mes Inscrito]])&amp;"-"&amp;TRIM(Tabla1[[#This Row],[Dia de clases Inscrito]])&amp;"-"&amp;TRIM(Tabla1[[#This Row],[Horario Inscrito]])&amp;"-"&amp;TRIM(Tabla1[[#This Row],[Fecha Inicio grupo]])&amp;"-"&amp;TRIM(Tabla1[[#This Row],[Tipo Incrito]]))</f>
        <v/>
      </c>
      <c r="BH805" s="309"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10"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10"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10" t="str">
        <f>IF(Tabla1[[#This Row],[Fecha Inicio grupo]]="","",IFERROR(VLOOKUP(Tabla1[[#This Row],[Mes de Alta como miembro]],Parámetros!$AM$2:$AN$16,2,0),"01/01/1900"))</f>
        <v/>
      </c>
    </row>
    <row r="806" spans="1:63" ht="14.45" hidden="1">
      <c r="A806" s="69">
        <v>803</v>
      </c>
      <c r="B806" s="30"/>
      <c r="C806" s="35"/>
      <c r="D806" s="43"/>
      <c r="E806" s="65"/>
      <c r="F806" s="46"/>
      <c r="G806" s="46"/>
      <c r="H806" s="164"/>
      <c r="I806" s="43"/>
      <c r="J806" s="29"/>
      <c r="K806" s="70"/>
      <c r="L806" s="69"/>
      <c r="M806" s="47"/>
      <c r="N806" s="239" t="str">
        <f ca="1">IF(Tabla1[[#This Row],[Fecha de nac]]="","",IF(Tabla1[[#This Row],[Fecha Finalización]] &gt;=TODAY(), DATEDIF(Tabla1[[#This Row],[Fecha de nac]],TODAY(),"y"), ROUNDDOWN((Tabla1[[#This Row],[Fecha Finalización]] -Tabla1[[#This Row],[Fecha de nac]])/365,0)))</f>
        <v/>
      </c>
      <c r="O806" s="170"/>
      <c r="P806" s="35"/>
      <c r="Q806" s="68"/>
      <c r="R806" s="68"/>
      <c r="S806" s="68"/>
      <c r="T806" s="68"/>
      <c r="U806" s="244" t="str">
        <f>IF(F806="","",Tabla1[[#This Row],[Fecha Inicio grupo]]+3*7-7)</f>
        <v/>
      </c>
      <c r="V806" s="245" t="str">
        <f>IF(F806="","",EDATE(Tabla1[[#This Row],[Fecha Inicio grupo]],3))</f>
        <v/>
      </c>
      <c r="W806" s="30"/>
      <c r="X806" s="30"/>
      <c r="Y806" s="77"/>
      <c r="Z806" s="77"/>
      <c r="AA806" s="77"/>
      <c r="AB806" s="77"/>
      <c r="AC806" s="77"/>
      <c r="AD806" s="77"/>
      <c r="AE806" s="77"/>
      <c r="AF806" s="77"/>
      <c r="AG806" s="77"/>
      <c r="AH806" s="77"/>
      <c r="AI806" s="77"/>
      <c r="AJ806" s="77"/>
      <c r="AK806" s="77"/>
      <c r="AL806" s="77"/>
      <c r="AM806" s="77"/>
      <c r="AN806" s="77"/>
      <c r="AO806" s="145"/>
      <c r="AP806" s="247" t="str">
        <f>IF(F806="","",IFERROR(VLOOKUP(SUBSTITUTE(SUBSTITUTE(Tabla1[[#This Row],[Uso Sistemas]],"T","P"),"N","F"),Parámetros!$M$2:$N$17,2,0),"Completar hasta 3ra sem. para evaluar a Probacionista"))</f>
        <v/>
      </c>
      <c r="AQ806" s="40"/>
      <c r="AR806" s="40"/>
      <c r="AS806" s="40"/>
      <c r="AT806" s="29"/>
      <c r="AU806" s="56"/>
      <c r="AV806" s="56"/>
      <c r="AW806" s="56"/>
      <c r="AX806" s="249" t="str">
        <f>IF(V806="","",EOMONTH(EDATE(Tabla1[[#This Row],[Fecha Finalización]],2),0))</f>
        <v/>
      </c>
      <c r="AY806" s="40"/>
      <c r="AZ806" s="250" t="str">
        <f>IF(V806="","",EOMONTH(EDATE(Tabla1[[#This Row],[Fecha Finalización]],3),0))</f>
        <v/>
      </c>
      <c r="BA806" s="40"/>
      <c r="BB806" s="40"/>
      <c r="BC806" s="236"/>
      <c r="BD806" s="234" t="str">
        <f>IF(F806="","",Tabla1[[#This Row],[sem 01]]&amp;Tabla1[[#This Row],[sem 02]]&amp;Tabla1[[#This Row],[sem 03]])</f>
        <v/>
      </c>
      <c r="BE806" s="235" t="str">
        <f>IF(TRIM(F806)="","",$B$1&amp;"-"&amp;SUBSTITUTE(Tabla1[[#This Row],[Mes Inscrito]]," ","")&amp;"-"&amp;SUBSTITUTE(Tabla1[[#This Row],[Dia de clases Inscrito]]," ","")&amp;"-"&amp;SUBSTITUTE(Tabla1[[#This Row],[Horario Inscrito]]," ","")&amp;"-"&amp;Tabla1[[#This Row],[Fecha Inicio grupo]])</f>
        <v/>
      </c>
      <c r="BF806" s="252" t="str">
        <f>IF(F806="","",Tabla1[[#This Row],[Curso]])</f>
        <v/>
      </c>
      <c r="BG806" s="253" t="str">
        <f>+IF(TRIM(F806)="","",$B$1&amp;"-"&amp;TRIM(Tabla1[[#This Row],[Mes Inscrito]])&amp;"-"&amp;TRIM(Tabla1[[#This Row],[Dia de clases Inscrito]])&amp;"-"&amp;TRIM(Tabla1[[#This Row],[Horario Inscrito]])&amp;"-"&amp;TRIM(Tabla1[[#This Row],[Fecha Inicio grupo]])&amp;"-"&amp;TRIM(Tabla1[[#This Row],[Tipo Incrito]]))</f>
        <v/>
      </c>
      <c r="BH806" s="309"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10"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10"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10" t="str">
        <f>IF(Tabla1[[#This Row],[Fecha Inicio grupo]]="","",IFERROR(VLOOKUP(Tabla1[[#This Row],[Mes de Alta como miembro]],Parámetros!$AM$2:$AN$16,2,0),"01/01/1900"))</f>
        <v/>
      </c>
    </row>
    <row r="807" spans="1:63" ht="14.45" hidden="1">
      <c r="A807" s="69">
        <v>804</v>
      </c>
      <c r="B807" s="30"/>
      <c r="C807" s="35"/>
      <c r="D807" s="43"/>
      <c r="E807" s="65"/>
      <c r="F807" s="46"/>
      <c r="G807" s="46"/>
      <c r="H807" s="164"/>
      <c r="I807" s="43"/>
      <c r="J807" s="29"/>
      <c r="K807" s="70"/>
      <c r="L807" s="69"/>
      <c r="M807" s="47"/>
      <c r="N807" s="239" t="str">
        <f ca="1">IF(Tabla1[[#This Row],[Fecha de nac]]="","",IF(Tabla1[[#This Row],[Fecha Finalización]] &gt;=TODAY(), DATEDIF(Tabla1[[#This Row],[Fecha de nac]],TODAY(),"y"), ROUNDDOWN((Tabla1[[#This Row],[Fecha Finalización]] -Tabla1[[#This Row],[Fecha de nac]])/365,0)))</f>
        <v/>
      </c>
      <c r="O807" s="170"/>
      <c r="P807" s="35"/>
      <c r="Q807" s="68"/>
      <c r="R807" s="68"/>
      <c r="S807" s="68"/>
      <c r="T807" s="68"/>
      <c r="U807" s="244" t="str">
        <f>IF(F807="","",Tabla1[[#This Row],[Fecha Inicio grupo]]+3*7-7)</f>
        <v/>
      </c>
      <c r="V807" s="245" t="str">
        <f>IF(F807="","",EDATE(Tabla1[[#This Row],[Fecha Inicio grupo]],3))</f>
        <v/>
      </c>
      <c r="W807" s="30"/>
      <c r="X807" s="30"/>
      <c r="Y807" s="77"/>
      <c r="Z807" s="77"/>
      <c r="AA807" s="77"/>
      <c r="AB807" s="77"/>
      <c r="AC807" s="77"/>
      <c r="AD807" s="77"/>
      <c r="AE807" s="77"/>
      <c r="AF807" s="77"/>
      <c r="AG807" s="77"/>
      <c r="AH807" s="77"/>
      <c r="AI807" s="77"/>
      <c r="AJ807" s="77"/>
      <c r="AK807" s="77"/>
      <c r="AL807" s="77"/>
      <c r="AM807" s="77"/>
      <c r="AN807" s="77"/>
      <c r="AO807" s="145"/>
      <c r="AP807" s="247" t="str">
        <f>IF(F807="","",IFERROR(VLOOKUP(SUBSTITUTE(SUBSTITUTE(Tabla1[[#This Row],[Uso Sistemas]],"T","P"),"N","F"),Parámetros!$M$2:$N$17,2,0),"Completar hasta 3ra sem. para evaluar a Probacionista"))</f>
        <v/>
      </c>
      <c r="AQ807" s="40"/>
      <c r="AR807" s="40"/>
      <c r="AS807" s="40"/>
      <c r="AT807" s="29"/>
      <c r="AU807" s="56"/>
      <c r="AV807" s="56"/>
      <c r="AW807" s="56"/>
      <c r="AX807" s="249" t="str">
        <f>IF(V807="","",EOMONTH(EDATE(Tabla1[[#This Row],[Fecha Finalización]],2),0))</f>
        <v/>
      </c>
      <c r="AY807" s="40"/>
      <c r="AZ807" s="250" t="str">
        <f>IF(V807="","",EOMONTH(EDATE(Tabla1[[#This Row],[Fecha Finalización]],3),0))</f>
        <v/>
      </c>
      <c r="BA807" s="40"/>
      <c r="BB807" s="40"/>
      <c r="BC807" s="236"/>
      <c r="BD807" s="234" t="str">
        <f>IF(F807="","",Tabla1[[#This Row],[sem 01]]&amp;Tabla1[[#This Row],[sem 02]]&amp;Tabla1[[#This Row],[sem 03]])</f>
        <v/>
      </c>
      <c r="BE807" s="235" t="str">
        <f>IF(TRIM(F807)="","",$B$1&amp;"-"&amp;SUBSTITUTE(Tabla1[[#This Row],[Mes Inscrito]]," ","")&amp;"-"&amp;SUBSTITUTE(Tabla1[[#This Row],[Dia de clases Inscrito]]," ","")&amp;"-"&amp;SUBSTITUTE(Tabla1[[#This Row],[Horario Inscrito]]," ","")&amp;"-"&amp;Tabla1[[#This Row],[Fecha Inicio grupo]])</f>
        <v/>
      </c>
      <c r="BF807" s="252" t="str">
        <f>IF(F807="","",Tabla1[[#This Row],[Curso]])</f>
        <v/>
      </c>
      <c r="BG807" s="253" t="str">
        <f>+IF(TRIM(F807)="","",$B$1&amp;"-"&amp;TRIM(Tabla1[[#This Row],[Mes Inscrito]])&amp;"-"&amp;TRIM(Tabla1[[#This Row],[Dia de clases Inscrito]])&amp;"-"&amp;TRIM(Tabla1[[#This Row],[Horario Inscrito]])&amp;"-"&amp;TRIM(Tabla1[[#This Row],[Fecha Inicio grupo]])&amp;"-"&amp;TRIM(Tabla1[[#This Row],[Tipo Incrito]]))</f>
        <v/>
      </c>
      <c r="BH807" s="309"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10"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10"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10" t="str">
        <f>IF(Tabla1[[#This Row],[Fecha Inicio grupo]]="","",IFERROR(VLOOKUP(Tabla1[[#This Row],[Mes de Alta como miembro]],Parámetros!$AM$2:$AN$16,2,0),"01/01/1900"))</f>
        <v/>
      </c>
    </row>
    <row r="808" spans="1:63" ht="14.45" hidden="1">
      <c r="A808" s="69">
        <v>805</v>
      </c>
      <c r="B808" s="30"/>
      <c r="C808" s="35"/>
      <c r="D808" s="43"/>
      <c r="E808" s="65"/>
      <c r="F808" s="46"/>
      <c r="G808" s="46"/>
      <c r="H808" s="164"/>
      <c r="I808" s="43"/>
      <c r="J808" s="29"/>
      <c r="K808" s="70"/>
      <c r="L808" s="69"/>
      <c r="M808" s="47"/>
      <c r="N808" s="239" t="str">
        <f ca="1">IF(Tabla1[[#This Row],[Fecha de nac]]="","",IF(Tabla1[[#This Row],[Fecha Finalización]] &gt;=TODAY(), DATEDIF(Tabla1[[#This Row],[Fecha de nac]],TODAY(),"y"), ROUNDDOWN((Tabla1[[#This Row],[Fecha Finalización]] -Tabla1[[#This Row],[Fecha de nac]])/365,0)))</f>
        <v/>
      </c>
      <c r="O808" s="170"/>
      <c r="P808" s="35"/>
      <c r="Q808" s="68"/>
      <c r="R808" s="68"/>
      <c r="S808" s="68"/>
      <c r="T808" s="68"/>
      <c r="U808" s="244" t="str">
        <f>IF(F808="","",Tabla1[[#This Row],[Fecha Inicio grupo]]+3*7-7)</f>
        <v/>
      </c>
      <c r="V808" s="245" t="str">
        <f>IF(F808="","",EDATE(Tabla1[[#This Row],[Fecha Inicio grupo]],3))</f>
        <v/>
      </c>
      <c r="W808" s="30"/>
      <c r="X808" s="30"/>
      <c r="Y808" s="77"/>
      <c r="Z808" s="77"/>
      <c r="AA808" s="77"/>
      <c r="AB808" s="77"/>
      <c r="AC808" s="77"/>
      <c r="AD808" s="77"/>
      <c r="AE808" s="77"/>
      <c r="AF808" s="77"/>
      <c r="AG808" s="77"/>
      <c r="AH808" s="77"/>
      <c r="AI808" s="77"/>
      <c r="AJ808" s="77"/>
      <c r="AK808" s="77"/>
      <c r="AL808" s="77"/>
      <c r="AM808" s="77"/>
      <c r="AN808" s="77"/>
      <c r="AO808" s="145"/>
      <c r="AP808" s="247" t="str">
        <f>IF(F808="","",IFERROR(VLOOKUP(SUBSTITUTE(SUBSTITUTE(Tabla1[[#This Row],[Uso Sistemas]],"T","P"),"N","F"),Parámetros!$M$2:$N$17,2,0),"Completar hasta 3ra sem. para evaluar a Probacionista"))</f>
        <v/>
      </c>
      <c r="AQ808" s="40"/>
      <c r="AR808" s="40"/>
      <c r="AS808" s="40"/>
      <c r="AT808" s="29"/>
      <c r="AU808" s="56"/>
      <c r="AV808" s="56"/>
      <c r="AW808" s="56"/>
      <c r="AX808" s="249" t="str">
        <f>IF(V808="","",EOMONTH(EDATE(Tabla1[[#This Row],[Fecha Finalización]],2),0))</f>
        <v/>
      </c>
      <c r="AY808" s="40"/>
      <c r="AZ808" s="250" t="str">
        <f>IF(V808="","",EOMONTH(EDATE(Tabla1[[#This Row],[Fecha Finalización]],3),0))</f>
        <v/>
      </c>
      <c r="BA808" s="40"/>
      <c r="BB808" s="40"/>
      <c r="BC808" s="236"/>
      <c r="BD808" s="234" t="str">
        <f>IF(F808="","",Tabla1[[#This Row],[sem 01]]&amp;Tabla1[[#This Row],[sem 02]]&amp;Tabla1[[#This Row],[sem 03]])</f>
        <v/>
      </c>
      <c r="BE808" s="235" t="str">
        <f>IF(TRIM(F808)="","",$B$1&amp;"-"&amp;SUBSTITUTE(Tabla1[[#This Row],[Mes Inscrito]]," ","")&amp;"-"&amp;SUBSTITUTE(Tabla1[[#This Row],[Dia de clases Inscrito]]," ","")&amp;"-"&amp;SUBSTITUTE(Tabla1[[#This Row],[Horario Inscrito]]," ","")&amp;"-"&amp;Tabla1[[#This Row],[Fecha Inicio grupo]])</f>
        <v/>
      </c>
      <c r="BF808" s="252" t="str">
        <f>IF(F808="","",Tabla1[[#This Row],[Curso]])</f>
        <v/>
      </c>
      <c r="BG808" s="253" t="str">
        <f>+IF(TRIM(F808)="","",$B$1&amp;"-"&amp;TRIM(Tabla1[[#This Row],[Mes Inscrito]])&amp;"-"&amp;TRIM(Tabla1[[#This Row],[Dia de clases Inscrito]])&amp;"-"&amp;TRIM(Tabla1[[#This Row],[Horario Inscrito]])&amp;"-"&amp;TRIM(Tabla1[[#This Row],[Fecha Inicio grupo]])&amp;"-"&amp;TRIM(Tabla1[[#This Row],[Tipo Incrito]]))</f>
        <v/>
      </c>
      <c r="BH808" s="309"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10"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10"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10" t="str">
        <f>IF(Tabla1[[#This Row],[Fecha Inicio grupo]]="","",IFERROR(VLOOKUP(Tabla1[[#This Row],[Mes de Alta como miembro]],Parámetros!$AM$2:$AN$16,2,0),"01/01/1900"))</f>
        <v/>
      </c>
    </row>
    <row r="809" spans="1:63" ht="14.45" hidden="1">
      <c r="A809" s="69">
        <v>806</v>
      </c>
      <c r="B809" s="30"/>
      <c r="C809" s="35"/>
      <c r="D809" s="43"/>
      <c r="E809" s="65"/>
      <c r="F809" s="46"/>
      <c r="G809" s="46"/>
      <c r="H809" s="164"/>
      <c r="I809" s="43"/>
      <c r="J809" s="29"/>
      <c r="K809" s="70"/>
      <c r="L809" s="69"/>
      <c r="M809" s="47"/>
      <c r="N809" s="239" t="str">
        <f ca="1">IF(Tabla1[[#This Row],[Fecha de nac]]="","",IF(Tabla1[[#This Row],[Fecha Finalización]] &gt;=TODAY(), DATEDIF(Tabla1[[#This Row],[Fecha de nac]],TODAY(),"y"), ROUNDDOWN((Tabla1[[#This Row],[Fecha Finalización]] -Tabla1[[#This Row],[Fecha de nac]])/365,0)))</f>
        <v/>
      </c>
      <c r="O809" s="170"/>
      <c r="P809" s="35"/>
      <c r="Q809" s="68"/>
      <c r="R809" s="68"/>
      <c r="S809" s="68"/>
      <c r="T809" s="68"/>
      <c r="U809" s="244" t="str">
        <f>IF(F809="","",Tabla1[[#This Row],[Fecha Inicio grupo]]+3*7-7)</f>
        <v/>
      </c>
      <c r="V809" s="245" t="str">
        <f>IF(F809="","",EDATE(Tabla1[[#This Row],[Fecha Inicio grupo]],3))</f>
        <v/>
      </c>
      <c r="W809" s="30"/>
      <c r="X809" s="30"/>
      <c r="Y809" s="77"/>
      <c r="Z809" s="77"/>
      <c r="AA809" s="77"/>
      <c r="AB809" s="77"/>
      <c r="AC809" s="77"/>
      <c r="AD809" s="77"/>
      <c r="AE809" s="77"/>
      <c r="AF809" s="77"/>
      <c r="AG809" s="77"/>
      <c r="AH809" s="77"/>
      <c r="AI809" s="77"/>
      <c r="AJ809" s="77"/>
      <c r="AK809" s="77"/>
      <c r="AL809" s="77"/>
      <c r="AM809" s="77"/>
      <c r="AN809" s="77"/>
      <c r="AO809" s="145"/>
      <c r="AP809" s="247" t="str">
        <f>IF(F809="","",IFERROR(VLOOKUP(SUBSTITUTE(SUBSTITUTE(Tabla1[[#This Row],[Uso Sistemas]],"T","P"),"N","F"),Parámetros!$M$2:$N$17,2,0),"Completar hasta 3ra sem. para evaluar a Probacionista"))</f>
        <v/>
      </c>
      <c r="AQ809" s="40"/>
      <c r="AR809" s="40"/>
      <c r="AS809" s="40"/>
      <c r="AT809" s="29"/>
      <c r="AU809" s="56"/>
      <c r="AV809" s="56"/>
      <c r="AW809" s="56"/>
      <c r="AX809" s="249" t="str">
        <f>IF(V809="","",EOMONTH(EDATE(Tabla1[[#This Row],[Fecha Finalización]],2),0))</f>
        <v/>
      </c>
      <c r="AY809" s="40"/>
      <c r="AZ809" s="250" t="str">
        <f>IF(V809="","",EOMONTH(EDATE(Tabla1[[#This Row],[Fecha Finalización]],3),0))</f>
        <v/>
      </c>
      <c r="BA809" s="40"/>
      <c r="BB809" s="40"/>
      <c r="BC809" s="236"/>
      <c r="BD809" s="234" t="str">
        <f>IF(F809="","",Tabla1[[#This Row],[sem 01]]&amp;Tabla1[[#This Row],[sem 02]]&amp;Tabla1[[#This Row],[sem 03]])</f>
        <v/>
      </c>
      <c r="BE809" s="235" t="str">
        <f>IF(TRIM(F809)="","",$B$1&amp;"-"&amp;SUBSTITUTE(Tabla1[[#This Row],[Mes Inscrito]]," ","")&amp;"-"&amp;SUBSTITUTE(Tabla1[[#This Row],[Dia de clases Inscrito]]," ","")&amp;"-"&amp;SUBSTITUTE(Tabla1[[#This Row],[Horario Inscrito]]," ","")&amp;"-"&amp;Tabla1[[#This Row],[Fecha Inicio grupo]])</f>
        <v/>
      </c>
      <c r="BF809" s="252" t="str">
        <f>IF(F809="","",Tabla1[[#This Row],[Curso]])</f>
        <v/>
      </c>
      <c r="BG809" s="253" t="str">
        <f>+IF(TRIM(F809)="","",$B$1&amp;"-"&amp;TRIM(Tabla1[[#This Row],[Mes Inscrito]])&amp;"-"&amp;TRIM(Tabla1[[#This Row],[Dia de clases Inscrito]])&amp;"-"&amp;TRIM(Tabla1[[#This Row],[Horario Inscrito]])&amp;"-"&amp;TRIM(Tabla1[[#This Row],[Fecha Inicio grupo]])&amp;"-"&amp;TRIM(Tabla1[[#This Row],[Tipo Incrito]]))</f>
        <v/>
      </c>
      <c r="BH809" s="309"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10"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10"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10" t="str">
        <f>IF(Tabla1[[#This Row],[Fecha Inicio grupo]]="","",IFERROR(VLOOKUP(Tabla1[[#This Row],[Mes de Alta como miembro]],Parámetros!$AM$2:$AN$16,2,0),"01/01/1900"))</f>
        <v/>
      </c>
    </row>
    <row r="810" spans="1:63" ht="14.45" hidden="1">
      <c r="A810" s="69">
        <v>807</v>
      </c>
      <c r="B810" s="30"/>
      <c r="C810" s="35"/>
      <c r="D810" s="43"/>
      <c r="E810" s="65"/>
      <c r="F810" s="46"/>
      <c r="G810" s="46"/>
      <c r="H810" s="164"/>
      <c r="I810" s="43"/>
      <c r="J810" s="29"/>
      <c r="K810" s="70"/>
      <c r="L810" s="69"/>
      <c r="M810" s="47"/>
      <c r="N810" s="239" t="str">
        <f ca="1">IF(Tabla1[[#This Row],[Fecha de nac]]="","",IF(Tabla1[[#This Row],[Fecha Finalización]] &gt;=TODAY(), DATEDIF(Tabla1[[#This Row],[Fecha de nac]],TODAY(),"y"), ROUNDDOWN((Tabla1[[#This Row],[Fecha Finalización]] -Tabla1[[#This Row],[Fecha de nac]])/365,0)))</f>
        <v/>
      </c>
      <c r="O810" s="170"/>
      <c r="P810" s="35"/>
      <c r="Q810" s="68"/>
      <c r="R810" s="68"/>
      <c r="S810" s="68"/>
      <c r="T810" s="68"/>
      <c r="U810" s="244" t="str">
        <f>IF(F810="","",Tabla1[[#This Row],[Fecha Inicio grupo]]+3*7-7)</f>
        <v/>
      </c>
      <c r="V810" s="245" t="str">
        <f>IF(F810="","",EDATE(Tabla1[[#This Row],[Fecha Inicio grupo]],3))</f>
        <v/>
      </c>
      <c r="W810" s="30"/>
      <c r="X810" s="30"/>
      <c r="Y810" s="77"/>
      <c r="Z810" s="77"/>
      <c r="AA810" s="77"/>
      <c r="AB810" s="77"/>
      <c r="AC810" s="77"/>
      <c r="AD810" s="77"/>
      <c r="AE810" s="77"/>
      <c r="AF810" s="77"/>
      <c r="AG810" s="77"/>
      <c r="AH810" s="77"/>
      <c r="AI810" s="77"/>
      <c r="AJ810" s="77"/>
      <c r="AK810" s="77"/>
      <c r="AL810" s="77"/>
      <c r="AM810" s="77"/>
      <c r="AN810" s="77"/>
      <c r="AO810" s="145"/>
      <c r="AP810" s="247" t="str">
        <f>IF(F810="","",IFERROR(VLOOKUP(SUBSTITUTE(SUBSTITUTE(Tabla1[[#This Row],[Uso Sistemas]],"T","P"),"N","F"),Parámetros!$M$2:$N$17,2,0),"Completar hasta 3ra sem. para evaluar a Probacionista"))</f>
        <v/>
      </c>
      <c r="AQ810" s="40"/>
      <c r="AR810" s="40"/>
      <c r="AS810" s="40"/>
      <c r="AT810" s="29"/>
      <c r="AU810" s="56"/>
      <c r="AV810" s="56"/>
      <c r="AW810" s="56"/>
      <c r="AX810" s="249" t="str">
        <f>IF(V810="","",EOMONTH(EDATE(Tabla1[[#This Row],[Fecha Finalización]],2),0))</f>
        <v/>
      </c>
      <c r="AY810" s="40"/>
      <c r="AZ810" s="250" t="str">
        <f>IF(V810="","",EOMONTH(EDATE(Tabla1[[#This Row],[Fecha Finalización]],3),0))</f>
        <v/>
      </c>
      <c r="BA810" s="40"/>
      <c r="BB810" s="40"/>
      <c r="BC810" s="236"/>
      <c r="BD810" s="234" t="str">
        <f>IF(F810="","",Tabla1[[#This Row],[sem 01]]&amp;Tabla1[[#This Row],[sem 02]]&amp;Tabla1[[#This Row],[sem 03]])</f>
        <v/>
      </c>
      <c r="BE810" s="235" t="str">
        <f>IF(TRIM(F810)="","",$B$1&amp;"-"&amp;SUBSTITUTE(Tabla1[[#This Row],[Mes Inscrito]]," ","")&amp;"-"&amp;SUBSTITUTE(Tabla1[[#This Row],[Dia de clases Inscrito]]," ","")&amp;"-"&amp;SUBSTITUTE(Tabla1[[#This Row],[Horario Inscrito]]," ","")&amp;"-"&amp;Tabla1[[#This Row],[Fecha Inicio grupo]])</f>
        <v/>
      </c>
      <c r="BF810" s="252" t="str">
        <f>IF(F810="","",Tabla1[[#This Row],[Curso]])</f>
        <v/>
      </c>
      <c r="BG810" s="253" t="str">
        <f>+IF(TRIM(F810)="","",$B$1&amp;"-"&amp;TRIM(Tabla1[[#This Row],[Mes Inscrito]])&amp;"-"&amp;TRIM(Tabla1[[#This Row],[Dia de clases Inscrito]])&amp;"-"&amp;TRIM(Tabla1[[#This Row],[Horario Inscrito]])&amp;"-"&amp;TRIM(Tabla1[[#This Row],[Fecha Inicio grupo]])&amp;"-"&amp;TRIM(Tabla1[[#This Row],[Tipo Incrito]]))</f>
        <v/>
      </c>
      <c r="BH810" s="309"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10"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10"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10" t="str">
        <f>IF(Tabla1[[#This Row],[Fecha Inicio grupo]]="","",IFERROR(VLOOKUP(Tabla1[[#This Row],[Mes de Alta como miembro]],Parámetros!$AM$2:$AN$16,2,0),"01/01/1900"))</f>
        <v/>
      </c>
    </row>
    <row r="811" spans="1:63" ht="14.45" hidden="1">
      <c r="A811" s="69">
        <v>808</v>
      </c>
      <c r="B811" s="30"/>
      <c r="C811" s="35"/>
      <c r="D811" s="43"/>
      <c r="E811" s="65"/>
      <c r="F811" s="46"/>
      <c r="G811" s="46"/>
      <c r="H811" s="164"/>
      <c r="I811" s="43"/>
      <c r="J811" s="29"/>
      <c r="K811" s="70"/>
      <c r="L811" s="69"/>
      <c r="M811" s="47"/>
      <c r="N811" s="239" t="str">
        <f ca="1">IF(Tabla1[[#This Row],[Fecha de nac]]="","",IF(Tabla1[[#This Row],[Fecha Finalización]] &gt;=TODAY(), DATEDIF(Tabla1[[#This Row],[Fecha de nac]],TODAY(),"y"), ROUNDDOWN((Tabla1[[#This Row],[Fecha Finalización]] -Tabla1[[#This Row],[Fecha de nac]])/365,0)))</f>
        <v/>
      </c>
      <c r="O811" s="170"/>
      <c r="P811" s="35"/>
      <c r="Q811" s="68"/>
      <c r="R811" s="68"/>
      <c r="S811" s="68"/>
      <c r="T811" s="68"/>
      <c r="U811" s="244" t="str">
        <f>IF(F811="","",Tabla1[[#This Row],[Fecha Inicio grupo]]+3*7-7)</f>
        <v/>
      </c>
      <c r="V811" s="245" t="str">
        <f>IF(F811="","",EDATE(Tabla1[[#This Row],[Fecha Inicio grupo]],3))</f>
        <v/>
      </c>
      <c r="W811" s="30"/>
      <c r="X811" s="30"/>
      <c r="Y811" s="77"/>
      <c r="Z811" s="77"/>
      <c r="AA811" s="77"/>
      <c r="AB811" s="77"/>
      <c r="AC811" s="77"/>
      <c r="AD811" s="77"/>
      <c r="AE811" s="77"/>
      <c r="AF811" s="77"/>
      <c r="AG811" s="77"/>
      <c r="AH811" s="77"/>
      <c r="AI811" s="77"/>
      <c r="AJ811" s="77"/>
      <c r="AK811" s="77"/>
      <c r="AL811" s="77"/>
      <c r="AM811" s="77"/>
      <c r="AN811" s="77"/>
      <c r="AO811" s="145"/>
      <c r="AP811" s="247" t="str">
        <f>IF(F811="","",IFERROR(VLOOKUP(SUBSTITUTE(SUBSTITUTE(Tabla1[[#This Row],[Uso Sistemas]],"T","P"),"N","F"),Parámetros!$M$2:$N$17,2,0),"Completar hasta 3ra sem. para evaluar a Probacionista"))</f>
        <v/>
      </c>
      <c r="AQ811" s="40"/>
      <c r="AR811" s="40"/>
      <c r="AS811" s="40"/>
      <c r="AT811" s="29"/>
      <c r="AU811" s="56"/>
      <c r="AV811" s="56"/>
      <c r="AW811" s="56"/>
      <c r="AX811" s="249" t="str">
        <f>IF(V811="","",EOMONTH(EDATE(Tabla1[[#This Row],[Fecha Finalización]],2),0))</f>
        <v/>
      </c>
      <c r="AY811" s="40"/>
      <c r="AZ811" s="250" t="str">
        <f>IF(V811="","",EOMONTH(EDATE(Tabla1[[#This Row],[Fecha Finalización]],3),0))</f>
        <v/>
      </c>
      <c r="BA811" s="40"/>
      <c r="BB811" s="40"/>
      <c r="BC811" s="236"/>
      <c r="BD811" s="234" t="str">
        <f>IF(F811="","",Tabla1[[#This Row],[sem 01]]&amp;Tabla1[[#This Row],[sem 02]]&amp;Tabla1[[#This Row],[sem 03]])</f>
        <v/>
      </c>
      <c r="BE811" s="235" t="str">
        <f>IF(TRIM(F811)="","",$B$1&amp;"-"&amp;SUBSTITUTE(Tabla1[[#This Row],[Mes Inscrito]]," ","")&amp;"-"&amp;SUBSTITUTE(Tabla1[[#This Row],[Dia de clases Inscrito]]," ","")&amp;"-"&amp;SUBSTITUTE(Tabla1[[#This Row],[Horario Inscrito]]," ","")&amp;"-"&amp;Tabla1[[#This Row],[Fecha Inicio grupo]])</f>
        <v/>
      </c>
      <c r="BF811" s="252" t="str">
        <f>IF(F811="","",Tabla1[[#This Row],[Curso]])</f>
        <v/>
      </c>
      <c r="BG811" s="253" t="str">
        <f>+IF(TRIM(F811)="","",$B$1&amp;"-"&amp;TRIM(Tabla1[[#This Row],[Mes Inscrito]])&amp;"-"&amp;TRIM(Tabla1[[#This Row],[Dia de clases Inscrito]])&amp;"-"&amp;TRIM(Tabla1[[#This Row],[Horario Inscrito]])&amp;"-"&amp;TRIM(Tabla1[[#This Row],[Fecha Inicio grupo]])&amp;"-"&amp;TRIM(Tabla1[[#This Row],[Tipo Incrito]]))</f>
        <v/>
      </c>
      <c r="BH811" s="309"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10"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10"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10" t="str">
        <f>IF(Tabla1[[#This Row],[Fecha Inicio grupo]]="","",IFERROR(VLOOKUP(Tabla1[[#This Row],[Mes de Alta como miembro]],Parámetros!$AM$2:$AN$16,2,0),"01/01/1900"))</f>
        <v/>
      </c>
    </row>
    <row r="812" spans="1:63" ht="14.45" hidden="1">
      <c r="A812" s="69">
        <v>809</v>
      </c>
      <c r="B812" s="30"/>
      <c r="C812" s="35"/>
      <c r="D812" s="43"/>
      <c r="E812" s="65"/>
      <c r="F812" s="46"/>
      <c r="G812" s="46"/>
      <c r="H812" s="164"/>
      <c r="I812" s="43"/>
      <c r="J812" s="29"/>
      <c r="K812" s="70"/>
      <c r="L812" s="69"/>
      <c r="M812" s="47"/>
      <c r="N812" s="239" t="str">
        <f ca="1">IF(Tabla1[[#This Row],[Fecha de nac]]="","",IF(Tabla1[[#This Row],[Fecha Finalización]] &gt;=TODAY(), DATEDIF(Tabla1[[#This Row],[Fecha de nac]],TODAY(),"y"), ROUNDDOWN((Tabla1[[#This Row],[Fecha Finalización]] -Tabla1[[#This Row],[Fecha de nac]])/365,0)))</f>
        <v/>
      </c>
      <c r="O812" s="170"/>
      <c r="P812" s="35"/>
      <c r="Q812" s="68"/>
      <c r="R812" s="68"/>
      <c r="S812" s="68"/>
      <c r="T812" s="68"/>
      <c r="U812" s="244" t="str">
        <f>IF(F812="","",Tabla1[[#This Row],[Fecha Inicio grupo]]+3*7-7)</f>
        <v/>
      </c>
      <c r="V812" s="245" t="str">
        <f>IF(F812="","",EDATE(Tabla1[[#This Row],[Fecha Inicio grupo]],3))</f>
        <v/>
      </c>
      <c r="W812" s="30"/>
      <c r="X812" s="30"/>
      <c r="Y812" s="77"/>
      <c r="Z812" s="77"/>
      <c r="AA812" s="77"/>
      <c r="AB812" s="77"/>
      <c r="AC812" s="77"/>
      <c r="AD812" s="77"/>
      <c r="AE812" s="77"/>
      <c r="AF812" s="77"/>
      <c r="AG812" s="77"/>
      <c r="AH812" s="77"/>
      <c r="AI812" s="77"/>
      <c r="AJ812" s="77"/>
      <c r="AK812" s="77"/>
      <c r="AL812" s="77"/>
      <c r="AM812" s="77"/>
      <c r="AN812" s="77"/>
      <c r="AO812" s="145"/>
      <c r="AP812" s="247" t="str">
        <f>IF(F812="","",IFERROR(VLOOKUP(SUBSTITUTE(SUBSTITUTE(Tabla1[[#This Row],[Uso Sistemas]],"T","P"),"N","F"),Parámetros!$M$2:$N$17,2,0),"Completar hasta 3ra sem. para evaluar a Probacionista"))</f>
        <v/>
      </c>
      <c r="AQ812" s="40"/>
      <c r="AR812" s="40"/>
      <c r="AS812" s="40"/>
      <c r="AT812" s="29"/>
      <c r="AU812" s="56"/>
      <c r="AV812" s="56"/>
      <c r="AW812" s="56"/>
      <c r="AX812" s="249" t="str">
        <f>IF(V812="","",EOMONTH(EDATE(Tabla1[[#This Row],[Fecha Finalización]],2),0))</f>
        <v/>
      </c>
      <c r="AY812" s="40"/>
      <c r="AZ812" s="250" t="str">
        <f>IF(V812="","",EOMONTH(EDATE(Tabla1[[#This Row],[Fecha Finalización]],3),0))</f>
        <v/>
      </c>
      <c r="BA812" s="40"/>
      <c r="BB812" s="40"/>
      <c r="BC812" s="236"/>
      <c r="BD812" s="234" t="str">
        <f>IF(F812="","",Tabla1[[#This Row],[sem 01]]&amp;Tabla1[[#This Row],[sem 02]]&amp;Tabla1[[#This Row],[sem 03]])</f>
        <v/>
      </c>
      <c r="BE812" s="235" t="str">
        <f>IF(TRIM(F812)="","",$B$1&amp;"-"&amp;SUBSTITUTE(Tabla1[[#This Row],[Mes Inscrito]]," ","")&amp;"-"&amp;SUBSTITUTE(Tabla1[[#This Row],[Dia de clases Inscrito]]," ","")&amp;"-"&amp;SUBSTITUTE(Tabla1[[#This Row],[Horario Inscrito]]," ","")&amp;"-"&amp;Tabla1[[#This Row],[Fecha Inicio grupo]])</f>
        <v/>
      </c>
      <c r="BF812" s="252" t="str">
        <f>IF(F812="","",Tabla1[[#This Row],[Curso]])</f>
        <v/>
      </c>
      <c r="BG812" s="253" t="str">
        <f>+IF(TRIM(F812)="","",$B$1&amp;"-"&amp;TRIM(Tabla1[[#This Row],[Mes Inscrito]])&amp;"-"&amp;TRIM(Tabla1[[#This Row],[Dia de clases Inscrito]])&amp;"-"&amp;TRIM(Tabla1[[#This Row],[Horario Inscrito]])&amp;"-"&amp;TRIM(Tabla1[[#This Row],[Fecha Inicio grupo]])&amp;"-"&amp;TRIM(Tabla1[[#This Row],[Tipo Incrito]]))</f>
        <v/>
      </c>
      <c r="BH812" s="309"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10"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10"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10" t="str">
        <f>IF(Tabla1[[#This Row],[Fecha Inicio grupo]]="","",IFERROR(VLOOKUP(Tabla1[[#This Row],[Mes de Alta como miembro]],Parámetros!$AM$2:$AN$16,2,0),"01/01/1900"))</f>
        <v/>
      </c>
    </row>
    <row r="813" spans="1:63" ht="14.45" hidden="1">
      <c r="A813" s="69">
        <v>810</v>
      </c>
      <c r="B813" s="30"/>
      <c r="C813" s="35"/>
      <c r="D813" s="43"/>
      <c r="E813" s="65"/>
      <c r="F813" s="46"/>
      <c r="G813" s="46"/>
      <c r="H813" s="164"/>
      <c r="I813" s="43"/>
      <c r="J813" s="29"/>
      <c r="K813" s="70"/>
      <c r="L813" s="69"/>
      <c r="M813" s="47"/>
      <c r="N813" s="239" t="str">
        <f ca="1">IF(Tabla1[[#This Row],[Fecha de nac]]="","",IF(Tabla1[[#This Row],[Fecha Finalización]] &gt;=TODAY(), DATEDIF(Tabla1[[#This Row],[Fecha de nac]],TODAY(),"y"), ROUNDDOWN((Tabla1[[#This Row],[Fecha Finalización]] -Tabla1[[#This Row],[Fecha de nac]])/365,0)))</f>
        <v/>
      </c>
      <c r="O813" s="170"/>
      <c r="P813" s="35"/>
      <c r="Q813" s="68"/>
      <c r="R813" s="68"/>
      <c r="S813" s="68"/>
      <c r="T813" s="68"/>
      <c r="U813" s="244" t="str">
        <f>IF(F813="","",Tabla1[[#This Row],[Fecha Inicio grupo]]+3*7-7)</f>
        <v/>
      </c>
      <c r="V813" s="245" t="str">
        <f>IF(F813="","",EDATE(Tabla1[[#This Row],[Fecha Inicio grupo]],3))</f>
        <v/>
      </c>
      <c r="W813" s="30"/>
      <c r="X813" s="30"/>
      <c r="Y813" s="77"/>
      <c r="Z813" s="77"/>
      <c r="AA813" s="77"/>
      <c r="AB813" s="77"/>
      <c r="AC813" s="77"/>
      <c r="AD813" s="77"/>
      <c r="AE813" s="77"/>
      <c r="AF813" s="77"/>
      <c r="AG813" s="77"/>
      <c r="AH813" s="77"/>
      <c r="AI813" s="77"/>
      <c r="AJ813" s="77"/>
      <c r="AK813" s="77"/>
      <c r="AL813" s="77"/>
      <c r="AM813" s="77"/>
      <c r="AN813" s="77"/>
      <c r="AO813" s="145"/>
      <c r="AP813" s="247" t="str">
        <f>IF(F813="","",IFERROR(VLOOKUP(SUBSTITUTE(SUBSTITUTE(Tabla1[[#This Row],[Uso Sistemas]],"T","P"),"N","F"),Parámetros!$M$2:$N$17,2,0),"Completar hasta 3ra sem. para evaluar a Probacionista"))</f>
        <v/>
      </c>
      <c r="AQ813" s="40"/>
      <c r="AR813" s="40"/>
      <c r="AS813" s="40"/>
      <c r="AT813" s="29"/>
      <c r="AU813" s="56"/>
      <c r="AV813" s="56"/>
      <c r="AW813" s="56"/>
      <c r="AX813" s="249" t="str">
        <f>IF(V813="","",EOMONTH(EDATE(Tabla1[[#This Row],[Fecha Finalización]],2),0))</f>
        <v/>
      </c>
      <c r="AY813" s="40"/>
      <c r="AZ813" s="250" t="str">
        <f>IF(V813="","",EOMONTH(EDATE(Tabla1[[#This Row],[Fecha Finalización]],3),0))</f>
        <v/>
      </c>
      <c r="BA813" s="40"/>
      <c r="BB813" s="40"/>
      <c r="BC813" s="236"/>
      <c r="BD813" s="234" t="str">
        <f>IF(F813="","",Tabla1[[#This Row],[sem 01]]&amp;Tabla1[[#This Row],[sem 02]]&amp;Tabla1[[#This Row],[sem 03]])</f>
        <v/>
      </c>
      <c r="BE813" s="235" t="str">
        <f>IF(TRIM(F813)="","",$B$1&amp;"-"&amp;SUBSTITUTE(Tabla1[[#This Row],[Mes Inscrito]]," ","")&amp;"-"&amp;SUBSTITUTE(Tabla1[[#This Row],[Dia de clases Inscrito]]," ","")&amp;"-"&amp;SUBSTITUTE(Tabla1[[#This Row],[Horario Inscrito]]," ","")&amp;"-"&amp;Tabla1[[#This Row],[Fecha Inicio grupo]])</f>
        <v/>
      </c>
      <c r="BF813" s="252" t="str">
        <f>IF(F813="","",Tabla1[[#This Row],[Curso]])</f>
        <v/>
      </c>
      <c r="BG813" s="253" t="str">
        <f>+IF(TRIM(F813)="","",$B$1&amp;"-"&amp;TRIM(Tabla1[[#This Row],[Mes Inscrito]])&amp;"-"&amp;TRIM(Tabla1[[#This Row],[Dia de clases Inscrito]])&amp;"-"&amp;TRIM(Tabla1[[#This Row],[Horario Inscrito]])&amp;"-"&amp;TRIM(Tabla1[[#This Row],[Fecha Inicio grupo]])&amp;"-"&amp;TRIM(Tabla1[[#This Row],[Tipo Incrito]]))</f>
        <v/>
      </c>
      <c r="BH813" s="309"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10"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10"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10" t="str">
        <f>IF(Tabla1[[#This Row],[Fecha Inicio grupo]]="","",IFERROR(VLOOKUP(Tabla1[[#This Row],[Mes de Alta como miembro]],Parámetros!$AM$2:$AN$16,2,0),"01/01/1900"))</f>
        <v/>
      </c>
    </row>
    <row r="814" spans="1:63" ht="14.45" hidden="1">
      <c r="A814" s="69">
        <v>811</v>
      </c>
      <c r="B814" s="30"/>
      <c r="C814" s="35"/>
      <c r="D814" s="43"/>
      <c r="E814" s="65"/>
      <c r="F814" s="46"/>
      <c r="G814" s="46"/>
      <c r="H814" s="164"/>
      <c r="I814" s="43"/>
      <c r="J814" s="29"/>
      <c r="K814" s="70"/>
      <c r="L814" s="69"/>
      <c r="M814" s="47"/>
      <c r="N814" s="239" t="str">
        <f ca="1">IF(Tabla1[[#This Row],[Fecha de nac]]="","",IF(Tabla1[[#This Row],[Fecha Finalización]] &gt;=TODAY(), DATEDIF(Tabla1[[#This Row],[Fecha de nac]],TODAY(),"y"), ROUNDDOWN((Tabla1[[#This Row],[Fecha Finalización]] -Tabla1[[#This Row],[Fecha de nac]])/365,0)))</f>
        <v/>
      </c>
      <c r="O814" s="170"/>
      <c r="P814" s="35"/>
      <c r="Q814" s="68"/>
      <c r="R814" s="68"/>
      <c r="S814" s="68"/>
      <c r="T814" s="68"/>
      <c r="U814" s="244" t="str">
        <f>IF(F814="","",Tabla1[[#This Row],[Fecha Inicio grupo]]+3*7-7)</f>
        <v/>
      </c>
      <c r="V814" s="245" t="str">
        <f>IF(F814="","",EDATE(Tabla1[[#This Row],[Fecha Inicio grupo]],3))</f>
        <v/>
      </c>
      <c r="W814" s="30"/>
      <c r="X814" s="30"/>
      <c r="Y814" s="77"/>
      <c r="Z814" s="77"/>
      <c r="AA814" s="77"/>
      <c r="AB814" s="77"/>
      <c r="AC814" s="77"/>
      <c r="AD814" s="77"/>
      <c r="AE814" s="77"/>
      <c r="AF814" s="77"/>
      <c r="AG814" s="77"/>
      <c r="AH814" s="77"/>
      <c r="AI814" s="77"/>
      <c r="AJ814" s="77"/>
      <c r="AK814" s="77"/>
      <c r="AL814" s="77"/>
      <c r="AM814" s="77"/>
      <c r="AN814" s="77"/>
      <c r="AO814" s="145"/>
      <c r="AP814" s="247" t="str">
        <f>IF(F814="","",IFERROR(VLOOKUP(SUBSTITUTE(SUBSTITUTE(Tabla1[[#This Row],[Uso Sistemas]],"T","P"),"N","F"),Parámetros!$M$2:$N$17,2,0),"Completar hasta 3ra sem. para evaluar a Probacionista"))</f>
        <v/>
      </c>
      <c r="AQ814" s="40"/>
      <c r="AR814" s="40"/>
      <c r="AS814" s="40"/>
      <c r="AT814" s="29"/>
      <c r="AU814" s="56"/>
      <c r="AV814" s="56"/>
      <c r="AW814" s="56"/>
      <c r="AX814" s="249" t="str">
        <f>IF(V814="","",EOMONTH(EDATE(Tabla1[[#This Row],[Fecha Finalización]],2),0))</f>
        <v/>
      </c>
      <c r="AY814" s="40"/>
      <c r="AZ814" s="250" t="str">
        <f>IF(V814="","",EOMONTH(EDATE(Tabla1[[#This Row],[Fecha Finalización]],3),0))</f>
        <v/>
      </c>
      <c r="BA814" s="40"/>
      <c r="BB814" s="40"/>
      <c r="BC814" s="236"/>
      <c r="BD814" s="234" t="str">
        <f>IF(F814="","",Tabla1[[#This Row],[sem 01]]&amp;Tabla1[[#This Row],[sem 02]]&amp;Tabla1[[#This Row],[sem 03]])</f>
        <v/>
      </c>
      <c r="BE814" s="235" t="str">
        <f>IF(TRIM(F814)="","",$B$1&amp;"-"&amp;SUBSTITUTE(Tabla1[[#This Row],[Mes Inscrito]]," ","")&amp;"-"&amp;SUBSTITUTE(Tabla1[[#This Row],[Dia de clases Inscrito]]," ","")&amp;"-"&amp;SUBSTITUTE(Tabla1[[#This Row],[Horario Inscrito]]," ","")&amp;"-"&amp;Tabla1[[#This Row],[Fecha Inicio grupo]])</f>
        <v/>
      </c>
      <c r="BF814" s="252" t="str">
        <f>IF(F814="","",Tabla1[[#This Row],[Curso]])</f>
        <v/>
      </c>
      <c r="BG814" s="253" t="str">
        <f>+IF(TRIM(F814)="","",$B$1&amp;"-"&amp;TRIM(Tabla1[[#This Row],[Mes Inscrito]])&amp;"-"&amp;TRIM(Tabla1[[#This Row],[Dia de clases Inscrito]])&amp;"-"&amp;TRIM(Tabla1[[#This Row],[Horario Inscrito]])&amp;"-"&amp;TRIM(Tabla1[[#This Row],[Fecha Inicio grupo]])&amp;"-"&amp;TRIM(Tabla1[[#This Row],[Tipo Incrito]]))</f>
        <v/>
      </c>
      <c r="BH814" s="309"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10"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10"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10" t="str">
        <f>IF(Tabla1[[#This Row],[Fecha Inicio grupo]]="","",IFERROR(VLOOKUP(Tabla1[[#This Row],[Mes de Alta como miembro]],Parámetros!$AM$2:$AN$16,2,0),"01/01/1900"))</f>
        <v/>
      </c>
    </row>
    <row r="815" spans="1:63" ht="14.45" hidden="1">
      <c r="A815" s="69">
        <v>812</v>
      </c>
      <c r="B815" s="30"/>
      <c r="C815" s="35"/>
      <c r="D815" s="43"/>
      <c r="E815" s="65"/>
      <c r="F815" s="46"/>
      <c r="G815" s="46"/>
      <c r="H815" s="164"/>
      <c r="I815" s="43"/>
      <c r="J815" s="29"/>
      <c r="K815" s="70"/>
      <c r="L815" s="69"/>
      <c r="M815" s="47"/>
      <c r="N815" s="239" t="str">
        <f ca="1">IF(Tabla1[[#This Row],[Fecha de nac]]="","",IF(Tabla1[[#This Row],[Fecha Finalización]] &gt;=TODAY(), DATEDIF(Tabla1[[#This Row],[Fecha de nac]],TODAY(),"y"), ROUNDDOWN((Tabla1[[#This Row],[Fecha Finalización]] -Tabla1[[#This Row],[Fecha de nac]])/365,0)))</f>
        <v/>
      </c>
      <c r="O815" s="170"/>
      <c r="P815" s="35"/>
      <c r="Q815" s="68"/>
      <c r="R815" s="68"/>
      <c r="S815" s="68"/>
      <c r="T815" s="68"/>
      <c r="U815" s="244" t="str">
        <f>IF(F815="","",Tabla1[[#This Row],[Fecha Inicio grupo]]+3*7-7)</f>
        <v/>
      </c>
      <c r="V815" s="245" t="str">
        <f>IF(F815="","",EDATE(Tabla1[[#This Row],[Fecha Inicio grupo]],3))</f>
        <v/>
      </c>
      <c r="W815" s="30"/>
      <c r="X815" s="30"/>
      <c r="Y815" s="77"/>
      <c r="Z815" s="77"/>
      <c r="AA815" s="77"/>
      <c r="AB815" s="77"/>
      <c r="AC815" s="77"/>
      <c r="AD815" s="77"/>
      <c r="AE815" s="77"/>
      <c r="AF815" s="77"/>
      <c r="AG815" s="77"/>
      <c r="AH815" s="77"/>
      <c r="AI815" s="77"/>
      <c r="AJ815" s="77"/>
      <c r="AK815" s="77"/>
      <c r="AL815" s="77"/>
      <c r="AM815" s="77"/>
      <c r="AN815" s="77"/>
      <c r="AO815" s="145"/>
      <c r="AP815" s="247" t="str">
        <f>IF(F815="","",IFERROR(VLOOKUP(SUBSTITUTE(SUBSTITUTE(Tabla1[[#This Row],[Uso Sistemas]],"T","P"),"N","F"),Parámetros!$M$2:$N$17,2,0),"Completar hasta 3ra sem. para evaluar a Probacionista"))</f>
        <v/>
      </c>
      <c r="AQ815" s="40"/>
      <c r="AR815" s="40"/>
      <c r="AS815" s="40"/>
      <c r="AT815" s="29"/>
      <c r="AU815" s="56"/>
      <c r="AV815" s="56"/>
      <c r="AW815" s="56"/>
      <c r="AX815" s="249" t="str">
        <f>IF(V815="","",EOMONTH(EDATE(Tabla1[[#This Row],[Fecha Finalización]],2),0))</f>
        <v/>
      </c>
      <c r="AY815" s="40"/>
      <c r="AZ815" s="250" t="str">
        <f>IF(V815="","",EOMONTH(EDATE(Tabla1[[#This Row],[Fecha Finalización]],3),0))</f>
        <v/>
      </c>
      <c r="BA815" s="40"/>
      <c r="BB815" s="40"/>
      <c r="BC815" s="236"/>
      <c r="BD815" s="234" t="str">
        <f>IF(F815="","",Tabla1[[#This Row],[sem 01]]&amp;Tabla1[[#This Row],[sem 02]]&amp;Tabla1[[#This Row],[sem 03]])</f>
        <v/>
      </c>
      <c r="BE815" s="235" t="str">
        <f>IF(TRIM(F815)="","",$B$1&amp;"-"&amp;SUBSTITUTE(Tabla1[[#This Row],[Mes Inscrito]]," ","")&amp;"-"&amp;SUBSTITUTE(Tabla1[[#This Row],[Dia de clases Inscrito]]," ","")&amp;"-"&amp;SUBSTITUTE(Tabla1[[#This Row],[Horario Inscrito]]," ","")&amp;"-"&amp;Tabla1[[#This Row],[Fecha Inicio grupo]])</f>
        <v/>
      </c>
      <c r="BF815" s="252" t="str">
        <f>IF(F815="","",Tabla1[[#This Row],[Curso]])</f>
        <v/>
      </c>
      <c r="BG815" s="253" t="str">
        <f>+IF(TRIM(F815)="","",$B$1&amp;"-"&amp;TRIM(Tabla1[[#This Row],[Mes Inscrito]])&amp;"-"&amp;TRIM(Tabla1[[#This Row],[Dia de clases Inscrito]])&amp;"-"&amp;TRIM(Tabla1[[#This Row],[Horario Inscrito]])&amp;"-"&amp;TRIM(Tabla1[[#This Row],[Fecha Inicio grupo]])&amp;"-"&amp;TRIM(Tabla1[[#This Row],[Tipo Incrito]]))</f>
        <v/>
      </c>
      <c r="BH815" s="309"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10"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10"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10" t="str">
        <f>IF(Tabla1[[#This Row],[Fecha Inicio grupo]]="","",IFERROR(VLOOKUP(Tabla1[[#This Row],[Mes de Alta como miembro]],Parámetros!$AM$2:$AN$16,2,0),"01/01/1900"))</f>
        <v/>
      </c>
    </row>
    <row r="816" spans="1:63" ht="14.45" hidden="1">
      <c r="A816" s="69">
        <v>813</v>
      </c>
      <c r="B816" s="30"/>
      <c r="C816" s="35"/>
      <c r="D816" s="43"/>
      <c r="E816" s="65"/>
      <c r="F816" s="46"/>
      <c r="G816" s="46"/>
      <c r="H816" s="164"/>
      <c r="I816" s="43"/>
      <c r="J816" s="29"/>
      <c r="K816" s="70"/>
      <c r="L816" s="69"/>
      <c r="M816" s="47"/>
      <c r="N816" s="239" t="str">
        <f ca="1">IF(Tabla1[[#This Row],[Fecha de nac]]="","",IF(Tabla1[[#This Row],[Fecha Finalización]] &gt;=TODAY(), DATEDIF(Tabla1[[#This Row],[Fecha de nac]],TODAY(),"y"), ROUNDDOWN((Tabla1[[#This Row],[Fecha Finalización]] -Tabla1[[#This Row],[Fecha de nac]])/365,0)))</f>
        <v/>
      </c>
      <c r="O816" s="170"/>
      <c r="P816" s="35"/>
      <c r="Q816" s="68"/>
      <c r="R816" s="68"/>
      <c r="S816" s="68"/>
      <c r="T816" s="68"/>
      <c r="U816" s="244" t="str">
        <f>IF(F816="","",Tabla1[[#This Row],[Fecha Inicio grupo]]+3*7-7)</f>
        <v/>
      </c>
      <c r="V816" s="245" t="str">
        <f>IF(F816="","",EDATE(Tabla1[[#This Row],[Fecha Inicio grupo]],3))</f>
        <v/>
      </c>
      <c r="W816" s="30"/>
      <c r="X816" s="30"/>
      <c r="Y816" s="77"/>
      <c r="Z816" s="77"/>
      <c r="AA816" s="77"/>
      <c r="AB816" s="77"/>
      <c r="AC816" s="77"/>
      <c r="AD816" s="77"/>
      <c r="AE816" s="77"/>
      <c r="AF816" s="77"/>
      <c r="AG816" s="77"/>
      <c r="AH816" s="77"/>
      <c r="AI816" s="77"/>
      <c r="AJ816" s="77"/>
      <c r="AK816" s="77"/>
      <c r="AL816" s="77"/>
      <c r="AM816" s="77"/>
      <c r="AN816" s="77"/>
      <c r="AO816" s="145"/>
      <c r="AP816" s="247" t="str">
        <f>IF(F816="","",IFERROR(VLOOKUP(SUBSTITUTE(SUBSTITUTE(Tabla1[[#This Row],[Uso Sistemas]],"T","P"),"N","F"),Parámetros!$M$2:$N$17,2,0),"Completar hasta 3ra sem. para evaluar a Probacionista"))</f>
        <v/>
      </c>
      <c r="AQ816" s="40"/>
      <c r="AR816" s="40"/>
      <c r="AS816" s="40"/>
      <c r="AT816" s="29"/>
      <c r="AU816" s="56"/>
      <c r="AV816" s="56"/>
      <c r="AW816" s="56"/>
      <c r="AX816" s="249" t="str">
        <f>IF(V816="","",EOMONTH(EDATE(Tabla1[[#This Row],[Fecha Finalización]],2),0))</f>
        <v/>
      </c>
      <c r="AY816" s="40"/>
      <c r="AZ816" s="250" t="str">
        <f>IF(V816="","",EOMONTH(EDATE(Tabla1[[#This Row],[Fecha Finalización]],3),0))</f>
        <v/>
      </c>
      <c r="BA816" s="40"/>
      <c r="BB816" s="40"/>
      <c r="BC816" s="236"/>
      <c r="BD816" s="234" t="str">
        <f>IF(F816="","",Tabla1[[#This Row],[sem 01]]&amp;Tabla1[[#This Row],[sem 02]]&amp;Tabla1[[#This Row],[sem 03]])</f>
        <v/>
      </c>
      <c r="BE816" s="235" t="str">
        <f>IF(TRIM(F816)="","",$B$1&amp;"-"&amp;SUBSTITUTE(Tabla1[[#This Row],[Mes Inscrito]]," ","")&amp;"-"&amp;SUBSTITUTE(Tabla1[[#This Row],[Dia de clases Inscrito]]," ","")&amp;"-"&amp;SUBSTITUTE(Tabla1[[#This Row],[Horario Inscrito]]," ","")&amp;"-"&amp;Tabla1[[#This Row],[Fecha Inicio grupo]])</f>
        <v/>
      </c>
      <c r="BF816" s="252" t="str">
        <f>IF(F816="","",Tabla1[[#This Row],[Curso]])</f>
        <v/>
      </c>
      <c r="BG816" s="253" t="str">
        <f>+IF(TRIM(F816)="","",$B$1&amp;"-"&amp;TRIM(Tabla1[[#This Row],[Mes Inscrito]])&amp;"-"&amp;TRIM(Tabla1[[#This Row],[Dia de clases Inscrito]])&amp;"-"&amp;TRIM(Tabla1[[#This Row],[Horario Inscrito]])&amp;"-"&amp;TRIM(Tabla1[[#This Row],[Fecha Inicio grupo]])&amp;"-"&amp;TRIM(Tabla1[[#This Row],[Tipo Incrito]]))</f>
        <v/>
      </c>
      <c r="BH816" s="309"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10"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10"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10" t="str">
        <f>IF(Tabla1[[#This Row],[Fecha Inicio grupo]]="","",IFERROR(VLOOKUP(Tabla1[[#This Row],[Mes de Alta como miembro]],Parámetros!$AM$2:$AN$16,2,0),"01/01/1900"))</f>
        <v/>
      </c>
    </row>
    <row r="817" spans="1:63" ht="14.45" hidden="1">
      <c r="A817" s="69">
        <v>814</v>
      </c>
      <c r="B817" s="30"/>
      <c r="C817" s="35"/>
      <c r="D817" s="43"/>
      <c r="E817" s="65"/>
      <c r="F817" s="46"/>
      <c r="G817" s="46"/>
      <c r="H817" s="164"/>
      <c r="I817" s="43"/>
      <c r="J817" s="29"/>
      <c r="K817" s="70"/>
      <c r="L817" s="69"/>
      <c r="M817" s="47"/>
      <c r="N817" s="239" t="str">
        <f ca="1">IF(Tabla1[[#This Row],[Fecha de nac]]="","",IF(Tabla1[[#This Row],[Fecha Finalización]] &gt;=TODAY(), DATEDIF(Tabla1[[#This Row],[Fecha de nac]],TODAY(),"y"), ROUNDDOWN((Tabla1[[#This Row],[Fecha Finalización]] -Tabla1[[#This Row],[Fecha de nac]])/365,0)))</f>
        <v/>
      </c>
      <c r="O817" s="170"/>
      <c r="P817" s="35"/>
      <c r="Q817" s="68"/>
      <c r="R817" s="68"/>
      <c r="S817" s="68"/>
      <c r="T817" s="68"/>
      <c r="U817" s="244" t="str">
        <f>IF(F817="","",Tabla1[[#This Row],[Fecha Inicio grupo]]+3*7-7)</f>
        <v/>
      </c>
      <c r="V817" s="245" t="str">
        <f>IF(F817="","",EDATE(Tabla1[[#This Row],[Fecha Inicio grupo]],3))</f>
        <v/>
      </c>
      <c r="W817" s="30"/>
      <c r="X817" s="30"/>
      <c r="Y817" s="77"/>
      <c r="Z817" s="77"/>
      <c r="AA817" s="77"/>
      <c r="AB817" s="77"/>
      <c r="AC817" s="77"/>
      <c r="AD817" s="77"/>
      <c r="AE817" s="77"/>
      <c r="AF817" s="77"/>
      <c r="AG817" s="77"/>
      <c r="AH817" s="77"/>
      <c r="AI817" s="77"/>
      <c r="AJ817" s="77"/>
      <c r="AK817" s="77"/>
      <c r="AL817" s="77"/>
      <c r="AM817" s="77"/>
      <c r="AN817" s="77"/>
      <c r="AO817" s="145"/>
      <c r="AP817" s="247" t="str">
        <f>IF(F817="","",IFERROR(VLOOKUP(SUBSTITUTE(SUBSTITUTE(Tabla1[[#This Row],[Uso Sistemas]],"T","P"),"N","F"),Parámetros!$M$2:$N$17,2,0),"Completar hasta 3ra sem. para evaluar a Probacionista"))</f>
        <v/>
      </c>
      <c r="AQ817" s="40"/>
      <c r="AR817" s="40"/>
      <c r="AS817" s="40"/>
      <c r="AT817" s="29"/>
      <c r="AU817" s="56"/>
      <c r="AV817" s="56"/>
      <c r="AW817" s="56"/>
      <c r="AX817" s="249" t="str">
        <f>IF(V817="","",EOMONTH(EDATE(Tabla1[[#This Row],[Fecha Finalización]],2),0))</f>
        <v/>
      </c>
      <c r="AY817" s="40"/>
      <c r="AZ817" s="250" t="str">
        <f>IF(V817="","",EOMONTH(EDATE(Tabla1[[#This Row],[Fecha Finalización]],3),0))</f>
        <v/>
      </c>
      <c r="BA817" s="40"/>
      <c r="BB817" s="40"/>
      <c r="BC817" s="236"/>
      <c r="BD817" s="234" t="str">
        <f>IF(F817="","",Tabla1[[#This Row],[sem 01]]&amp;Tabla1[[#This Row],[sem 02]]&amp;Tabla1[[#This Row],[sem 03]])</f>
        <v/>
      </c>
      <c r="BE817" s="235" t="str">
        <f>IF(TRIM(F817)="","",$B$1&amp;"-"&amp;SUBSTITUTE(Tabla1[[#This Row],[Mes Inscrito]]," ","")&amp;"-"&amp;SUBSTITUTE(Tabla1[[#This Row],[Dia de clases Inscrito]]," ","")&amp;"-"&amp;SUBSTITUTE(Tabla1[[#This Row],[Horario Inscrito]]," ","")&amp;"-"&amp;Tabla1[[#This Row],[Fecha Inicio grupo]])</f>
        <v/>
      </c>
      <c r="BF817" s="252" t="str">
        <f>IF(F817="","",Tabla1[[#This Row],[Curso]])</f>
        <v/>
      </c>
      <c r="BG817" s="253" t="str">
        <f>+IF(TRIM(F817)="","",$B$1&amp;"-"&amp;TRIM(Tabla1[[#This Row],[Mes Inscrito]])&amp;"-"&amp;TRIM(Tabla1[[#This Row],[Dia de clases Inscrito]])&amp;"-"&amp;TRIM(Tabla1[[#This Row],[Horario Inscrito]])&amp;"-"&amp;TRIM(Tabla1[[#This Row],[Fecha Inicio grupo]])&amp;"-"&amp;TRIM(Tabla1[[#This Row],[Tipo Incrito]]))</f>
        <v/>
      </c>
      <c r="BH817" s="309"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10"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10"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10" t="str">
        <f>IF(Tabla1[[#This Row],[Fecha Inicio grupo]]="","",IFERROR(VLOOKUP(Tabla1[[#This Row],[Mes de Alta como miembro]],Parámetros!$AM$2:$AN$16,2,0),"01/01/1900"))</f>
        <v/>
      </c>
    </row>
    <row r="818" spans="1:63" ht="14.45" hidden="1">
      <c r="A818" s="69">
        <v>815</v>
      </c>
      <c r="B818" s="30"/>
      <c r="C818" s="35"/>
      <c r="D818" s="43"/>
      <c r="E818" s="65"/>
      <c r="F818" s="46"/>
      <c r="G818" s="46"/>
      <c r="H818" s="164"/>
      <c r="I818" s="43"/>
      <c r="J818" s="29"/>
      <c r="K818" s="70"/>
      <c r="L818" s="69"/>
      <c r="M818" s="47"/>
      <c r="N818" s="239" t="str">
        <f ca="1">IF(Tabla1[[#This Row],[Fecha de nac]]="","",IF(Tabla1[[#This Row],[Fecha Finalización]] &gt;=TODAY(), DATEDIF(Tabla1[[#This Row],[Fecha de nac]],TODAY(),"y"), ROUNDDOWN((Tabla1[[#This Row],[Fecha Finalización]] -Tabla1[[#This Row],[Fecha de nac]])/365,0)))</f>
        <v/>
      </c>
      <c r="O818" s="170"/>
      <c r="P818" s="35"/>
      <c r="Q818" s="68"/>
      <c r="R818" s="68"/>
      <c r="S818" s="68"/>
      <c r="T818" s="68"/>
      <c r="U818" s="244" t="str">
        <f>IF(F818="","",Tabla1[[#This Row],[Fecha Inicio grupo]]+3*7-7)</f>
        <v/>
      </c>
      <c r="V818" s="245" t="str">
        <f>IF(F818="","",EDATE(Tabla1[[#This Row],[Fecha Inicio grupo]],3))</f>
        <v/>
      </c>
      <c r="W818" s="30"/>
      <c r="X818" s="30"/>
      <c r="Y818" s="77"/>
      <c r="Z818" s="77"/>
      <c r="AA818" s="77"/>
      <c r="AB818" s="77"/>
      <c r="AC818" s="77"/>
      <c r="AD818" s="77"/>
      <c r="AE818" s="77"/>
      <c r="AF818" s="77"/>
      <c r="AG818" s="77"/>
      <c r="AH818" s="77"/>
      <c r="AI818" s="77"/>
      <c r="AJ818" s="77"/>
      <c r="AK818" s="77"/>
      <c r="AL818" s="77"/>
      <c r="AM818" s="77"/>
      <c r="AN818" s="77"/>
      <c r="AO818" s="145"/>
      <c r="AP818" s="247" t="str">
        <f>IF(F818="","",IFERROR(VLOOKUP(SUBSTITUTE(SUBSTITUTE(Tabla1[[#This Row],[Uso Sistemas]],"T","P"),"N","F"),Parámetros!$M$2:$N$17,2,0),"Completar hasta 3ra sem. para evaluar a Probacionista"))</f>
        <v/>
      </c>
      <c r="AQ818" s="40"/>
      <c r="AR818" s="40"/>
      <c r="AS818" s="40"/>
      <c r="AT818" s="29"/>
      <c r="AU818" s="56"/>
      <c r="AV818" s="56"/>
      <c r="AW818" s="56"/>
      <c r="AX818" s="249" t="str">
        <f>IF(V818="","",EOMONTH(EDATE(Tabla1[[#This Row],[Fecha Finalización]],2),0))</f>
        <v/>
      </c>
      <c r="AY818" s="40"/>
      <c r="AZ818" s="250" t="str">
        <f>IF(V818="","",EOMONTH(EDATE(Tabla1[[#This Row],[Fecha Finalización]],3),0))</f>
        <v/>
      </c>
      <c r="BA818" s="40"/>
      <c r="BB818" s="40"/>
      <c r="BC818" s="236"/>
      <c r="BD818" s="234" t="str">
        <f>IF(F818="","",Tabla1[[#This Row],[sem 01]]&amp;Tabla1[[#This Row],[sem 02]]&amp;Tabla1[[#This Row],[sem 03]])</f>
        <v/>
      </c>
      <c r="BE818" s="235" t="str">
        <f>IF(TRIM(F818)="","",$B$1&amp;"-"&amp;SUBSTITUTE(Tabla1[[#This Row],[Mes Inscrito]]," ","")&amp;"-"&amp;SUBSTITUTE(Tabla1[[#This Row],[Dia de clases Inscrito]]," ","")&amp;"-"&amp;SUBSTITUTE(Tabla1[[#This Row],[Horario Inscrito]]," ","")&amp;"-"&amp;Tabla1[[#This Row],[Fecha Inicio grupo]])</f>
        <v/>
      </c>
      <c r="BF818" s="252" t="str">
        <f>IF(F818="","",Tabla1[[#This Row],[Curso]])</f>
        <v/>
      </c>
      <c r="BG818" s="253" t="str">
        <f>+IF(TRIM(F818)="","",$B$1&amp;"-"&amp;TRIM(Tabla1[[#This Row],[Mes Inscrito]])&amp;"-"&amp;TRIM(Tabla1[[#This Row],[Dia de clases Inscrito]])&amp;"-"&amp;TRIM(Tabla1[[#This Row],[Horario Inscrito]])&amp;"-"&amp;TRIM(Tabla1[[#This Row],[Fecha Inicio grupo]])&amp;"-"&amp;TRIM(Tabla1[[#This Row],[Tipo Incrito]]))</f>
        <v/>
      </c>
      <c r="BH818" s="309"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10"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10"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10" t="str">
        <f>IF(Tabla1[[#This Row],[Fecha Inicio grupo]]="","",IFERROR(VLOOKUP(Tabla1[[#This Row],[Mes de Alta como miembro]],Parámetros!$AM$2:$AN$16,2,0),"01/01/1900"))</f>
        <v/>
      </c>
    </row>
    <row r="819" spans="1:63" ht="14.45" hidden="1">
      <c r="A819" s="69">
        <v>816</v>
      </c>
      <c r="B819" s="30"/>
      <c r="C819" s="35"/>
      <c r="D819" s="43"/>
      <c r="E819" s="65"/>
      <c r="F819" s="46"/>
      <c r="G819" s="46"/>
      <c r="H819" s="164"/>
      <c r="I819" s="43"/>
      <c r="J819" s="29"/>
      <c r="K819" s="70"/>
      <c r="L819" s="69"/>
      <c r="M819" s="47"/>
      <c r="N819" s="239" t="str">
        <f ca="1">IF(Tabla1[[#This Row],[Fecha de nac]]="","",IF(Tabla1[[#This Row],[Fecha Finalización]] &gt;=TODAY(), DATEDIF(Tabla1[[#This Row],[Fecha de nac]],TODAY(),"y"), ROUNDDOWN((Tabla1[[#This Row],[Fecha Finalización]] -Tabla1[[#This Row],[Fecha de nac]])/365,0)))</f>
        <v/>
      </c>
      <c r="O819" s="170"/>
      <c r="P819" s="35"/>
      <c r="Q819" s="68"/>
      <c r="R819" s="68"/>
      <c r="S819" s="68"/>
      <c r="T819" s="68"/>
      <c r="U819" s="244" t="str">
        <f>IF(F819="","",Tabla1[[#This Row],[Fecha Inicio grupo]]+3*7-7)</f>
        <v/>
      </c>
      <c r="V819" s="245" t="str">
        <f>IF(F819="","",EDATE(Tabla1[[#This Row],[Fecha Inicio grupo]],3))</f>
        <v/>
      </c>
      <c r="W819" s="30"/>
      <c r="X819" s="30"/>
      <c r="Y819" s="77"/>
      <c r="Z819" s="77"/>
      <c r="AA819" s="77"/>
      <c r="AB819" s="77"/>
      <c r="AC819" s="77"/>
      <c r="AD819" s="77"/>
      <c r="AE819" s="77"/>
      <c r="AF819" s="77"/>
      <c r="AG819" s="77"/>
      <c r="AH819" s="77"/>
      <c r="AI819" s="77"/>
      <c r="AJ819" s="77"/>
      <c r="AK819" s="77"/>
      <c r="AL819" s="77"/>
      <c r="AM819" s="77"/>
      <c r="AN819" s="77"/>
      <c r="AO819" s="145"/>
      <c r="AP819" s="247" t="str">
        <f>IF(F819="","",IFERROR(VLOOKUP(SUBSTITUTE(SUBSTITUTE(Tabla1[[#This Row],[Uso Sistemas]],"T","P"),"N","F"),Parámetros!$M$2:$N$17,2,0),"Completar hasta 3ra sem. para evaluar a Probacionista"))</f>
        <v/>
      </c>
      <c r="AQ819" s="40"/>
      <c r="AR819" s="40"/>
      <c r="AS819" s="40"/>
      <c r="AT819" s="29"/>
      <c r="AU819" s="56"/>
      <c r="AV819" s="56"/>
      <c r="AW819" s="56"/>
      <c r="AX819" s="249" t="str">
        <f>IF(V819="","",EOMONTH(EDATE(Tabla1[[#This Row],[Fecha Finalización]],2),0))</f>
        <v/>
      </c>
      <c r="AY819" s="40"/>
      <c r="AZ819" s="250" t="str">
        <f>IF(V819="","",EOMONTH(EDATE(Tabla1[[#This Row],[Fecha Finalización]],3),0))</f>
        <v/>
      </c>
      <c r="BA819" s="40"/>
      <c r="BB819" s="40"/>
      <c r="BC819" s="236"/>
      <c r="BD819" s="234" t="str">
        <f>IF(F819="","",Tabla1[[#This Row],[sem 01]]&amp;Tabla1[[#This Row],[sem 02]]&amp;Tabla1[[#This Row],[sem 03]])</f>
        <v/>
      </c>
      <c r="BE819" s="235" t="str">
        <f>IF(TRIM(F819)="","",$B$1&amp;"-"&amp;SUBSTITUTE(Tabla1[[#This Row],[Mes Inscrito]]," ","")&amp;"-"&amp;SUBSTITUTE(Tabla1[[#This Row],[Dia de clases Inscrito]]," ","")&amp;"-"&amp;SUBSTITUTE(Tabla1[[#This Row],[Horario Inscrito]]," ","")&amp;"-"&amp;Tabla1[[#This Row],[Fecha Inicio grupo]])</f>
        <v/>
      </c>
      <c r="BF819" s="252" t="str">
        <f>IF(F819="","",Tabla1[[#This Row],[Curso]])</f>
        <v/>
      </c>
      <c r="BG819" s="253" t="str">
        <f>+IF(TRIM(F819)="","",$B$1&amp;"-"&amp;TRIM(Tabla1[[#This Row],[Mes Inscrito]])&amp;"-"&amp;TRIM(Tabla1[[#This Row],[Dia de clases Inscrito]])&amp;"-"&amp;TRIM(Tabla1[[#This Row],[Horario Inscrito]])&amp;"-"&amp;TRIM(Tabla1[[#This Row],[Fecha Inicio grupo]])&amp;"-"&amp;TRIM(Tabla1[[#This Row],[Tipo Incrito]]))</f>
        <v/>
      </c>
      <c r="BH819" s="309"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10"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10"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10" t="str">
        <f>IF(Tabla1[[#This Row],[Fecha Inicio grupo]]="","",IFERROR(VLOOKUP(Tabla1[[#This Row],[Mes de Alta como miembro]],Parámetros!$AM$2:$AN$16,2,0),"01/01/1900"))</f>
        <v/>
      </c>
    </row>
    <row r="820" spans="1:63" ht="14.45" hidden="1">
      <c r="A820" s="69">
        <v>817</v>
      </c>
      <c r="B820" s="30"/>
      <c r="C820" s="35"/>
      <c r="D820" s="43"/>
      <c r="E820" s="65"/>
      <c r="F820" s="46"/>
      <c r="G820" s="46"/>
      <c r="H820" s="164"/>
      <c r="I820" s="43"/>
      <c r="J820" s="29"/>
      <c r="K820" s="70"/>
      <c r="L820" s="69"/>
      <c r="M820" s="47"/>
      <c r="N820" s="239" t="str">
        <f ca="1">IF(Tabla1[[#This Row],[Fecha de nac]]="","",IF(Tabla1[[#This Row],[Fecha Finalización]] &gt;=TODAY(), DATEDIF(Tabla1[[#This Row],[Fecha de nac]],TODAY(),"y"), ROUNDDOWN((Tabla1[[#This Row],[Fecha Finalización]] -Tabla1[[#This Row],[Fecha de nac]])/365,0)))</f>
        <v/>
      </c>
      <c r="O820" s="170"/>
      <c r="P820" s="35"/>
      <c r="Q820" s="68"/>
      <c r="R820" s="68"/>
      <c r="S820" s="68"/>
      <c r="T820" s="68"/>
      <c r="U820" s="244" t="str">
        <f>IF(F820="","",Tabla1[[#This Row],[Fecha Inicio grupo]]+3*7-7)</f>
        <v/>
      </c>
      <c r="V820" s="245" t="str">
        <f>IF(F820="","",EDATE(Tabla1[[#This Row],[Fecha Inicio grupo]],3))</f>
        <v/>
      </c>
      <c r="W820" s="30"/>
      <c r="X820" s="30"/>
      <c r="Y820" s="77"/>
      <c r="Z820" s="77"/>
      <c r="AA820" s="77"/>
      <c r="AB820" s="77"/>
      <c r="AC820" s="77"/>
      <c r="AD820" s="77"/>
      <c r="AE820" s="77"/>
      <c r="AF820" s="77"/>
      <c r="AG820" s="77"/>
      <c r="AH820" s="77"/>
      <c r="AI820" s="77"/>
      <c r="AJ820" s="77"/>
      <c r="AK820" s="77"/>
      <c r="AL820" s="77"/>
      <c r="AM820" s="77"/>
      <c r="AN820" s="77"/>
      <c r="AO820" s="145"/>
      <c r="AP820" s="247" t="str">
        <f>IF(F820="","",IFERROR(VLOOKUP(SUBSTITUTE(SUBSTITUTE(Tabla1[[#This Row],[Uso Sistemas]],"T","P"),"N","F"),Parámetros!$M$2:$N$17,2,0),"Completar hasta 3ra sem. para evaluar a Probacionista"))</f>
        <v/>
      </c>
      <c r="AQ820" s="40"/>
      <c r="AR820" s="40"/>
      <c r="AS820" s="40"/>
      <c r="AT820" s="29"/>
      <c r="AU820" s="56"/>
      <c r="AV820" s="56"/>
      <c r="AW820" s="56"/>
      <c r="AX820" s="249" t="str">
        <f>IF(V820="","",EOMONTH(EDATE(Tabla1[[#This Row],[Fecha Finalización]],2),0))</f>
        <v/>
      </c>
      <c r="AY820" s="40"/>
      <c r="AZ820" s="250" t="str">
        <f>IF(V820="","",EOMONTH(EDATE(Tabla1[[#This Row],[Fecha Finalización]],3),0))</f>
        <v/>
      </c>
      <c r="BA820" s="40"/>
      <c r="BB820" s="40"/>
      <c r="BC820" s="236"/>
      <c r="BD820" s="234" t="str">
        <f>IF(F820="","",Tabla1[[#This Row],[sem 01]]&amp;Tabla1[[#This Row],[sem 02]]&amp;Tabla1[[#This Row],[sem 03]])</f>
        <v/>
      </c>
      <c r="BE820" s="235" t="str">
        <f>IF(TRIM(F820)="","",$B$1&amp;"-"&amp;SUBSTITUTE(Tabla1[[#This Row],[Mes Inscrito]]," ","")&amp;"-"&amp;SUBSTITUTE(Tabla1[[#This Row],[Dia de clases Inscrito]]," ","")&amp;"-"&amp;SUBSTITUTE(Tabla1[[#This Row],[Horario Inscrito]]," ","")&amp;"-"&amp;Tabla1[[#This Row],[Fecha Inicio grupo]])</f>
        <v/>
      </c>
      <c r="BF820" s="252" t="str">
        <f>IF(F820="","",Tabla1[[#This Row],[Curso]])</f>
        <v/>
      </c>
      <c r="BG820" s="253" t="str">
        <f>+IF(TRIM(F820)="","",$B$1&amp;"-"&amp;TRIM(Tabla1[[#This Row],[Mes Inscrito]])&amp;"-"&amp;TRIM(Tabla1[[#This Row],[Dia de clases Inscrito]])&amp;"-"&amp;TRIM(Tabla1[[#This Row],[Horario Inscrito]])&amp;"-"&amp;TRIM(Tabla1[[#This Row],[Fecha Inicio grupo]])&amp;"-"&amp;TRIM(Tabla1[[#This Row],[Tipo Incrito]]))</f>
        <v/>
      </c>
      <c r="BH820" s="309"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10"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10"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10" t="str">
        <f>IF(Tabla1[[#This Row],[Fecha Inicio grupo]]="","",IFERROR(VLOOKUP(Tabla1[[#This Row],[Mes de Alta como miembro]],Parámetros!$AM$2:$AN$16,2,0),"01/01/1900"))</f>
        <v/>
      </c>
    </row>
    <row r="821" spans="1:63" ht="14.45" hidden="1">
      <c r="A821" s="69">
        <v>818</v>
      </c>
      <c r="B821" s="30"/>
      <c r="C821" s="35"/>
      <c r="D821" s="43"/>
      <c r="E821" s="65"/>
      <c r="F821" s="46"/>
      <c r="G821" s="46"/>
      <c r="H821" s="164"/>
      <c r="I821" s="43"/>
      <c r="J821" s="29"/>
      <c r="K821" s="70"/>
      <c r="L821" s="69"/>
      <c r="M821" s="47"/>
      <c r="N821" s="239" t="str">
        <f ca="1">IF(Tabla1[[#This Row],[Fecha de nac]]="","",IF(Tabla1[[#This Row],[Fecha Finalización]] &gt;=TODAY(), DATEDIF(Tabla1[[#This Row],[Fecha de nac]],TODAY(),"y"), ROUNDDOWN((Tabla1[[#This Row],[Fecha Finalización]] -Tabla1[[#This Row],[Fecha de nac]])/365,0)))</f>
        <v/>
      </c>
      <c r="O821" s="170"/>
      <c r="P821" s="35"/>
      <c r="Q821" s="68"/>
      <c r="R821" s="68"/>
      <c r="S821" s="68"/>
      <c r="T821" s="68"/>
      <c r="U821" s="244" t="str">
        <f>IF(F821="","",Tabla1[[#This Row],[Fecha Inicio grupo]]+3*7-7)</f>
        <v/>
      </c>
      <c r="V821" s="245" t="str">
        <f>IF(F821="","",EDATE(Tabla1[[#This Row],[Fecha Inicio grupo]],3))</f>
        <v/>
      </c>
      <c r="W821" s="30"/>
      <c r="X821" s="30"/>
      <c r="Y821" s="77"/>
      <c r="Z821" s="77"/>
      <c r="AA821" s="77"/>
      <c r="AB821" s="77"/>
      <c r="AC821" s="77"/>
      <c r="AD821" s="77"/>
      <c r="AE821" s="77"/>
      <c r="AF821" s="77"/>
      <c r="AG821" s="77"/>
      <c r="AH821" s="77"/>
      <c r="AI821" s="77"/>
      <c r="AJ821" s="77"/>
      <c r="AK821" s="77"/>
      <c r="AL821" s="77"/>
      <c r="AM821" s="77"/>
      <c r="AN821" s="77"/>
      <c r="AO821" s="145"/>
      <c r="AP821" s="247" t="str">
        <f>IF(F821="","",IFERROR(VLOOKUP(SUBSTITUTE(SUBSTITUTE(Tabla1[[#This Row],[Uso Sistemas]],"T","P"),"N","F"),Parámetros!$M$2:$N$17,2,0),"Completar hasta 3ra sem. para evaluar a Probacionista"))</f>
        <v/>
      </c>
      <c r="AQ821" s="40"/>
      <c r="AR821" s="40"/>
      <c r="AS821" s="40"/>
      <c r="AT821" s="29"/>
      <c r="AU821" s="56"/>
      <c r="AV821" s="56"/>
      <c r="AW821" s="56"/>
      <c r="AX821" s="249" t="str">
        <f>IF(V821="","",EOMONTH(EDATE(Tabla1[[#This Row],[Fecha Finalización]],2),0))</f>
        <v/>
      </c>
      <c r="AY821" s="40"/>
      <c r="AZ821" s="250" t="str">
        <f>IF(V821="","",EOMONTH(EDATE(Tabla1[[#This Row],[Fecha Finalización]],3),0))</f>
        <v/>
      </c>
      <c r="BA821" s="40"/>
      <c r="BB821" s="40"/>
      <c r="BC821" s="236"/>
      <c r="BD821" s="234" t="str">
        <f>IF(F821="","",Tabla1[[#This Row],[sem 01]]&amp;Tabla1[[#This Row],[sem 02]]&amp;Tabla1[[#This Row],[sem 03]])</f>
        <v/>
      </c>
      <c r="BE821" s="235" t="str">
        <f>IF(TRIM(F821)="","",$B$1&amp;"-"&amp;SUBSTITUTE(Tabla1[[#This Row],[Mes Inscrito]]," ","")&amp;"-"&amp;SUBSTITUTE(Tabla1[[#This Row],[Dia de clases Inscrito]]," ","")&amp;"-"&amp;SUBSTITUTE(Tabla1[[#This Row],[Horario Inscrito]]," ","")&amp;"-"&amp;Tabla1[[#This Row],[Fecha Inicio grupo]])</f>
        <v/>
      </c>
      <c r="BF821" s="252" t="str">
        <f>IF(F821="","",Tabla1[[#This Row],[Curso]])</f>
        <v/>
      </c>
      <c r="BG821" s="253" t="str">
        <f>+IF(TRIM(F821)="","",$B$1&amp;"-"&amp;TRIM(Tabla1[[#This Row],[Mes Inscrito]])&amp;"-"&amp;TRIM(Tabla1[[#This Row],[Dia de clases Inscrito]])&amp;"-"&amp;TRIM(Tabla1[[#This Row],[Horario Inscrito]])&amp;"-"&amp;TRIM(Tabla1[[#This Row],[Fecha Inicio grupo]])&amp;"-"&amp;TRIM(Tabla1[[#This Row],[Tipo Incrito]]))</f>
        <v/>
      </c>
      <c r="BH821" s="309"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10"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10"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10" t="str">
        <f>IF(Tabla1[[#This Row],[Fecha Inicio grupo]]="","",IFERROR(VLOOKUP(Tabla1[[#This Row],[Mes de Alta como miembro]],Parámetros!$AM$2:$AN$16,2,0),"01/01/1900"))</f>
        <v/>
      </c>
    </row>
    <row r="822" spans="1:63" ht="14.45" hidden="1">
      <c r="A822" s="69">
        <v>819</v>
      </c>
      <c r="B822" s="30"/>
      <c r="C822" s="35"/>
      <c r="D822" s="43"/>
      <c r="E822" s="65"/>
      <c r="F822" s="46"/>
      <c r="G822" s="46"/>
      <c r="H822" s="164"/>
      <c r="I822" s="43"/>
      <c r="J822" s="29"/>
      <c r="K822" s="70"/>
      <c r="L822" s="69"/>
      <c r="M822" s="47"/>
      <c r="N822" s="239" t="str">
        <f ca="1">IF(Tabla1[[#This Row],[Fecha de nac]]="","",IF(Tabla1[[#This Row],[Fecha Finalización]] &gt;=TODAY(), DATEDIF(Tabla1[[#This Row],[Fecha de nac]],TODAY(),"y"), ROUNDDOWN((Tabla1[[#This Row],[Fecha Finalización]] -Tabla1[[#This Row],[Fecha de nac]])/365,0)))</f>
        <v/>
      </c>
      <c r="O822" s="170"/>
      <c r="P822" s="35"/>
      <c r="Q822" s="68"/>
      <c r="R822" s="68"/>
      <c r="S822" s="68"/>
      <c r="T822" s="68"/>
      <c r="U822" s="244" t="str">
        <f>IF(F822="","",Tabla1[[#This Row],[Fecha Inicio grupo]]+3*7-7)</f>
        <v/>
      </c>
      <c r="V822" s="245" t="str">
        <f>IF(F822="","",EDATE(Tabla1[[#This Row],[Fecha Inicio grupo]],3))</f>
        <v/>
      </c>
      <c r="W822" s="30"/>
      <c r="X822" s="30"/>
      <c r="Y822" s="77"/>
      <c r="Z822" s="77"/>
      <c r="AA822" s="77"/>
      <c r="AB822" s="77"/>
      <c r="AC822" s="77"/>
      <c r="AD822" s="77"/>
      <c r="AE822" s="77"/>
      <c r="AF822" s="77"/>
      <c r="AG822" s="77"/>
      <c r="AH822" s="77"/>
      <c r="AI822" s="77"/>
      <c r="AJ822" s="77"/>
      <c r="AK822" s="77"/>
      <c r="AL822" s="77"/>
      <c r="AM822" s="77"/>
      <c r="AN822" s="77"/>
      <c r="AO822" s="145"/>
      <c r="AP822" s="247" t="str">
        <f>IF(F822="","",IFERROR(VLOOKUP(SUBSTITUTE(SUBSTITUTE(Tabla1[[#This Row],[Uso Sistemas]],"T","P"),"N","F"),Parámetros!$M$2:$N$17,2,0),"Completar hasta 3ra sem. para evaluar a Probacionista"))</f>
        <v/>
      </c>
      <c r="AQ822" s="40"/>
      <c r="AR822" s="40"/>
      <c r="AS822" s="40"/>
      <c r="AT822" s="29"/>
      <c r="AU822" s="56"/>
      <c r="AV822" s="56"/>
      <c r="AW822" s="56"/>
      <c r="AX822" s="249" t="str">
        <f>IF(V822="","",EOMONTH(EDATE(Tabla1[[#This Row],[Fecha Finalización]],2),0))</f>
        <v/>
      </c>
      <c r="AY822" s="40"/>
      <c r="AZ822" s="250" t="str">
        <f>IF(V822="","",EOMONTH(EDATE(Tabla1[[#This Row],[Fecha Finalización]],3),0))</f>
        <v/>
      </c>
      <c r="BA822" s="40"/>
      <c r="BB822" s="40"/>
      <c r="BC822" s="236"/>
      <c r="BD822" s="234" t="str">
        <f>IF(F822="","",Tabla1[[#This Row],[sem 01]]&amp;Tabla1[[#This Row],[sem 02]]&amp;Tabla1[[#This Row],[sem 03]])</f>
        <v/>
      </c>
      <c r="BE822" s="235" t="str">
        <f>IF(TRIM(F822)="","",$B$1&amp;"-"&amp;SUBSTITUTE(Tabla1[[#This Row],[Mes Inscrito]]," ","")&amp;"-"&amp;SUBSTITUTE(Tabla1[[#This Row],[Dia de clases Inscrito]]," ","")&amp;"-"&amp;SUBSTITUTE(Tabla1[[#This Row],[Horario Inscrito]]," ","")&amp;"-"&amp;Tabla1[[#This Row],[Fecha Inicio grupo]])</f>
        <v/>
      </c>
      <c r="BF822" s="252" t="str">
        <f>IF(F822="","",Tabla1[[#This Row],[Curso]])</f>
        <v/>
      </c>
      <c r="BG822" s="253" t="str">
        <f>+IF(TRIM(F822)="","",$B$1&amp;"-"&amp;TRIM(Tabla1[[#This Row],[Mes Inscrito]])&amp;"-"&amp;TRIM(Tabla1[[#This Row],[Dia de clases Inscrito]])&amp;"-"&amp;TRIM(Tabla1[[#This Row],[Horario Inscrito]])&amp;"-"&amp;TRIM(Tabla1[[#This Row],[Fecha Inicio grupo]])&amp;"-"&amp;TRIM(Tabla1[[#This Row],[Tipo Incrito]]))</f>
        <v/>
      </c>
      <c r="BH822" s="309"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10"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10"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10" t="str">
        <f>IF(Tabla1[[#This Row],[Fecha Inicio grupo]]="","",IFERROR(VLOOKUP(Tabla1[[#This Row],[Mes de Alta como miembro]],Parámetros!$AM$2:$AN$16,2,0),"01/01/1900"))</f>
        <v/>
      </c>
    </row>
    <row r="823" spans="1:63" ht="14.45" hidden="1">
      <c r="A823" s="69">
        <v>820</v>
      </c>
      <c r="B823" s="30"/>
      <c r="C823" s="35"/>
      <c r="D823" s="43"/>
      <c r="E823" s="65"/>
      <c r="F823" s="46"/>
      <c r="G823" s="46"/>
      <c r="H823" s="164"/>
      <c r="I823" s="43"/>
      <c r="J823" s="29"/>
      <c r="K823" s="70"/>
      <c r="L823" s="69"/>
      <c r="M823" s="47"/>
      <c r="N823" s="239" t="str">
        <f ca="1">IF(Tabla1[[#This Row],[Fecha de nac]]="","",IF(Tabla1[[#This Row],[Fecha Finalización]] &gt;=TODAY(), DATEDIF(Tabla1[[#This Row],[Fecha de nac]],TODAY(),"y"), ROUNDDOWN((Tabla1[[#This Row],[Fecha Finalización]] -Tabla1[[#This Row],[Fecha de nac]])/365,0)))</f>
        <v/>
      </c>
      <c r="O823" s="170"/>
      <c r="P823" s="35"/>
      <c r="Q823" s="68"/>
      <c r="R823" s="68"/>
      <c r="S823" s="68"/>
      <c r="T823" s="68"/>
      <c r="U823" s="244" t="str">
        <f>IF(F823="","",Tabla1[[#This Row],[Fecha Inicio grupo]]+3*7-7)</f>
        <v/>
      </c>
      <c r="V823" s="245" t="str">
        <f>IF(F823="","",EDATE(Tabla1[[#This Row],[Fecha Inicio grupo]],3))</f>
        <v/>
      </c>
      <c r="W823" s="30"/>
      <c r="X823" s="30"/>
      <c r="Y823" s="77"/>
      <c r="Z823" s="77"/>
      <c r="AA823" s="77"/>
      <c r="AB823" s="77"/>
      <c r="AC823" s="77"/>
      <c r="AD823" s="77"/>
      <c r="AE823" s="77"/>
      <c r="AF823" s="77"/>
      <c r="AG823" s="77"/>
      <c r="AH823" s="77"/>
      <c r="AI823" s="77"/>
      <c r="AJ823" s="77"/>
      <c r="AK823" s="77"/>
      <c r="AL823" s="77"/>
      <c r="AM823" s="77"/>
      <c r="AN823" s="77"/>
      <c r="AO823" s="145"/>
      <c r="AP823" s="247" t="str">
        <f>IF(F823="","",IFERROR(VLOOKUP(SUBSTITUTE(SUBSTITUTE(Tabla1[[#This Row],[Uso Sistemas]],"T","P"),"N","F"),Parámetros!$M$2:$N$17,2,0),"Completar hasta 3ra sem. para evaluar a Probacionista"))</f>
        <v/>
      </c>
      <c r="AQ823" s="40"/>
      <c r="AR823" s="40"/>
      <c r="AS823" s="40"/>
      <c r="AT823" s="29"/>
      <c r="AU823" s="56"/>
      <c r="AV823" s="56"/>
      <c r="AW823" s="56"/>
      <c r="AX823" s="249" t="str">
        <f>IF(V823="","",EOMONTH(EDATE(Tabla1[[#This Row],[Fecha Finalización]],2),0))</f>
        <v/>
      </c>
      <c r="AY823" s="40"/>
      <c r="AZ823" s="250" t="str">
        <f>IF(V823="","",EOMONTH(EDATE(Tabla1[[#This Row],[Fecha Finalización]],3),0))</f>
        <v/>
      </c>
      <c r="BA823" s="40"/>
      <c r="BB823" s="40"/>
      <c r="BC823" s="236"/>
      <c r="BD823" s="234" t="str">
        <f>IF(F823="","",Tabla1[[#This Row],[sem 01]]&amp;Tabla1[[#This Row],[sem 02]]&amp;Tabla1[[#This Row],[sem 03]])</f>
        <v/>
      </c>
      <c r="BE823" s="235" t="str">
        <f>IF(TRIM(F823)="","",$B$1&amp;"-"&amp;SUBSTITUTE(Tabla1[[#This Row],[Mes Inscrito]]," ","")&amp;"-"&amp;SUBSTITUTE(Tabla1[[#This Row],[Dia de clases Inscrito]]," ","")&amp;"-"&amp;SUBSTITUTE(Tabla1[[#This Row],[Horario Inscrito]]," ","")&amp;"-"&amp;Tabla1[[#This Row],[Fecha Inicio grupo]])</f>
        <v/>
      </c>
      <c r="BF823" s="252" t="str">
        <f>IF(F823="","",Tabla1[[#This Row],[Curso]])</f>
        <v/>
      </c>
      <c r="BG823" s="253" t="str">
        <f>+IF(TRIM(F823)="","",$B$1&amp;"-"&amp;TRIM(Tabla1[[#This Row],[Mes Inscrito]])&amp;"-"&amp;TRIM(Tabla1[[#This Row],[Dia de clases Inscrito]])&amp;"-"&amp;TRIM(Tabla1[[#This Row],[Horario Inscrito]])&amp;"-"&amp;TRIM(Tabla1[[#This Row],[Fecha Inicio grupo]])&amp;"-"&amp;TRIM(Tabla1[[#This Row],[Tipo Incrito]]))</f>
        <v/>
      </c>
      <c r="BH823" s="309"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10"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10"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10" t="str">
        <f>IF(Tabla1[[#This Row],[Fecha Inicio grupo]]="","",IFERROR(VLOOKUP(Tabla1[[#This Row],[Mes de Alta como miembro]],Parámetros!$AM$2:$AN$16,2,0),"01/01/1900"))</f>
        <v/>
      </c>
    </row>
    <row r="824" spans="1:63" ht="14.45" hidden="1">
      <c r="A824" s="69">
        <v>821</v>
      </c>
      <c r="B824" s="30"/>
      <c r="C824" s="35"/>
      <c r="D824" s="43"/>
      <c r="E824" s="65"/>
      <c r="F824" s="46"/>
      <c r="G824" s="46"/>
      <c r="H824" s="164"/>
      <c r="I824" s="43"/>
      <c r="J824" s="29"/>
      <c r="K824" s="70"/>
      <c r="L824" s="69"/>
      <c r="M824" s="47"/>
      <c r="N824" s="239" t="str">
        <f ca="1">IF(Tabla1[[#This Row],[Fecha de nac]]="","",IF(Tabla1[[#This Row],[Fecha Finalización]] &gt;=TODAY(), DATEDIF(Tabla1[[#This Row],[Fecha de nac]],TODAY(),"y"), ROUNDDOWN((Tabla1[[#This Row],[Fecha Finalización]] -Tabla1[[#This Row],[Fecha de nac]])/365,0)))</f>
        <v/>
      </c>
      <c r="O824" s="170"/>
      <c r="P824" s="35"/>
      <c r="Q824" s="68"/>
      <c r="R824" s="68"/>
      <c r="S824" s="68"/>
      <c r="T824" s="68"/>
      <c r="U824" s="244" t="str">
        <f>IF(F824="","",Tabla1[[#This Row],[Fecha Inicio grupo]]+3*7-7)</f>
        <v/>
      </c>
      <c r="V824" s="245" t="str">
        <f>IF(F824="","",EDATE(Tabla1[[#This Row],[Fecha Inicio grupo]],3))</f>
        <v/>
      </c>
      <c r="W824" s="30"/>
      <c r="X824" s="30"/>
      <c r="Y824" s="77"/>
      <c r="Z824" s="77"/>
      <c r="AA824" s="77"/>
      <c r="AB824" s="77"/>
      <c r="AC824" s="77"/>
      <c r="AD824" s="77"/>
      <c r="AE824" s="77"/>
      <c r="AF824" s="77"/>
      <c r="AG824" s="77"/>
      <c r="AH824" s="77"/>
      <c r="AI824" s="77"/>
      <c r="AJ824" s="77"/>
      <c r="AK824" s="77"/>
      <c r="AL824" s="77"/>
      <c r="AM824" s="77"/>
      <c r="AN824" s="77"/>
      <c r="AO824" s="145"/>
      <c r="AP824" s="247" t="str">
        <f>IF(F824="","",IFERROR(VLOOKUP(SUBSTITUTE(SUBSTITUTE(Tabla1[[#This Row],[Uso Sistemas]],"T","P"),"N","F"),Parámetros!$M$2:$N$17,2,0),"Completar hasta 3ra sem. para evaluar a Probacionista"))</f>
        <v/>
      </c>
      <c r="AQ824" s="40"/>
      <c r="AR824" s="40"/>
      <c r="AS824" s="40"/>
      <c r="AT824" s="29"/>
      <c r="AU824" s="56"/>
      <c r="AV824" s="56"/>
      <c r="AW824" s="56"/>
      <c r="AX824" s="249" t="str">
        <f>IF(V824="","",EOMONTH(EDATE(Tabla1[[#This Row],[Fecha Finalización]],2),0))</f>
        <v/>
      </c>
      <c r="AY824" s="40"/>
      <c r="AZ824" s="250" t="str">
        <f>IF(V824="","",EOMONTH(EDATE(Tabla1[[#This Row],[Fecha Finalización]],3),0))</f>
        <v/>
      </c>
      <c r="BA824" s="40"/>
      <c r="BB824" s="40"/>
      <c r="BC824" s="236"/>
      <c r="BD824" s="234" t="str">
        <f>IF(F824="","",Tabla1[[#This Row],[sem 01]]&amp;Tabla1[[#This Row],[sem 02]]&amp;Tabla1[[#This Row],[sem 03]])</f>
        <v/>
      </c>
      <c r="BE824" s="235" t="str">
        <f>IF(TRIM(F824)="","",$B$1&amp;"-"&amp;SUBSTITUTE(Tabla1[[#This Row],[Mes Inscrito]]," ","")&amp;"-"&amp;SUBSTITUTE(Tabla1[[#This Row],[Dia de clases Inscrito]]," ","")&amp;"-"&amp;SUBSTITUTE(Tabla1[[#This Row],[Horario Inscrito]]," ","")&amp;"-"&amp;Tabla1[[#This Row],[Fecha Inicio grupo]])</f>
        <v/>
      </c>
      <c r="BF824" s="252" t="str">
        <f>IF(F824="","",Tabla1[[#This Row],[Curso]])</f>
        <v/>
      </c>
      <c r="BG824" s="253" t="str">
        <f>+IF(TRIM(F824)="","",$B$1&amp;"-"&amp;TRIM(Tabla1[[#This Row],[Mes Inscrito]])&amp;"-"&amp;TRIM(Tabla1[[#This Row],[Dia de clases Inscrito]])&amp;"-"&amp;TRIM(Tabla1[[#This Row],[Horario Inscrito]])&amp;"-"&amp;TRIM(Tabla1[[#This Row],[Fecha Inicio grupo]])&amp;"-"&amp;TRIM(Tabla1[[#This Row],[Tipo Incrito]]))</f>
        <v/>
      </c>
      <c r="BH824" s="309"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10"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10"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10" t="str">
        <f>IF(Tabla1[[#This Row],[Fecha Inicio grupo]]="","",IFERROR(VLOOKUP(Tabla1[[#This Row],[Mes de Alta como miembro]],Parámetros!$AM$2:$AN$16,2,0),"01/01/1900"))</f>
        <v/>
      </c>
    </row>
    <row r="825" spans="1:63" ht="14.45" hidden="1">
      <c r="A825" s="69">
        <v>822</v>
      </c>
      <c r="B825" s="30"/>
      <c r="C825" s="35"/>
      <c r="D825" s="43"/>
      <c r="E825" s="65"/>
      <c r="F825" s="46"/>
      <c r="G825" s="46"/>
      <c r="H825" s="164"/>
      <c r="I825" s="43"/>
      <c r="J825" s="29"/>
      <c r="K825" s="70"/>
      <c r="L825" s="69"/>
      <c r="M825" s="47"/>
      <c r="N825" s="239" t="str">
        <f ca="1">IF(Tabla1[[#This Row],[Fecha de nac]]="","",IF(Tabla1[[#This Row],[Fecha Finalización]] &gt;=TODAY(), DATEDIF(Tabla1[[#This Row],[Fecha de nac]],TODAY(),"y"), ROUNDDOWN((Tabla1[[#This Row],[Fecha Finalización]] -Tabla1[[#This Row],[Fecha de nac]])/365,0)))</f>
        <v/>
      </c>
      <c r="O825" s="170"/>
      <c r="P825" s="35"/>
      <c r="Q825" s="68"/>
      <c r="R825" s="68"/>
      <c r="S825" s="68"/>
      <c r="T825" s="68"/>
      <c r="U825" s="244" t="str">
        <f>IF(F825="","",Tabla1[[#This Row],[Fecha Inicio grupo]]+3*7-7)</f>
        <v/>
      </c>
      <c r="V825" s="245" t="str">
        <f>IF(F825="","",EDATE(Tabla1[[#This Row],[Fecha Inicio grupo]],3))</f>
        <v/>
      </c>
      <c r="W825" s="30"/>
      <c r="X825" s="30"/>
      <c r="Y825" s="77"/>
      <c r="Z825" s="77"/>
      <c r="AA825" s="77"/>
      <c r="AB825" s="77"/>
      <c r="AC825" s="77"/>
      <c r="AD825" s="77"/>
      <c r="AE825" s="77"/>
      <c r="AF825" s="77"/>
      <c r="AG825" s="77"/>
      <c r="AH825" s="77"/>
      <c r="AI825" s="77"/>
      <c r="AJ825" s="77"/>
      <c r="AK825" s="77"/>
      <c r="AL825" s="77"/>
      <c r="AM825" s="77"/>
      <c r="AN825" s="77"/>
      <c r="AO825" s="145"/>
      <c r="AP825" s="247" t="str">
        <f>IF(F825="","",IFERROR(VLOOKUP(SUBSTITUTE(SUBSTITUTE(Tabla1[[#This Row],[Uso Sistemas]],"T","P"),"N","F"),Parámetros!$M$2:$N$17,2,0),"Completar hasta 3ra sem. para evaluar a Probacionista"))</f>
        <v/>
      </c>
      <c r="AQ825" s="40"/>
      <c r="AR825" s="40"/>
      <c r="AS825" s="40"/>
      <c r="AT825" s="29"/>
      <c r="AU825" s="56"/>
      <c r="AV825" s="56"/>
      <c r="AW825" s="56"/>
      <c r="AX825" s="249" t="str">
        <f>IF(V825="","",EOMONTH(EDATE(Tabla1[[#This Row],[Fecha Finalización]],2),0))</f>
        <v/>
      </c>
      <c r="AY825" s="40"/>
      <c r="AZ825" s="250" t="str">
        <f>IF(V825="","",EOMONTH(EDATE(Tabla1[[#This Row],[Fecha Finalización]],3),0))</f>
        <v/>
      </c>
      <c r="BA825" s="40"/>
      <c r="BB825" s="40"/>
      <c r="BC825" s="236"/>
      <c r="BD825" s="234" t="str">
        <f>IF(F825="","",Tabla1[[#This Row],[sem 01]]&amp;Tabla1[[#This Row],[sem 02]]&amp;Tabla1[[#This Row],[sem 03]])</f>
        <v/>
      </c>
      <c r="BE825" s="235" t="str">
        <f>IF(TRIM(F825)="","",$B$1&amp;"-"&amp;SUBSTITUTE(Tabla1[[#This Row],[Mes Inscrito]]," ","")&amp;"-"&amp;SUBSTITUTE(Tabla1[[#This Row],[Dia de clases Inscrito]]," ","")&amp;"-"&amp;SUBSTITUTE(Tabla1[[#This Row],[Horario Inscrito]]," ","")&amp;"-"&amp;Tabla1[[#This Row],[Fecha Inicio grupo]])</f>
        <v/>
      </c>
      <c r="BF825" s="252" t="str">
        <f>IF(F825="","",Tabla1[[#This Row],[Curso]])</f>
        <v/>
      </c>
      <c r="BG825" s="253" t="str">
        <f>+IF(TRIM(F825)="","",$B$1&amp;"-"&amp;TRIM(Tabla1[[#This Row],[Mes Inscrito]])&amp;"-"&amp;TRIM(Tabla1[[#This Row],[Dia de clases Inscrito]])&amp;"-"&amp;TRIM(Tabla1[[#This Row],[Horario Inscrito]])&amp;"-"&amp;TRIM(Tabla1[[#This Row],[Fecha Inicio grupo]])&amp;"-"&amp;TRIM(Tabla1[[#This Row],[Tipo Incrito]]))</f>
        <v/>
      </c>
      <c r="BH825" s="309"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10"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10"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10" t="str">
        <f>IF(Tabla1[[#This Row],[Fecha Inicio grupo]]="","",IFERROR(VLOOKUP(Tabla1[[#This Row],[Mes de Alta como miembro]],Parámetros!$AM$2:$AN$16,2,0),"01/01/1900"))</f>
        <v/>
      </c>
    </row>
    <row r="826" spans="1:63" ht="14.45" hidden="1">
      <c r="A826" s="69">
        <v>823</v>
      </c>
      <c r="B826" s="30"/>
      <c r="C826" s="35"/>
      <c r="D826" s="43"/>
      <c r="E826" s="65"/>
      <c r="F826" s="46"/>
      <c r="G826" s="46"/>
      <c r="H826" s="164"/>
      <c r="I826" s="43"/>
      <c r="J826" s="29"/>
      <c r="K826" s="70"/>
      <c r="L826" s="69"/>
      <c r="M826" s="47"/>
      <c r="N826" s="239" t="str">
        <f ca="1">IF(Tabla1[[#This Row],[Fecha de nac]]="","",IF(Tabla1[[#This Row],[Fecha Finalización]] &gt;=TODAY(), DATEDIF(Tabla1[[#This Row],[Fecha de nac]],TODAY(),"y"), ROUNDDOWN((Tabla1[[#This Row],[Fecha Finalización]] -Tabla1[[#This Row],[Fecha de nac]])/365,0)))</f>
        <v/>
      </c>
      <c r="O826" s="170"/>
      <c r="P826" s="35"/>
      <c r="Q826" s="68"/>
      <c r="R826" s="68"/>
      <c r="S826" s="68"/>
      <c r="T826" s="68"/>
      <c r="U826" s="244" t="str">
        <f>IF(F826="","",Tabla1[[#This Row],[Fecha Inicio grupo]]+3*7-7)</f>
        <v/>
      </c>
      <c r="V826" s="245" t="str">
        <f>IF(F826="","",EDATE(Tabla1[[#This Row],[Fecha Inicio grupo]],3))</f>
        <v/>
      </c>
      <c r="W826" s="30"/>
      <c r="X826" s="30"/>
      <c r="Y826" s="77"/>
      <c r="Z826" s="77"/>
      <c r="AA826" s="77"/>
      <c r="AB826" s="77"/>
      <c r="AC826" s="77"/>
      <c r="AD826" s="77"/>
      <c r="AE826" s="77"/>
      <c r="AF826" s="77"/>
      <c r="AG826" s="77"/>
      <c r="AH826" s="77"/>
      <c r="AI826" s="77"/>
      <c r="AJ826" s="77"/>
      <c r="AK826" s="77"/>
      <c r="AL826" s="77"/>
      <c r="AM826" s="77"/>
      <c r="AN826" s="77"/>
      <c r="AO826" s="145"/>
      <c r="AP826" s="247" t="str">
        <f>IF(F826="","",IFERROR(VLOOKUP(SUBSTITUTE(SUBSTITUTE(Tabla1[[#This Row],[Uso Sistemas]],"T","P"),"N","F"),Parámetros!$M$2:$N$17,2,0),"Completar hasta 3ra sem. para evaluar a Probacionista"))</f>
        <v/>
      </c>
      <c r="AQ826" s="40"/>
      <c r="AR826" s="40"/>
      <c r="AS826" s="40"/>
      <c r="AT826" s="29"/>
      <c r="AU826" s="56"/>
      <c r="AV826" s="56"/>
      <c r="AW826" s="56"/>
      <c r="AX826" s="249" t="str">
        <f>IF(V826="","",EOMONTH(EDATE(Tabla1[[#This Row],[Fecha Finalización]],2),0))</f>
        <v/>
      </c>
      <c r="AY826" s="40"/>
      <c r="AZ826" s="250" t="str">
        <f>IF(V826="","",EOMONTH(EDATE(Tabla1[[#This Row],[Fecha Finalización]],3),0))</f>
        <v/>
      </c>
      <c r="BA826" s="40"/>
      <c r="BB826" s="40"/>
      <c r="BC826" s="236"/>
      <c r="BD826" s="234" t="str">
        <f>IF(F826="","",Tabla1[[#This Row],[sem 01]]&amp;Tabla1[[#This Row],[sem 02]]&amp;Tabla1[[#This Row],[sem 03]])</f>
        <v/>
      </c>
      <c r="BE826" s="235" t="str">
        <f>IF(TRIM(F826)="","",$B$1&amp;"-"&amp;SUBSTITUTE(Tabla1[[#This Row],[Mes Inscrito]]," ","")&amp;"-"&amp;SUBSTITUTE(Tabla1[[#This Row],[Dia de clases Inscrito]]," ","")&amp;"-"&amp;SUBSTITUTE(Tabla1[[#This Row],[Horario Inscrito]]," ","")&amp;"-"&amp;Tabla1[[#This Row],[Fecha Inicio grupo]])</f>
        <v/>
      </c>
      <c r="BF826" s="252" t="str">
        <f>IF(F826="","",Tabla1[[#This Row],[Curso]])</f>
        <v/>
      </c>
      <c r="BG826" s="253" t="str">
        <f>+IF(TRIM(F826)="","",$B$1&amp;"-"&amp;TRIM(Tabla1[[#This Row],[Mes Inscrito]])&amp;"-"&amp;TRIM(Tabla1[[#This Row],[Dia de clases Inscrito]])&amp;"-"&amp;TRIM(Tabla1[[#This Row],[Horario Inscrito]])&amp;"-"&amp;TRIM(Tabla1[[#This Row],[Fecha Inicio grupo]])&amp;"-"&amp;TRIM(Tabla1[[#This Row],[Tipo Incrito]]))</f>
        <v/>
      </c>
      <c r="BH826" s="309"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10"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10"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10" t="str">
        <f>IF(Tabla1[[#This Row],[Fecha Inicio grupo]]="","",IFERROR(VLOOKUP(Tabla1[[#This Row],[Mes de Alta como miembro]],Parámetros!$AM$2:$AN$16,2,0),"01/01/1900"))</f>
        <v/>
      </c>
    </row>
    <row r="827" spans="1:63" ht="14.45" hidden="1">
      <c r="A827" s="69">
        <v>824</v>
      </c>
      <c r="B827" s="30"/>
      <c r="C827" s="35"/>
      <c r="D827" s="43"/>
      <c r="E827" s="65"/>
      <c r="F827" s="46"/>
      <c r="G827" s="46"/>
      <c r="H827" s="164"/>
      <c r="I827" s="43"/>
      <c r="J827" s="29"/>
      <c r="K827" s="70"/>
      <c r="L827" s="69"/>
      <c r="M827" s="47"/>
      <c r="N827" s="239" t="str">
        <f ca="1">IF(Tabla1[[#This Row],[Fecha de nac]]="","",IF(Tabla1[[#This Row],[Fecha Finalización]] &gt;=TODAY(), DATEDIF(Tabla1[[#This Row],[Fecha de nac]],TODAY(),"y"), ROUNDDOWN((Tabla1[[#This Row],[Fecha Finalización]] -Tabla1[[#This Row],[Fecha de nac]])/365,0)))</f>
        <v/>
      </c>
      <c r="O827" s="170"/>
      <c r="P827" s="35"/>
      <c r="Q827" s="68"/>
      <c r="R827" s="68"/>
      <c r="S827" s="68"/>
      <c r="T827" s="68"/>
      <c r="U827" s="244" t="str">
        <f>IF(F827="","",Tabla1[[#This Row],[Fecha Inicio grupo]]+3*7-7)</f>
        <v/>
      </c>
      <c r="V827" s="245" t="str">
        <f>IF(F827="","",EDATE(Tabla1[[#This Row],[Fecha Inicio grupo]],3))</f>
        <v/>
      </c>
      <c r="W827" s="30"/>
      <c r="X827" s="30"/>
      <c r="Y827" s="77"/>
      <c r="Z827" s="77"/>
      <c r="AA827" s="77"/>
      <c r="AB827" s="77"/>
      <c r="AC827" s="77"/>
      <c r="AD827" s="77"/>
      <c r="AE827" s="77"/>
      <c r="AF827" s="77"/>
      <c r="AG827" s="77"/>
      <c r="AH827" s="77"/>
      <c r="AI827" s="77"/>
      <c r="AJ827" s="77"/>
      <c r="AK827" s="77"/>
      <c r="AL827" s="77"/>
      <c r="AM827" s="77"/>
      <c r="AN827" s="77"/>
      <c r="AO827" s="145"/>
      <c r="AP827" s="247" t="str">
        <f>IF(F827="","",IFERROR(VLOOKUP(SUBSTITUTE(SUBSTITUTE(Tabla1[[#This Row],[Uso Sistemas]],"T","P"),"N","F"),Parámetros!$M$2:$N$17,2,0),"Completar hasta 3ra sem. para evaluar a Probacionista"))</f>
        <v/>
      </c>
      <c r="AQ827" s="40"/>
      <c r="AR827" s="40"/>
      <c r="AS827" s="40"/>
      <c r="AT827" s="29"/>
      <c r="AU827" s="56"/>
      <c r="AV827" s="56"/>
      <c r="AW827" s="56"/>
      <c r="AX827" s="249" t="str">
        <f>IF(V827="","",EOMONTH(EDATE(Tabla1[[#This Row],[Fecha Finalización]],2),0))</f>
        <v/>
      </c>
      <c r="AY827" s="40"/>
      <c r="AZ827" s="250" t="str">
        <f>IF(V827="","",EOMONTH(EDATE(Tabla1[[#This Row],[Fecha Finalización]],3),0))</f>
        <v/>
      </c>
      <c r="BA827" s="40"/>
      <c r="BB827" s="40"/>
      <c r="BC827" s="236"/>
      <c r="BD827" s="234" t="str">
        <f>IF(F827="","",Tabla1[[#This Row],[sem 01]]&amp;Tabla1[[#This Row],[sem 02]]&amp;Tabla1[[#This Row],[sem 03]])</f>
        <v/>
      </c>
      <c r="BE827" s="235" t="str">
        <f>IF(TRIM(F827)="","",$B$1&amp;"-"&amp;SUBSTITUTE(Tabla1[[#This Row],[Mes Inscrito]]," ","")&amp;"-"&amp;SUBSTITUTE(Tabla1[[#This Row],[Dia de clases Inscrito]]," ","")&amp;"-"&amp;SUBSTITUTE(Tabla1[[#This Row],[Horario Inscrito]]," ","")&amp;"-"&amp;Tabla1[[#This Row],[Fecha Inicio grupo]])</f>
        <v/>
      </c>
      <c r="BF827" s="252" t="str">
        <f>IF(F827="","",Tabla1[[#This Row],[Curso]])</f>
        <v/>
      </c>
      <c r="BG827" s="253" t="str">
        <f>+IF(TRIM(F827)="","",$B$1&amp;"-"&amp;TRIM(Tabla1[[#This Row],[Mes Inscrito]])&amp;"-"&amp;TRIM(Tabla1[[#This Row],[Dia de clases Inscrito]])&amp;"-"&amp;TRIM(Tabla1[[#This Row],[Horario Inscrito]])&amp;"-"&amp;TRIM(Tabla1[[#This Row],[Fecha Inicio grupo]])&amp;"-"&amp;TRIM(Tabla1[[#This Row],[Tipo Incrito]]))</f>
        <v/>
      </c>
      <c r="BH827" s="309"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10"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10"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10" t="str">
        <f>IF(Tabla1[[#This Row],[Fecha Inicio grupo]]="","",IFERROR(VLOOKUP(Tabla1[[#This Row],[Mes de Alta como miembro]],Parámetros!$AM$2:$AN$16,2,0),"01/01/1900"))</f>
        <v/>
      </c>
    </row>
    <row r="828" spans="1:63" ht="14.45" hidden="1">
      <c r="A828" s="69">
        <v>825</v>
      </c>
      <c r="B828" s="30"/>
      <c r="C828" s="35"/>
      <c r="D828" s="43"/>
      <c r="E828" s="65"/>
      <c r="F828" s="46"/>
      <c r="G828" s="46"/>
      <c r="H828" s="164"/>
      <c r="I828" s="43"/>
      <c r="J828" s="29"/>
      <c r="K828" s="70"/>
      <c r="L828" s="69"/>
      <c r="M828" s="47"/>
      <c r="N828" s="239" t="str">
        <f ca="1">IF(Tabla1[[#This Row],[Fecha de nac]]="","",IF(Tabla1[[#This Row],[Fecha Finalización]] &gt;=TODAY(), DATEDIF(Tabla1[[#This Row],[Fecha de nac]],TODAY(),"y"), ROUNDDOWN((Tabla1[[#This Row],[Fecha Finalización]] -Tabla1[[#This Row],[Fecha de nac]])/365,0)))</f>
        <v/>
      </c>
      <c r="O828" s="170"/>
      <c r="P828" s="35"/>
      <c r="Q828" s="68"/>
      <c r="R828" s="68"/>
      <c r="S828" s="68"/>
      <c r="T828" s="68"/>
      <c r="U828" s="244" t="str">
        <f>IF(F828="","",Tabla1[[#This Row],[Fecha Inicio grupo]]+3*7-7)</f>
        <v/>
      </c>
      <c r="V828" s="245" t="str">
        <f>IF(F828="","",EDATE(Tabla1[[#This Row],[Fecha Inicio grupo]],3))</f>
        <v/>
      </c>
      <c r="W828" s="30"/>
      <c r="X828" s="30"/>
      <c r="Y828" s="77"/>
      <c r="Z828" s="77"/>
      <c r="AA828" s="77"/>
      <c r="AB828" s="77"/>
      <c r="AC828" s="77"/>
      <c r="AD828" s="77"/>
      <c r="AE828" s="77"/>
      <c r="AF828" s="77"/>
      <c r="AG828" s="77"/>
      <c r="AH828" s="77"/>
      <c r="AI828" s="77"/>
      <c r="AJ828" s="77"/>
      <c r="AK828" s="77"/>
      <c r="AL828" s="77"/>
      <c r="AM828" s="77"/>
      <c r="AN828" s="77"/>
      <c r="AO828" s="145"/>
      <c r="AP828" s="247" t="str">
        <f>IF(F828="","",IFERROR(VLOOKUP(SUBSTITUTE(SUBSTITUTE(Tabla1[[#This Row],[Uso Sistemas]],"T","P"),"N","F"),Parámetros!$M$2:$N$17,2,0),"Completar hasta 3ra sem. para evaluar a Probacionista"))</f>
        <v/>
      </c>
      <c r="AQ828" s="40"/>
      <c r="AR828" s="40"/>
      <c r="AS828" s="40"/>
      <c r="AT828" s="29"/>
      <c r="AU828" s="56"/>
      <c r="AV828" s="56"/>
      <c r="AW828" s="56"/>
      <c r="AX828" s="249" t="str">
        <f>IF(V828="","",EOMONTH(EDATE(Tabla1[[#This Row],[Fecha Finalización]],2),0))</f>
        <v/>
      </c>
      <c r="AY828" s="40"/>
      <c r="AZ828" s="250" t="str">
        <f>IF(V828="","",EOMONTH(EDATE(Tabla1[[#This Row],[Fecha Finalización]],3),0))</f>
        <v/>
      </c>
      <c r="BA828" s="40"/>
      <c r="BB828" s="40"/>
      <c r="BC828" s="236"/>
      <c r="BD828" s="234" t="str">
        <f>IF(F828="","",Tabla1[[#This Row],[sem 01]]&amp;Tabla1[[#This Row],[sem 02]]&amp;Tabla1[[#This Row],[sem 03]])</f>
        <v/>
      </c>
      <c r="BE828" s="235" t="str">
        <f>IF(TRIM(F828)="","",$B$1&amp;"-"&amp;SUBSTITUTE(Tabla1[[#This Row],[Mes Inscrito]]," ","")&amp;"-"&amp;SUBSTITUTE(Tabla1[[#This Row],[Dia de clases Inscrito]]," ","")&amp;"-"&amp;SUBSTITUTE(Tabla1[[#This Row],[Horario Inscrito]]," ","")&amp;"-"&amp;Tabla1[[#This Row],[Fecha Inicio grupo]])</f>
        <v/>
      </c>
      <c r="BF828" s="252" t="str">
        <f>IF(F828="","",Tabla1[[#This Row],[Curso]])</f>
        <v/>
      </c>
      <c r="BG828" s="253" t="str">
        <f>+IF(TRIM(F828)="","",$B$1&amp;"-"&amp;TRIM(Tabla1[[#This Row],[Mes Inscrito]])&amp;"-"&amp;TRIM(Tabla1[[#This Row],[Dia de clases Inscrito]])&amp;"-"&amp;TRIM(Tabla1[[#This Row],[Horario Inscrito]])&amp;"-"&amp;TRIM(Tabla1[[#This Row],[Fecha Inicio grupo]])&amp;"-"&amp;TRIM(Tabla1[[#This Row],[Tipo Incrito]]))</f>
        <v/>
      </c>
      <c r="BH828" s="309"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10"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10"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10" t="str">
        <f>IF(Tabla1[[#This Row],[Fecha Inicio grupo]]="","",IFERROR(VLOOKUP(Tabla1[[#This Row],[Mes de Alta como miembro]],Parámetros!$AM$2:$AN$16,2,0),"01/01/1900"))</f>
        <v/>
      </c>
    </row>
    <row r="829" spans="1:63" ht="14.45" hidden="1">
      <c r="A829" s="69">
        <v>826</v>
      </c>
      <c r="B829" s="30"/>
      <c r="C829" s="35"/>
      <c r="D829" s="43"/>
      <c r="E829" s="65"/>
      <c r="F829" s="46"/>
      <c r="G829" s="46"/>
      <c r="H829" s="164"/>
      <c r="I829" s="43"/>
      <c r="J829" s="29"/>
      <c r="K829" s="70"/>
      <c r="L829" s="69"/>
      <c r="M829" s="47"/>
      <c r="N829" s="239" t="str">
        <f ca="1">IF(Tabla1[[#This Row],[Fecha de nac]]="","",IF(Tabla1[[#This Row],[Fecha Finalización]] &gt;=TODAY(), DATEDIF(Tabla1[[#This Row],[Fecha de nac]],TODAY(),"y"), ROUNDDOWN((Tabla1[[#This Row],[Fecha Finalización]] -Tabla1[[#This Row],[Fecha de nac]])/365,0)))</f>
        <v/>
      </c>
      <c r="O829" s="170"/>
      <c r="P829" s="35"/>
      <c r="Q829" s="68"/>
      <c r="R829" s="68"/>
      <c r="S829" s="68"/>
      <c r="T829" s="68"/>
      <c r="U829" s="244" t="str">
        <f>IF(F829="","",Tabla1[[#This Row],[Fecha Inicio grupo]]+3*7-7)</f>
        <v/>
      </c>
      <c r="V829" s="245" t="str">
        <f>IF(F829="","",EDATE(Tabla1[[#This Row],[Fecha Inicio grupo]],3))</f>
        <v/>
      </c>
      <c r="W829" s="30"/>
      <c r="X829" s="30"/>
      <c r="Y829" s="77"/>
      <c r="Z829" s="77"/>
      <c r="AA829" s="77"/>
      <c r="AB829" s="77"/>
      <c r="AC829" s="77"/>
      <c r="AD829" s="77"/>
      <c r="AE829" s="77"/>
      <c r="AF829" s="77"/>
      <c r="AG829" s="77"/>
      <c r="AH829" s="77"/>
      <c r="AI829" s="77"/>
      <c r="AJ829" s="77"/>
      <c r="AK829" s="77"/>
      <c r="AL829" s="77"/>
      <c r="AM829" s="77"/>
      <c r="AN829" s="77"/>
      <c r="AO829" s="145"/>
      <c r="AP829" s="247" t="str">
        <f>IF(F829="","",IFERROR(VLOOKUP(SUBSTITUTE(SUBSTITUTE(Tabla1[[#This Row],[Uso Sistemas]],"T","P"),"N","F"),Parámetros!$M$2:$N$17,2,0),"Completar hasta 3ra sem. para evaluar a Probacionista"))</f>
        <v/>
      </c>
      <c r="AQ829" s="40"/>
      <c r="AR829" s="40"/>
      <c r="AS829" s="40"/>
      <c r="AT829" s="29"/>
      <c r="AU829" s="56"/>
      <c r="AV829" s="56"/>
      <c r="AW829" s="56"/>
      <c r="AX829" s="249" t="str">
        <f>IF(V829="","",EOMONTH(EDATE(Tabla1[[#This Row],[Fecha Finalización]],2),0))</f>
        <v/>
      </c>
      <c r="AY829" s="40"/>
      <c r="AZ829" s="250" t="str">
        <f>IF(V829="","",EOMONTH(EDATE(Tabla1[[#This Row],[Fecha Finalización]],3),0))</f>
        <v/>
      </c>
      <c r="BA829" s="40"/>
      <c r="BB829" s="40"/>
      <c r="BC829" s="236"/>
      <c r="BD829" s="234" t="str">
        <f>IF(F829="","",Tabla1[[#This Row],[sem 01]]&amp;Tabla1[[#This Row],[sem 02]]&amp;Tabla1[[#This Row],[sem 03]])</f>
        <v/>
      </c>
      <c r="BE829" s="235" t="str">
        <f>IF(TRIM(F829)="","",$B$1&amp;"-"&amp;SUBSTITUTE(Tabla1[[#This Row],[Mes Inscrito]]," ","")&amp;"-"&amp;SUBSTITUTE(Tabla1[[#This Row],[Dia de clases Inscrito]]," ","")&amp;"-"&amp;SUBSTITUTE(Tabla1[[#This Row],[Horario Inscrito]]," ","")&amp;"-"&amp;Tabla1[[#This Row],[Fecha Inicio grupo]])</f>
        <v/>
      </c>
      <c r="BF829" s="252" t="str">
        <f>IF(F829="","",Tabla1[[#This Row],[Curso]])</f>
        <v/>
      </c>
      <c r="BG829" s="253" t="str">
        <f>+IF(TRIM(F829)="","",$B$1&amp;"-"&amp;TRIM(Tabla1[[#This Row],[Mes Inscrito]])&amp;"-"&amp;TRIM(Tabla1[[#This Row],[Dia de clases Inscrito]])&amp;"-"&amp;TRIM(Tabla1[[#This Row],[Horario Inscrito]])&amp;"-"&amp;TRIM(Tabla1[[#This Row],[Fecha Inicio grupo]])&amp;"-"&amp;TRIM(Tabla1[[#This Row],[Tipo Incrito]]))</f>
        <v/>
      </c>
      <c r="BH829" s="309"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10"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10"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10" t="str">
        <f>IF(Tabla1[[#This Row],[Fecha Inicio grupo]]="","",IFERROR(VLOOKUP(Tabla1[[#This Row],[Mes de Alta como miembro]],Parámetros!$AM$2:$AN$16,2,0),"01/01/1900"))</f>
        <v/>
      </c>
    </row>
    <row r="830" spans="1:63" ht="14.45" hidden="1">
      <c r="A830" s="69">
        <v>827</v>
      </c>
      <c r="B830" s="30"/>
      <c r="C830" s="35"/>
      <c r="D830" s="43"/>
      <c r="E830" s="65"/>
      <c r="F830" s="46"/>
      <c r="G830" s="46"/>
      <c r="H830" s="164"/>
      <c r="I830" s="43"/>
      <c r="J830" s="29"/>
      <c r="K830" s="70"/>
      <c r="L830" s="69"/>
      <c r="M830" s="47"/>
      <c r="N830" s="239" t="str">
        <f ca="1">IF(Tabla1[[#This Row],[Fecha de nac]]="","",IF(Tabla1[[#This Row],[Fecha Finalización]] &gt;=TODAY(), DATEDIF(Tabla1[[#This Row],[Fecha de nac]],TODAY(),"y"), ROUNDDOWN((Tabla1[[#This Row],[Fecha Finalización]] -Tabla1[[#This Row],[Fecha de nac]])/365,0)))</f>
        <v/>
      </c>
      <c r="O830" s="170"/>
      <c r="P830" s="35"/>
      <c r="Q830" s="68"/>
      <c r="R830" s="68"/>
      <c r="S830" s="68"/>
      <c r="T830" s="68"/>
      <c r="U830" s="244" t="str">
        <f>IF(F830="","",Tabla1[[#This Row],[Fecha Inicio grupo]]+3*7-7)</f>
        <v/>
      </c>
      <c r="V830" s="245" t="str">
        <f>IF(F830="","",EDATE(Tabla1[[#This Row],[Fecha Inicio grupo]],3))</f>
        <v/>
      </c>
      <c r="W830" s="30"/>
      <c r="X830" s="30"/>
      <c r="Y830" s="77"/>
      <c r="Z830" s="77"/>
      <c r="AA830" s="77"/>
      <c r="AB830" s="77"/>
      <c r="AC830" s="77"/>
      <c r="AD830" s="77"/>
      <c r="AE830" s="77"/>
      <c r="AF830" s="77"/>
      <c r="AG830" s="77"/>
      <c r="AH830" s="77"/>
      <c r="AI830" s="77"/>
      <c r="AJ830" s="77"/>
      <c r="AK830" s="77"/>
      <c r="AL830" s="77"/>
      <c r="AM830" s="77"/>
      <c r="AN830" s="77"/>
      <c r="AO830" s="145"/>
      <c r="AP830" s="247" t="str">
        <f>IF(F830="","",IFERROR(VLOOKUP(SUBSTITUTE(SUBSTITUTE(Tabla1[[#This Row],[Uso Sistemas]],"T","P"),"N","F"),Parámetros!$M$2:$N$17,2,0),"Completar hasta 3ra sem. para evaluar a Probacionista"))</f>
        <v/>
      </c>
      <c r="AQ830" s="40"/>
      <c r="AR830" s="40"/>
      <c r="AS830" s="40"/>
      <c r="AT830" s="29"/>
      <c r="AU830" s="56"/>
      <c r="AV830" s="56"/>
      <c r="AW830" s="56"/>
      <c r="AX830" s="249" t="str">
        <f>IF(V830="","",EOMONTH(EDATE(Tabla1[[#This Row],[Fecha Finalización]],2),0))</f>
        <v/>
      </c>
      <c r="AY830" s="40"/>
      <c r="AZ830" s="250" t="str">
        <f>IF(V830="","",EOMONTH(EDATE(Tabla1[[#This Row],[Fecha Finalización]],3),0))</f>
        <v/>
      </c>
      <c r="BA830" s="40"/>
      <c r="BB830" s="40"/>
      <c r="BC830" s="236"/>
      <c r="BD830" s="234" t="str">
        <f>IF(F830="","",Tabla1[[#This Row],[sem 01]]&amp;Tabla1[[#This Row],[sem 02]]&amp;Tabla1[[#This Row],[sem 03]])</f>
        <v/>
      </c>
      <c r="BE830" s="235" t="str">
        <f>IF(TRIM(F830)="","",$B$1&amp;"-"&amp;SUBSTITUTE(Tabla1[[#This Row],[Mes Inscrito]]," ","")&amp;"-"&amp;SUBSTITUTE(Tabla1[[#This Row],[Dia de clases Inscrito]]," ","")&amp;"-"&amp;SUBSTITUTE(Tabla1[[#This Row],[Horario Inscrito]]," ","")&amp;"-"&amp;Tabla1[[#This Row],[Fecha Inicio grupo]])</f>
        <v/>
      </c>
      <c r="BF830" s="252" t="str">
        <f>IF(F830="","",Tabla1[[#This Row],[Curso]])</f>
        <v/>
      </c>
      <c r="BG830" s="253" t="str">
        <f>+IF(TRIM(F830)="","",$B$1&amp;"-"&amp;TRIM(Tabla1[[#This Row],[Mes Inscrito]])&amp;"-"&amp;TRIM(Tabla1[[#This Row],[Dia de clases Inscrito]])&amp;"-"&amp;TRIM(Tabla1[[#This Row],[Horario Inscrito]])&amp;"-"&amp;TRIM(Tabla1[[#This Row],[Fecha Inicio grupo]])&amp;"-"&amp;TRIM(Tabla1[[#This Row],[Tipo Incrito]]))</f>
        <v/>
      </c>
      <c r="BH830" s="309"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10"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10"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10" t="str">
        <f>IF(Tabla1[[#This Row],[Fecha Inicio grupo]]="","",IFERROR(VLOOKUP(Tabla1[[#This Row],[Mes de Alta como miembro]],Parámetros!$AM$2:$AN$16,2,0),"01/01/1900"))</f>
        <v/>
      </c>
    </row>
    <row r="831" spans="1:63" ht="14.45" hidden="1">
      <c r="A831" s="69">
        <v>828</v>
      </c>
      <c r="B831" s="30"/>
      <c r="C831" s="35"/>
      <c r="D831" s="43"/>
      <c r="E831" s="65"/>
      <c r="F831" s="46"/>
      <c r="G831" s="46"/>
      <c r="H831" s="164"/>
      <c r="I831" s="43"/>
      <c r="J831" s="29"/>
      <c r="K831" s="70"/>
      <c r="L831" s="69"/>
      <c r="M831" s="47"/>
      <c r="N831" s="239" t="str">
        <f ca="1">IF(Tabla1[[#This Row],[Fecha de nac]]="","",IF(Tabla1[[#This Row],[Fecha Finalización]] &gt;=TODAY(), DATEDIF(Tabla1[[#This Row],[Fecha de nac]],TODAY(),"y"), ROUNDDOWN((Tabla1[[#This Row],[Fecha Finalización]] -Tabla1[[#This Row],[Fecha de nac]])/365,0)))</f>
        <v/>
      </c>
      <c r="O831" s="170"/>
      <c r="P831" s="35"/>
      <c r="Q831" s="68"/>
      <c r="R831" s="68"/>
      <c r="S831" s="68"/>
      <c r="T831" s="68"/>
      <c r="U831" s="244" t="str">
        <f>IF(F831="","",Tabla1[[#This Row],[Fecha Inicio grupo]]+3*7-7)</f>
        <v/>
      </c>
      <c r="V831" s="245" t="str">
        <f>IF(F831="","",EDATE(Tabla1[[#This Row],[Fecha Inicio grupo]],3))</f>
        <v/>
      </c>
      <c r="W831" s="30"/>
      <c r="X831" s="30"/>
      <c r="Y831" s="77"/>
      <c r="Z831" s="77"/>
      <c r="AA831" s="77"/>
      <c r="AB831" s="77"/>
      <c r="AC831" s="77"/>
      <c r="AD831" s="77"/>
      <c r="AE831" s="77"/>
      <c r="AF831" s="77"/>
      <c r="AG831" s="77"/>
      <c r="AH831" s="77"/>
      <c r="AI831" s="77"/>
      <c r="AJ831" s="77"/>
      <c r="AK831" s="77"/>
      <c r="AL831" s="77"/>
      <c r="AM831" s="77"/>
      <c r="AN831" s="77"/>
      <c r="AO831" s="145"/>
      <c r="AP831" s="247" t="str">
        <f>IF(F831="","",IFERROR(VLOOKUP(SUBSTITUTE(SUBSTITUTE(Tabla1[[#This Row],[Uso Sistemas]],"T","P"),"N","F"),Parámetros!$M$2:$N$17,2,0),"Completar hasta 3ra sem. para evaluar a Probacionista"))</f>
        <v/>
      </c>
      <c r="AQ831" s="40"/>
      <c r="AR831" s="40"/>
      <c r="AS831" s="40"/>
      <c r="AT831" s="29"/>
      <c r="AU831" s="56"/>
      <c r="AV831" s="56"/>
      <c r="AW831" s="56"/>
      <c r="AX831" s="249" t="str">
        <f>IF(V831="","",EOMONTH(EDATE(Tabla1[[#This Row],[Fecha Finalización]],2),0))</f>
        <v/>
      </c>
      <c r="AY831" s="40"/>
      <c r="AZ831" s="250" t="str">
        <f>IF(V831="","",EOMONTH(EDATE(Tabla1[[#This Row],[Fecha Finalización]],3),0))</f>
        <v/>
      </c>
      <c r="BA831" s="40"/>
      <c r="BB831" s="40"/>
      <c r="BC831" s="236"/>
      <c r="BD831" s="234" t="str">
        <f>IF(F831="","",Tabla1[[#This Row],[sem 01]]&amp;Tabla1[[#This Row],[sem 02]]&amp;Tabla1[[#This Row],[sem 03]])</f>
        <v/>
      </c>
      <c r="BE831" s="235" t="str">
        <f>IF(TRIM(F831)="","",$B$1&amp;"-"&amp;SUBSTITUTE(Tabla1[[#This Row],[Mes Inscrito]]," ","")&amp;"-"&amp;SUBSTITUTE(Tabla1[[#This Row],[Dia de clases Inscrito]]," ","")&amp;"-"&amp;SUBSTITUTE(Tabla1[[#This Row],[Horario Inscrito]]," ","")&amp;"-"&amp;Tabla1[[#This Row],[Fecha Inicio grupo]])</f>
        <v/>
      </c>
      <c r="BF831" s="252" t="str">
        <f>IF(F831="","",Tabla1[[#This Row],[Curso]])</f>
        <v/>
      </c>
      <c r="BG831" s="253" t="str">
        <f>+IF(TRIM(F831)="","",$B$1&amp;"-"&amp;TRIM(Tabla1[[#This Row],[Mes Inscrito]])&amp;"-"&amp;TRIM(Tabla1[[#This Row],[Dia de clases Inscrito]])&amp;"-"&amp;TRIM(Tabla1[[#This Row],[Horario Inscrito]])&amp;"-"&amp;TRIM(Tabla1[[#This Row],[Fecha Inicio grupo]])&amp;"-"&amp;TRIM(Tabla1[[#This Row],[Tipo Incrito]]))</f>
        <v/>
      </c>
      <c r="BH831" s="309"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10"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10"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10" t="str">
        <f>IF(Tabla1[[#This Row],[Fecha Inicio grupo]]="","",IFERROR(VLOOKUP(Tabla1[[#This Row],[Mes de Alta como miembro]],Parámetros!$AM$2:$AN$16,2,0),"01/01/1900"))</f>
        <v/>
      </c>
    </row>
    <row r="832" spans="1:63" ht="14.45" hidden="1">
      <c r="A832" s="69">
        <v>829</v>
      </c>
      <c r="B832" s="30"/>
      <c r="C832" s="35"/>
      <c r="D832" s="43"/>
      <c r="E832" s="65"/>
      <c r="F832" s="46"/>
      <c r="G832" s="46"/>
      <c r="H832" s="164"/>
      <c r="I832" s="43"/>
      <c r="J832" s="29"/>
      <c r="K832" s="70"/>
      <c r="L832" s="69"/>
      <c r="M832" s="47"/>
      <c r="N832" s="239" t="str">
        <f ca="1">IF(Tabla1[[#This Row],[Fecha de nac]]="","",IF(Tabla1[[#This Row],[Fecha Finalización]] &gt;=TODAY(), DATEDIF(Tabla1[[#This Row],[Fecha de nac]],TODAY(),"y"), ROUNDDOWN((Tabla1[[#This Row],[Fecha Finalización]] -Tabla1[[#This Row],[Fecha de nac]])/365,0)))</f>
        <v/>
      </c>
      <c r="O832" s="170"/>
      <c r="P832" s="35"/>
      <c r="Q832" s="68"/>
      <c r="R832" s="68"/>
      <c r="S832" s="68"/>
      <c r="T832" s="68"/>
      <c r="U832" s="244" t="str">
        <f>IF(F832="","",Tabla1[[#This Row],[Fecha Inicio grupo]]+3*7-7)</f>
        <v/>
      </c>
      <c r="V832" s="245" t="str">
        <f>IF(F832="","",EDATE(Tabla1[[#This Row],[Fecha Inicio grupo]],3))</f>
        <v/>
      </c>
      <c r="W832" s="30"/>
      <c r="X832" s="30"/>
      <c r="Y832" s="77"/>
      <c r="Z832" s="77"/>
      <c r="AA832" s="77"/>
      <c r="AB832" s="77"/>
      <c r="AC832" s="77"/>
      <c r="AD832" s="77"/>
      <c r="AE832" s="77"/>
      <c r="AF832" s="77"/>
      <c r="AG832" s="77"/>
      <c r="AH832" s="77"/>
      <c r="AI832" s="77"/>
      <c r="AJ832" s="77"/>
      <c r="AK832" s="77"/>
      <c r="AL832" s="77"/>
      <c r="AM832" s="77"/>
      <c r="AN832" s="77"/>
      <c r="AO832" s="145"/>
      <c r="AP832" s="247" t="str">
        <f>IF(F832="","",IFERROR(VLOOKUP(SUBSTITUTE(SUBSTITUTE(Tabla1[[#This Row],[Uso Sistemas]],"T","P"),"N","F"),Parámetros!$M$2:$N$17,2,0),"Completar hasta 3ra sem. para evaluar a Probacionista"))</f>
        <v/>
      </c>
      <c r="AQ832" s="40"/>
      <c r="AR832" s="40"/>
      <c r="AS832" s="40"/>
      <c r="AT832" s="29"/>
      <c r="AU832" s="56"/>
      <c r="AV832" s="56"/>
      <c r="AW832" s="56"/>
      <c r="AX832" s="249" t="str">
        <f>IF(V832="","",EOMONTH(EDATE(Tabla1[[#This Row],[Fecha Finalización]],2),0))</f>
        <v/>
      </c>
      <c r="AY832" s="40"/>
      <c r="AZ832" s="250" t="str">
        <f>IF(V832="","",EOMONTH(EDATE(Tabla1[[#This Row],[Fecha Finalización]],3),0))</f>
        <v/>
      </c>
      <c r="BA832" s="40"/>
      <c r="BB832" s="40"/>
      <c r="BC832" s="236"/>
      <c r="BD832" s="234" t="str">
        <f>IF(F832="","",Tabla1[[#This Row],[sem 01]]&amp;Tabla1[[#This Row],[sem 02]]&amp;Tabla1[[#This Row],[sem 03]])</f>
        <v/>
      </c>
      <c r="BE832" s="235" t="str">
        <f>IF(TRIM(F832)="","",$B$1&amp;"-"&amp;SUBSTITUTE(Tabla1[[#This Row],[Mes Inscrito]]," ","")&amp;"-"&amp;SUBSTITUTE(Tabla1[[#This Row],[Dia de clases Inscrito]]," ","")&amp;"-"&amp;SUBSTITUTE(Tabla1[[#This Row],[Horario Inscrito]]," ","")&amp;"-"&amp;Tabla1[[#This Row],[Fecha Inicio grupo]])</f>
        <v/>
      </c>
      <c r="BF832" s="252" t="str">
        <f>IF(F832="","",Tabla1[[#This Row],[Curso]])</f>
        <v/>
      </c>
      <c r="BG832" s="253" t="str">
        <f>+IF(TRIM(F832)="","",$B$1&amp;"-"&amp;TRIM(Tabla1[[#This Row],[Mes Inscrito]])&amp;"-"&amp;TRIM(Tabla1[[#This Row],[Dia de clases Inscrito]])&amp;"-"&amp;TRIM(Tabla1[[#This Row],[Horario Inscrito]])&amp;"-"&amp;TRIM(Tabla1[[#This Row],[Fecha Inicio grupo]])&amp;"-"&amp;TRIM(Tabla1[[#This Row],[Tipo Incrito]]))</f>
        <v/>
      </c>
      <c r="BH832" s="309"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10"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10"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10" t="str">
        <f>IF(Tabla1[[#This Row],[Fecha Inicio grupo]]="","",IFERROR(VLOOKUP(Tabla1[[#This Row],[Mes de Alta como miembro]],Parámetros!$AM$2:$AN$16,2,0),"01/01/1900"))</f>
        <v/>
      </c>
    </row>
    <row r="833" spans="1:63" ht="14.45" hidden="1">
      <c r="A833" s="69">
        <v>830</v>
      </c>
      <c r="B833" s="30"/>
      <c r="C833" s="35"/>
      <c r="D833" s="43"/>
      <c r="E833" s="65"/>
      <c r="F833" s="46"/>
      <c r="G833" s="46"/>
      <c r="H833" s="164"/>
      <c r="I833" s="43"/>
      <c r="J833" s="29"/>
      <c r="K833" s="70"/>
      <c r="L833" s="69"/>
      <c r="M833" s="47"/>
      <c r="N833" s="239" t="str">
        <f ca="1">IF(Tabla1[[#This Row],[Fecha de nac]]="","",IF(Tabla1[[#This Row],[Fecha Finalización]] &gt;=TODAY(), DATEDIF(Tabla1[[#This Row],[Fecha de nac]],TODAY(),"y"), ROUNDDOWN((Tabla1[[#This Row],[Fecha Finalización]] -Tabla1[[#This Row],[Fecha de nac]])/365,0)))</f>
        <v/>
      </c>
      <c r="O833" s="170"/>
      <c r="P833" s="35"/>
      <c r="Q833" s="68"/>
      <c r="R833" s="68"/>
      <c r="S833" s="68"/>
      <c r="T833" s="68"/>
      <c r="U833" s="244" t="str">
        <f>IF(F833="","",Tabla1[[#This Row],[Fecha Inicio grupo]]+3*7-7)</f>
        <v/>
      </c>
      <c r="V833" s="245" t="str">
        <f>IF(F833="","",EDATE(Tabla1[[#This Row],[Fecha Inicio grupo]],3))</f>
        <v/>
      </c>
      <c r="W833" s="30"/>
      <c r="X833" s="30"/>
      <c r="Y833" s="77"/>
      <c r="Z833" s="77"/>
      <c r="AA833" s="77"/>
      <c r="AB833" s="77"/>
      <c r="AC833" s="77"/>
      <c r="AD833" s="77"/>
      <c r="AE833" s="77"/>
      <c r="AF833" s="77"/>
      <c r="AG833" s="77"/>
      <c r="AH833" s="77"/>
      <c r="AI833" s="77"/>
      <c r="AJ833" s="77"/>
      <c r="AK833" s="77"/>
      <c r="AL833" s="77"/>
      <c r="AM833" s="77"/>
      <c r="AN833" s="77"/>
      <c r="AO833" s="145"/>
      <c r="AP833" s="247" t="str">
        <f>IF(F833="","",IFERROR(VLOOKUP(SUBSTITUTE(SUBSTITUTE(Tabla1[[#This Row],[Uso Sistemas]],"T","P"),"N","F"),Parámetros!$M$2:$N$17,2,0),"Completar hasta 3ra sem. para evaluar a Probacionista"))</f>
        <v/>
      </c>
      <c r="AQ833" s="40"/>
      <c r="AR833" s="40"/>
      <c r="AS833" s="40"/>
      <c r="AT833" s="29"/>
      <c r="AU833" s="56"/>
      <c r="AV833" s="56"/>
      <c r="AW833" s="56"/>
      <c r="AX833" s="249" t="str">
        <f>IF(V833="","",EOMONTH(EDATE(Tabla1[[#This Row],[Fecha Finalización]],2),0))</f>
        <v/>
      </c>
      <c r="AY833" s="40"/>
      <c r="AZ833" s="250" t="str">
        <f>IF(V833="","",EOMONTH(EDATE(Tabla1[[#This Row],[Fecha Finalización]],3),0))</f>
        <v/>
      </c>
      <c r="BA833" s="40"/>
      <c r="BB833" s="40"/>
      <c r="BC833" s="236"/>
      <c r="BD833" s="234" t="str">
        <f>IF(F833="","",Tabla1[[#This Row],[sem 01]]&amp;Tabla1[[#This Row],[sem 02]]&amp;Tabla1[[#This Row],[sem 03]])</f>
        <v/>
      </c>
      <c r="BE833" s="235" t="str">
        <f>IF(TRIM(F833)="","",$B$1&amp;"-"&amp;SUBSTITUTE(Tabla1[[#This Row],[Mes Inscrito]]," ","")&amp;"-"&amp;SUBSTITUTE(Tabla1[[#This Row],[Dia de clases Inscrito]]," ","")&amp;"-"&amp;SUBSTITUTE(Tabla1[[#This Row],[Horario Inscrito]]," ","")&amp;"-"&amp;Tabla1[[#This Row],[Fecha Inicio grupo]])</f>
        <v/>
      </c>
      <c r="BF833" s="252" t="str">
        <f>IF(F833="","",Tabla1[[#This Row],[Curso]])</f>
        <v/>
      </c>
      <c r="BG833" s="253" t="str">
        <f>+IF(TRIM(F833)="","",$B$1&amp;"-"&amp;TRIM(Tabla1[[#This Row],[Mes Inscrito]])&amp;"-"&amp;TRIM(Tabla1[[#This Row],[Dia de clases Inscrito]])&amp;"-"&amp;TRIM(Tabla1[[#This Row],[Horario Inscrito]])&amp;"-"&amp;TRIM(Tabla1[[#This Row],[Fecha Inicio grupo]])&amp;"-"&amp;TRIM(Tabla1[[#This Row],[Tipo Incrito]]))</f>
        <v/>
      </c>
      <c r="BH833" s="309"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10"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10"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10" t="str">
        <f>IF(Tabla1[[#This Row],[Fecha Inicio grupo]]="","",IFERROR(VLOOKUP(Tabla1[[#This Row],[Mes de Alta como miembro]],Parámetros!$AM$2:$AN$16,2,0),"01/01/1900"))</f>
        <v/>
      </c>
    </row>
    <row r="834" spans="1:63" ht="14.45" hidden="1">
      <c r="A834" s="69">
        <v>831</v>
      </c>
      <c r="B834" s="30"/>
      <c r="C834" s="35"/>
      <c r="D834" s="43"/>
      <c r="E834" s="65"/>
      <c r="F834" s="46"/>
      <c r="G834" s="46"/>
      <c r="H834" s="164"/>
      <c r="I834" s="43"/>
      <c r="J834" s="29"/>
      <c r="K834" s="70"/>
      <c r="L834" s="69"/>
      <c r="M834" s="47"/>
      <c r="N834" s="239" t="str">
        <f ca="1">IF(Tabla1[[#This Row],[Fecha de nac]]="","",IF(Tabla1[[#This Row],[Fecha Finalización]] &gt;=TODAY(), DATEDIF(Tabla1[[#This Row],[Fecha de nac]],TODAY(),"y"), ROUNDDOWN((Tabla1[[#This Row],[Fecha Finalización]] -Tabla1[[#This Row],[Fecha de nac]])/365,0)))</f>
        <v/>
      </c>
      <c r="O834" s="170"/>
      <c r="P834" s="35"/>
      <c r="Q834" s="68"/>
      <c r="R834" s="68"/>
      <c r="S834" s="68"/>
      <c r="T834" s="68"/>
      <c r="U834" s="244" t="str">
        <f>IF(F834="","",Tabla1[[#This Row],[Fecha Inicio grupo]]+3*7-7)</f>
        <v/>
      </c>
      <c r="V834" s="245" t="str">
        <f>IF(F834="","",EDATE(Tabla1[[#This Row],[Fecha Inicio grupo]],3))</f>
        <v/>
      </c>
      <c r="W834" s="30"/>
      <c r="X834" s="30"/>
      <c r="Y834" s="77"/>
      <c r="Z834" s="77"/>
      <c r="AA834" s="77"/>
      <c r="AB834" s="77"/>
      <c r="AC834" s="77"/>
      <c r="AD834" s="77"/>
      <c r="AE834" s="77"/>
      <c r="AF834" s="77"/>
      <c r="AG834" s="77"/>
      <c r="AH834" s="77"/>
      <c r="AI834" s="77"/>
      <c r="AJ834" s="77"/>
      <c r="AK834" s="77"/>
      <c r="AL834" s="77"/>
      <c r="AM834" s="77"/>
      <c r="AN834" s="77"/>
      <c r="AO834" s="145"/>
      <c r="AP834" s="247" t="str">
        <f>IF(F834="","",IFERROR(VLOOKUP(SUBSTITUTE(SUBSTITUTE(Tabla1[[#This Row],[Uso Sistemas]],"T","P"),"N","F"),Parámetros!$M$2:$N$17,2,0),"Completar hasta 3ra sem. para evaluar a Probacionista"))</f>
        <v/>
      </c>
      <c r="AQ834" s="40"/>
      <c r="AR834" s="40"/>
      <c r="AS834" s="40"/>
      <c r="AT834" s="29"/>
      <c r="AU834" s="56"/>
      <c r="AV834" s="56"/>
      <c r="AW834" s="56"/>
      <c r="AX834" s="249" t="str">
        <f>IF(V834="","",EOMONTH(EDATE(Tabla1[[#This Row],[Fecha Finalización]],2),0))</f>
        <v/>
      </c>
      <c r="AY834" s="40"/>
      <c r="AZ834" s="250" t="str">
        <f>IF(V834="","",EOMONTH(EDATE(Tabla1[[#This Row],[Fecha Finalización]],3),0))</f>
        <v/>
      </c>
      <c r="BA834" s="40"/>
      <c r="BB834" s="40"/>
      <c r="BC834" s="236"/>
      <c r="BD834" s="234" t="str">
        <f>IF(F834="","",Tabla1[[#This Row],[sem 01]]&amp;Tabla1[[#This Row],[sem 02]]&amp;Tabla1[[#This Row],[sem 03]])</f>
        <v/>
      </c>
      <c r="BE834" s="235" t="str">
        <f>IF(TRIM(F834)="","",$B$1&amp;"-"&amp;SUBSTITUTE(Tabla1[[#This Row],[Mes Inscrito]]," ","")&amp;"-"&amp;SUBSTITUTE(Tabla1[[#This Row],[Dia de clases Inscrito]]," ","")&amp;"-"&amp;SUBSTITUTE(Tabla1[[#This Row],[Horario Inscrito]]," ","")&amp;"-"&amp;Tabla1[[#This Row],[Fecha Inicio grupo]])</f>
        <v/>
      </c>
      <c r="BF834" s="252" t="str">
        <f>IF(F834="","",Tabla1[[#This Row],[Curso]])</f>
        <v/>
      </c>
      <c r="BG834" s="253" t="str">
        <f>+IF(TRIM(F834)="","",$B$1&amp;"-"&amp;TRIM(Tabla1[[#This Row],[Mes Inscrito]])&amp;"-"&amp;TRIM(Tabla1[[#This Row],[Dia de clases Inscrito]])&amp;"-"&amp;TRIM(Tabla1[[#This Row],[Horario Inscrito]])&amp;"-"&amp;TRIM(Tabla1[[#This Row],[Fecha Inicio grupo]])&amp;"-"&amp;TRIM(Tabla1[[#This Row],[Tipo Incrito]]))</f>
        <v/>
      </c>
      <c r="BH834" s="309"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10"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10"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10" t="str">
        <f>IF(Tabla1[[#This Row],[Fecha Inicio grupo]]="","",IFERROR(VLOOKUP(Tabla1[[#This Row],[Mes de Alta como miembro]],Parámetros!$AM$2:$AN$16,2,0),"01/01/1900"))</f>
        <v/>
      </c>
    </row>
    <row r="835" spans="1:63" ht="14.45" hidden="1">
      <c r="A835" s="69">
        <v>832</v>
      </c>
      <c r="B835" s="30"/>
      <c r="C835" s="35"/>
      <c r="D835" s="43"/>
      <c r="E835" s="65"/>
      <c r="F835" s="46"/>
      <c r="G835" s="46"/>
      <c r="H835" s="164"/>
      <c r="I835" s="43"/>
      <c r="J835" s="29"/>
      <c r="K835" s="70"/>
      <c r="L835" s="69"/>
      <c r="M835" s="47"/>
      <c r="N835" s="239" t="str">
        <f ca="1">IF(Tabla1[[#This Row],[Fecha de nac]]="","",IF(Tabla1[[#This Row],[Fecha Finalización]] &gt;=TODAY(), DATEDIF(Tabla1[[#This Row],[Fecha de nac]],TODAY(),"y"), ROUNDDOWN((Tabla1[[#This Row],[Fecha Finalización]] -Tabla1[[#This Row],[Fecha de nac]])/365,0)))</f>
        <v/>
      </c>
      <c r="O835" s="170"/>
      <c r="P835" s="35"/>
      <c r="Q835" s="68"/>
      <c r="R835" s="68"/>
      <c r="S835" s="68"/>
      <c r="T835" s="68"/>
      <c r="U835" s="244" t="str">
        <f>IF(F835="","",Tabla1[[#This Row],[Fecha Inicio grupo]]+3*7-7)</f>
        <v/>
      </c>
      <c r="V835" s="245" t="str">
        <f>IF(F835="","",EDATE(Tabla1[[#This Row],[Fecha Inicio grupo]],3))</f>
        <v/>
      </c>
      <c r="W835" s="30"/>
      <c r="X835" s="30"/>
      <c r="Y835" s="77"/>
      <c r="Z835" s="77"/>
      <c r="AA835" s="77"/>
      <c r="AB835" s="77"/>
      <c r="AC835" s="77"/>
      <c r="AD835" s="77"/>
      <c r="AE835" s="77"/>
      <c r="AF835" s="77"/>
      <c r="AG835" s="77"/>
      <c r="AH835" s="77"/>
      <c r="AI835" s="77"/>
      <c r="AJ835" s="77"/>
      <c r="AK835" s="77"/>
      <c r="AL835" s="77"/>
      <c r="AM835" s="77"/>
      <c r="AN835" s="77"/>
      <c r="AO835" s="145"/>
      <c r="AP835" s="247" t="str">
        <f>IF(F835="","",IFERROR(VLOOKUP(SUBSTITUTE(SUBSTITUTE(Tabla1[[#This Row],[Uso Sistemas]],"T","P"),"N","F"),Parámetros!$M$2:$N$17,2,0),"Completar hasta 3ra sem. para evaluar a Probacionista"))</f>
        <v/>
      </c>
      <c r="AQ835" s="40"/>
      <c r="AR835" s="40"/>
      <c r="AS835" s="40"/>
      <c r="AT835" s="29"/>
      <c r="AU835" s="56"/>
      <c r="AV835" s="56"/>
      <c r="AW835" s="56"/>
      <c r="AX835" s="249" t="str">
        <f>IF(V835="","",EOMONTH(EDATE(Tabla1[[#This Row],[Fecha Finalización]],2),0))</f>
        <v/>
      </c>
      <c r="AY835" s="40"/>
      <c r="AZ835" s="250" t="str">
        <f>IF(V835="","",EOMONTH(EDATE(Tabla1[[#This Row],[Fecha Finalización]],3),0))</f>
        <v/>
      </c>
      <c r="BA835" s="40"/>
      <c r="BB835" s="40"/>
      <c r="BC835" s="236"/>
      <c r="BD835" s="234" t="str">
        <f>IF(F835="","",Tabla1[[#This Row],[sem 01]]&amp;Tabla1[[#This Row],[sem 02]]&amp;Tabla1[[#This Row],[sem 03]])</f>
        <v/>
      </c>
      <c r="BE835" s="235" t="str">
        <f>IF(TRIM(F835)="","",$B$1&amp;"-"&amp;SUBSTITUTE(Tabla1[[#This Row],[Mes Inscrito]]," ","")&amp;"-"&amp;SUBSTITUTE(Tabla1[[#This Row],[Dia de clases Inscrito]]," ","")&amp;"-"&amp;SUBSTITUTE(Tabla1[[#This Row],[Horario Inscrito]]," ","")&amp;"-"&amp;Tabla1[[#This Row],[Fecha Inicio grupo]])</f>
        <v/>
      </c>
      <c r="BF835" s="252" t="str">
        <f>IF(F835="","",Tabla1[[#This Row],[Curso]])</f>
        <v/>
      </c>
      <c r="BG835" s="253" t="str">
        <f>+IF(TRIM(F835)="","",$B$1&amp;"-"&amp;TRIM(Tabla1[[#This Row],[Mes Inscrito]])&amp;"-"&amp;TRIM(Tabla1[[#This Row],[Dia de clases Inscrito]])&amp;"-"&amp;TRIM(Tabla1[[#This Row],[Horario Inscrito]])&amp;"-"&amp;TRIM(Tabla1[[#This Row],[Fecha Inicio grupo]])&amp;"-"&amp;TRIM(Tabla1[[#This Row],[Tipo Incrito]]))</f>
        <v/>
      </c>
      <c r="BH835" s="309"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10"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10"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10" t="str">
        <f>IF(Tabla1[[#This Row],[Fecha Inicio grupo]]="","",IFERROR(VLOOKUP(Tabla1[[#This Row],[Mes de Alta como miembro]],Parámetros!$AM$2:$AN$16,2,0),"01/01/1900"))</f>
        <v/>
      </c>
    </row>
    <row r="836" spans="1:63" ht="14.45" hidden="1">
      <c r="A836" s="69">
        <v>833</v>
      </c>
      <c r="B836" s="30"/>
      <c r="C836" s="35"/>
      <c r="D836" s="43"/>
      <c r="E836" s="65"/>
      <c r="F836" s="46"/>
      <c r="G836" s="46"/>
      <c r="H836" s="164"/>
      <c r="I836" s="43"/>
      <c r="J836" s="29"/>
      <c r="K836" s="70"/>
      <c r="L836" s="69"/>
      <c r="M836" s="47"/>
      <c r="N836" s="239" t="str">
        <f ca="1">IF(Tabla1[[#This Row],[Fecha de nac]]="","",IF(Tabla1[[#This Row],[Fecha Finalización]] &gt;=TODAY(), DATEDIF(Tabla1[[#This Row],[Fecha de nac]],TODAY(),"y"), ROUNDDOWN((Tabla1[[#This Row],[Fecha Finalización]] -Tabla1[[#This Row],[Fecha de nac]])/365,0)))</f>
        <v/>
      </c>
      <c r="O836" s="170"/>
      <c r="P836" s="35"/>
      <c r="Q836" s="68"/>
      <c r="R836" s="68"/>
      <c r="S836" s="68"/>
      <c r="T836" s="68"/>
      <c r="U836" s="244" t="str">
        <f>IF(F836="","",Tabla1[[#This Row],[Fecha Inicio grupo]]+3*7-7)</f>
        <v/>
      </c>
      <c r="V836" s="245" t="str">
        <f>IF(F836="","",EDATE(Tabla1[[#This Row],[Fecha Inicio grupo]],3))</f>
        <v/>
      </c>
      <c r="W836" s="30"/>
      <c r="X836" s="30"/>
      <c r="Y836" s="77"/>
      <c r="Z836" s="77"/>
      <c r="AA836" s="77"/>
      <c r="AB836" s="77"/>
      <c r="AC836" s="77"/>
      <c r="AD836" s="77"/>
      <c r="AE836" s="77"/>
      <c r="AF836" s="77"/>
      <c r="AG836" s="77"/>
      <c r="AH836" s="77"/>
      <c r="AI836" s="77"/>
      <c r="AJ836" s="77"/>
      <c r="AK836" s="77"/>
      <c r="AL836" s="77"/>
      <c r="AM836" s="77"/>
      <c r="AN836" s="77"/>
      <c r="AO836" s="145"/>
      <c r="AP836" s="247" t="str">
        <f>IF(F836="","",IFERROR(VLOOKUP(SUBSTITUTE(SUBSTITUTE(Tabla1[[#This Row],[Uso Sistemas]],"T","P"),"N","F"),Parámetros!$M$2:$N$17,2,0),"Completar hasta 3ra sem. para evaluar a Probacionista"))</f>
        <v/>
      </c>
      <c r="AQ836" s="40"/>
      <c r="AR836" s="40"/>
      <c r="AS836" s="40"/>
      <c r="AT836" s="29"/>
      <c r="AU836" s="56"/>
      <c r="AV836" s="56"/>
      <c r="AW836" s="56"/>
      <c r="AX836" s="249" t="str">
        <f>IF(V836="","",EOMONTH(EDATE(Tabla1[[#This Row],[Fecha Finalización]],2),0))</f>
        <v/>
      </c>
      <c r="AY836" s="40"/>
      <c r="AZ836" s="250" t="str">
        <f>IF(V836="","",EOMONTH(EDATE(Tabla1[[#This Row],[Fecha Finalización]],3),0))</f>
        <v/>
      </c>
      <c r="BA836" s="40"/>
      <c r="BB836" s="40"/>
      <c r="BC836" s="236"/>
      <c r="BD836" s="234" t="str">
        <f>IF(F836="","",Tabla1[[#This Row],[sem 01]]&amp;Tabla1[[#This Row],[sem 02]]&amp;Tabla1[[#This Row],[sem 03]])</f>
        <v/>
      </c>
      <c r="BE836" s="235" t="str">
        <f>IF(TRIM(F836)="","",$B$1&amp;"-"&amp;SUBSTITUTE(Tabla1[[#This Row],[Mes Inscrito]]," ","")&amp;"-"&amp;SUBSTITUTE(Tabla1[[#This Row],[Dia de clases Inscrito]]," ","")&amp;"-"&amp;SUBSTITUTE(Tabla1[[#This Row],[Horario Inscrito]]," ","")&amp;"-"&amp;Tabla1[[#This Row],[Fecha Inicio grupo]])</f>
        <v/>
      </c>
      <c r="BF836" s="252" t="str">
        <f>IF(F836="","",Tabla1[[#This Row],[Curso]])</f>
        <v/>
      </c>
      <c r="BG836" s="253" t="str">
        <f>+IF(TRIM(F836)="","",$B$1&amp;"-"&amp;TRIM(Tabla1[[#This Row],[Mes Inscrito]])&amp;"-"&amp;TRIM(Tabla1[[#This Row],[Dia de clases Inscrito]])&amp;"-"&amp;TRIM(Tabla1[[#This Row],[Horario Inscrito]])&amp;"-"&amp;TRIM(Tabla1[[#This Row],[Fecha Inicio grupo]])&amp;"-"&amp;TRIM(Tabla1[[#This Row],[Tipo Incrito]]))</f>
        <v/>
      </c>
      <c r="BH836" s="309"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10"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10"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10" t="str">
        <f>IF(Tabla1[[#This Row],[Fecha Inicio grupo]]="","",IFERROR(VLOOKUP(Tabla1[[#This Row],[Mes de Alta como miembro]],Parámetros!$AM$2:$AN$16,2,0),"01/01/1900"))</f>
        <v/>
      </c>
    </row>
    <row r="837" spans="1:63" ht="14.45" hidden="1">
      <c r="A837" s="69">
        <v>834</v>
      </c>
      <c r="B837" s="30"/>
      <c r="C837" s="35"/>
      <c r="D837" s="43"/>
      <c r="E837" s="65"/>
      <c r="F837" s="46"/>
      <c r="G837" s="46"/>
      <c r="H837" s="164"/>
      <c r="I837" s="43"/>
      <c r="J837" s="29"/>
      <c r="K837" s="70"/>
      <c r="L837" s="69"/>
      <c r="M837" s="47"/>
      <c r="N837" s="239" t="str">
        <f ca="1">IF(Tabla1[[#This Row],[Fecha de nac]]="","",IF(Tabla1[[#This Row],[Fecha Finalización]] &gt;=TODAY(), DATEDIF(Tabla1[[#This Row],[Fecha de nac]],TODAY(),"y"), ROUNDDOWN((Tabla1[[#This Row],[Fecha Finalización]] -Tabla1[[#This Row],[Fecha de nac]])/365,0)))</f>
        <v/>
      </c>
      <c r="O837" s="170"/>
      <c r="P837" s="35"/>
      <c r="Q837" s="68"/>
      <c r="R837" s="68"/>
      <c r="S837" s="68"/>
      <c r="T837" s="68"/>
      <c r="U837" s="244" t="str">
        <f>IF(F837="","",Tabla1[[#This Row],[Fecha Inicio grupo]]+3*7-7)</f>
        <v/>
      </c>
      <c r="V837" s="245" t="str">
        <f>IF(F837="","",EDATE(Tabla1[[#This Row],[Fecha Inicio grupo]],3))</f>
        <v/>
      </c>
      <c r="W837" s="30"/>
      <c r="X837" s="30"/>
      <c r="Y837" s="77"/>
      <c r="Z837" s="77"/>
      <c r="AA837" s="77"/>
      <c r="AB837" s="77"/>
      <c r="AC837" s="77"/>
      <c r="AD837" s="77"/>
      <c r="AE837" s="77"/>
      <c r="AF837" s="77"/>
      <c r="AG837" s="77"/>
      <c r="AH837" s="77"/>
      <c r="AI837" s="77"/>
      <c r="AJ837" s="77"/>
      <c r="AK837" s="77"/>
      <c r="AL837" s="77"/>
      <c r="AM837" s="77"/>
      <c r="AN837" s="77"/>
      <c r="AO837" s="145"/>
      <c r="AP837" s="247" t="str">
        <f>IF(F837="","",IFERROR(VLOOKUP(SUBSTITUTE(SUBSTITUTE(Tabla1[[#This Row],[Uso Sistemas]],"T","P"),"N","F"),Parámetros!$M$2:$N$17,2,0),"Completar hasta 3ra sem. para evaluar a Probacionista"))</f>
        <v/>
      </c>
      <c r="AQ837" s="40"/>
      <c r="AR837" s="40"/>
      <c r="AS837" s="40"/>
      <c r="AT837" s="29"/>
      <c r="AU837" s="56"/>
      <c r="AV837" s="56"/>
      <c r="AW837" s="56"/>
      <c r="AX837" s="249" t="str">
        <f>IF(V837="","",EOMONTH(EDATE(Tabla1[[#This Row],[Fecha Finalización]],2),0))</f>
        <v/>
      </c>
      <c r="AY837" s="40"/>
      <c r="AZ837" s="250" t="str">
        <f>IF(V837="","",EOMONTH(EDATE(Tabla1[[#This Row],[Fecha Finalización]],3),0))</f>
        <v/>
      </c>
      <c r="BA837" s="40"/>
      <c r="BB837" s="40"/>
      <c r="BC837" s="236"/>
      <c r="BD837" s="234" t="str">
        <f>IF(F837="","",Tabla1[[#This Row],[sem 01]]&amp;Tabla1[[#This Row],[sem 02]]&amp;Tabla1[[#This Row],[sem 03]])</f>
        <v/>
      </c>
      <c r="BE837" s="235" t="str">
        <f>IF(TRIM(F837)="","",$B$1&amp;"-"&amp;SUBSTITUTE(Tabla1[[#This Row],[Mes Inscrito]]," ","")&amp;"-"&amp;SUBSTITUTE(Tabla1[[#This Row],[Dia de clases Inscrito]]," ","")&amp;"-"&amp;SUBSTITUTE(Tabla1[[#This Row],[Horario Inscrito]]," ","")&amp;"-"&amp;Tabla1[[#This Row],[Fecha Inicio grupo]])</f>
        <v/>
      </c>
      <c r="BF837" s="252" t="str">
        <f>IF(F837="","",Tabla1[[#This Row],[Curso]])</f>
        <v/>
      </c>
      <c r="BG837" s="253" t="str">
        <f>+IF(TRIM(F837)="","",$B$1&amp;"-"&amp;TRIM(Tabla1[[#This Row],[Mes Inscrito]])&amp;"-"&amp;TRIM(Tabla1[[#This Row],[Dia de clases Inscrito]])&amp;"-"&amp;TRIM(Tabla1[[#This Row],[Horario Inscrito]])&amp;"-"&amp;TRIM(Tabla1[[#This Row],[Fecha Inicio grupo]])&amp;"-"&amp;TRIM(Tabla1[[#This Row],[Tipo Incrito]]))</f>
        <v/>
      </c>
      <c r="BH837" s="309"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10"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10"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10" t="str">
        <f>IF(Tabla1[[#This Row],[Fecha Inicio grupo]]="","",IFERROR(VLOOKUP(Tabla1[[#This Row],[Mes de Alta como miembro]],Parámetros!$AM$2:$AN$16,2,0),"01/01/1900"))</f>
        <v/>
      </c>
    </row>
    <row r="838" spans="1:63" ht="14.45" hidden="1">
      <c r="A838" s="69">
        <v>835</v>
      </c>
      <c r="B838" s="30"/>
      <c r="C838" s="35"/>
      <c r="D838" s="43"/>
      <c r="E838" s="65"/>
      <c r="F838" s="46"/>
      <c r="G838" s="46"/>
      <c r="H838" s="164"/>
      <c r="I838" s="43"/>
      <c r="J838" s="29"/>
      <c r="K838" s="70"/>
      <c r="L838" s="69"/>
      <c r="M838" s="47"/>
      <c r="N838" s="239" t="str">
        <f ca="1">IF(Tabla1[[#This Row],[Fecha de nac]]="","",IF(Tabla1[[#This Row],[Fecha Finalización]] &gt;=TODAY(), DATEDIF(Tabla1[[#This Row],[Fecha de nac]],TODAY(),"y"), ROUNDDOWN((Tabla1[[#This Row],[Fecha Finalización]] -Tabla1[[#This Row],[Fecha de nac]])/365,0)))</f>
        <v/>
      </c>
      <c r="O838" s="170"/>
      <c r="P838" s="35"/>
      <c r="Q838" s="68"/>
      <c r="R838" s="68"/>
      <c r="S838" s="68"/>
      <c r="T838" s="68"/>
      <c r="U838" s="244" t="str">
        <f>IF(F838="","",Tabla1[[#This Row],[Fecha Inicio grupo]]+3*7-7)</f>
        <v/>
      </c>
      <c r="V838" s="245" t="str">
        <f>IF(F838="","",EDATE(Tabla1[[#This Row],[Fecha Inicio grupo]],3))</f>
        <v/>
      </c>
      <c r="W838" s="30"/>
      <c r="X838" s="30"/>
      <c r="Y838" s="77"/>
      <c r="Z838" s="77"/>
      <c r="AA838" s="77"/>
      <c r="AB838" s="77"/>
      <c r="AC838" s="77"/>
      <c r="AD838" s="77"/>
      <c r="AE838" s="77"/>
      <c r="AF838" s="77"/>
      <c r="AG838" s="77"/>
      <c r="AH838" s="77"/>
      <c r="AI838" s="77"/>
      <c r="AJ838" s="77"/>
      <c r="AK838" s="77"/>
      <c r="AL838" s="77"/>
      <c r="AM838" s="77"/>
      <c r="AN838" s="77"/>
      <c r="AO838" s="145"/>
      <c r="AP838" s="247" t="str">
        <f>IF(F838="","",IFERROR(VLOOKUP(SUBSTITUTE(SUBSTITUTE(Tabla1[[#This Row],[Uso Sistemas]],"T","P"),"N","F"),Parámetros!$M$2:$N$17,2,0),"Completar hasta 3ra sem. para evaluar a Probacionista"))</f>
        <v/>
      </c>
      <c r="AQ838" s="40"/>
      <c r="AR838" s="40"/>
      <c r="AS838" s="40"/>
      <c r="AT838" s="29"/>
      <c r="AU838" s="56"/>
      <c r="AV838" s="56"/>
      <c r="AW838" s="56"/>
      <c r="AX838" s="249" t="str">
        <f>IF(V838="","",EOMONTH(EDATE(Tabla1[[#This Row],[Fecha Finalización]],2),0))</f>
        <v/>
      </c>
      <c r="AY838" s="40"/>
      <c r="AZ838" s="250" t="str">
        <f>IF(V838="","",EOMONTH(EDATE(Tabla1[[#This Row],[Fecha Finalización]],3),0))</f>
        <v/>
      </c>
      <c r="BA838" s="40"/>
      <c r="BB838" s="40"/>
      <c r="BC838" s="236"/>
      <c r="BD838" s="234" t="str">
        <f>IF(F838="","",Tabla1[[#This Row],[sem 01]]&amp;Tabla1[[#This Row],[sem 02]]&amp;Tabla1[[#This Row],[sem 03]])</f>
        <v/>
      </c>
      <c r="BE838" s="235" t="str">
        <f>IF(TRIM(F838)="","",$B$1&amp;"-"&amp;SUBSTITUTE(Tabla1[[#This Row],[Mes Inscrito]]," ","")&amp;"-"&amp;SUBSTITUTE(Tabla1[[#This Row],[Dia de clases Inscrito]]," ","")&amp;"-"&amp;SUBSTITUTE(Tabla1[[#This Row],[Horario Inscrito]]," ","")&amp;"-"&amp;Tabla1[[#This Row],[Fecha Inicio grupo]])</f>
        <v/>
      </c>
      <c r="BF838" s="252" t="str">
        <f>IF(F838="","",Tabla1[[#This Row],[Curso]])</f>
        <v/>
      </c>
      <c r="BG838" s="253" t="str">
        <f>+IF(TRIM(F838)="","",$B$1&amp;"-"&amp;TRIM(Tabla1[[#This Row],[Mes Inscrito]])&amp;"-"&amp;TRIM(Tabla1[[#This Row],[Dia de clases Inscrito]])&amp;"-"&amp;TRIM(Tabla1[[#This Row],[Horario Inscrito]])&amp;"-"&amp;TRIM(Tabla1[[#This Row],[Fecha Inicio grupo]])&amp;"-"&amp;TRIM(Tabla1[[#This Row],[Tipo Incrito]]))</f>
        <v/>
      </c>
      <c r="BH838" s="309"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10"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10"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10" t="str">
        <f>IF(Tabla1[[#This Row],[Fecha Inicio grupo]]="","",IFERROR(VLOOKUP(Tabla1[[#This Row],[Mes de Alta como miembro]],Parámetros!$AM$2:$AN$16,2,0),"01/01/1900"))</f>
        <v/>
      </c>
    </row>
    <row r="839" spans="1:63" ht="14.45" hidden="1">
      <c r="A839" s="69">
        <v>836</v>
      </c>
      <c r="B839" s="30"/>
      <c r="C839" s="35"/>
      <c r="D839" s="43"/>
      <c r="E839" s="65"/>
      <c r="F839" s="46"/>
      <c r="G839" s="46"/>
      <c r="H839" s="164"/>
      <c r="I839" s="43"/>
      <c r="J839" s="29"/>
      <c r="K839" s="70"/>
      <c r="L839" s="69"/>
      <c r="M839" s="47"/>
      <c r="N839" s="239" t="str">
        <f ca="1">IF(Tabla1[[#This Row],[Fecha de nac]]="","",IF(Tabla1[[#This Row],[Fecha Finalización]] &gt;=TODAY(), DATEDIF(Tabla1[[#This Row],[Fecha de nac]],TODAY(),"y"), ROUNDDOWN((Tabla1[[#This Row],[Fecha Finalización]] -Tabla1[[#This Row],[Fecha de nac]])/365,0)))</f>
        <v/>
      </c>
      <c r="O839" s="170"/>
      <c r="P839" s="35"/>
      <c r="Q839" s="68"/>
      <c r="R839" s="68"/>
      <c r="S839" s="68"/>
      <c r="T839" s="68"/>
      <c r="U839" s="244" t="str">
        <f>IF(F839="","",Tabla1[[#This Row],[Fecha Inicio grupo]]+3*7-7)</f>
        <v/>
      </c>
      <c r="V839" s="245" t="str">
        <f>IF(F839="","",EDATE(Tabla1[[#This Row],[Fecha Inicio grupo]],3))</f>
        <v/>
      </c>
      <c r="W839" s="30"/>
      <c r="X839" s="30"/>
      <c r="Y839" s="77"/>
      <c r="Z839" s="77"/>
      <c r="AA839" s="77"/>
      <c r="AB839" s="77"/>
      <c r="AC839" s="77"/>
      <c r="AD839" s="77"/>
      <c r="AE839" s="77"/>
      <c r="AF839" s="77"/>
      <c r="AG839" s="77"/>
      <c r="AH839" s="77"/>
      <c r="AI839" s="77"/>
      <c r="AJ839" s="77"/>
      <c r="AK839" s="77"/>
      <c r="AL839" s="77"/>
      <c r="AM839" s="77"/>
      <c r="AN839" s="77"/>
      <c r="AO839" s="145"/>
      <c r="AP839" s="247" t="str">
        <f>IF(F839="","",IFERROR(VLOOKUP(SUBSTITUTE(SUBSTITUTE(Tabla1[[#This Row],[Uso Sistemas]],"T","P"),"N","F"),Parámetros!$M$2:$N$17,2,0),"Completar hasta 3ra sem. para evaluar a Probacionista"))</f>
        <v/>
      </c>
      <c r="AQ839" s="40"/>
      <c r="AR839" s="40"/>
      <c r="AS839" s="40"/>
      <c r="AT839" s="29"/>
      <c r="AU839" s="56"/>
      <c r="AV839" s="56"/>
      <c r="AW839" s="56"/>
      <c r="AX839" s="249" t="str">
        <f>IF(V839="","",EOMONTH(EDATE(Tabla1[[#This Row],[Fecha Finalización]],2),0))</f>
        <v/>
      </c>
      <c r="AY839" s="40"/>
      <c r="AZ839" s="250" t="str">
        <f>IF(V839="","",EOMONTH(EDATE(Tabla1[[#This Row],[Fecha Finalización]],3),0))</f>
        <v/>
      </c>
      <c r="BA839" s="40"/>
      <c r="BB839" s="40"/>
      <c r="BC839" s="236"/>
      <c r="BD839" s="234" t="str">
        <f>IF(F839="","",Tabla1[[#This Row],[sem 01]]&amp;Tabla1[[#This Row],[sem 02]]&amp;Tabla1[[#This Row],[sem 03]])</f>
        <v/>
      </c>
      <c r="BE839" s="235" t="str">
        <f>IF(TRIM(F839)="","",$B$1&amp;"-"&amp;SUBSTITUTE(Tabla1[[#This Row],[Mes Inscrito]]," ","")&amp;"-"&amp;SUBSTITUTE(Tabla1[[#This Row],[Dia de clases Inscrito]]," ","")&amp;"-"&amp;SUBSTITUTE(Tabla1[[#This Row],[Horario Inscrito]]," ","")&amp;"-"&amp;Tabla1[[#This Row],[Fecha Inicio grupo]])</f>
        <v/>
      </c>
      <c r="BF839" s="252" t="str">
        <f>IF(F839="","",Tabla1[[#This Row],[Curso]])</f>
        <v/>
      </c>
      <c r="BG839" s="253" t="str">
        <f>+IF(TRIM(F839)="","",$B$1&amp;"-"&amp;TRIM(Tabla1[[#This Row],[Mes Inscrito]])&amp;"-"&amp;TRIM(Tabla1[[#This Row],[Dia de clases Inscrito]])&amp;"-"&amp;TRIM(Tabla1[[#This Row],[Horario Inscrito]])&amp;"-"&amp;TRIM(Tabla1[[#This Row],[Fecha Inicio grupo]])&amp;"-"&amp;TRIM(Tabla1[[#This Row],[Tipo Incrito]]))</f>
        <v/>
      </c>
      <c r="BH839" s="309"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10"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10"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10" t="str">
        <f>IF(Tabla1[[#This Row],[Fecha Inicio grupo]]="","",IFERROR(VLOOKUP(Tabla1[[#This Row],[Mes de Alta como miembro]],Parámetros!$AM$2:$AN$16,2,0),"01/01/1900"))</f>
        <v/>
      </c>
    </row>
    <row r="840" spans="1:63" ht="14.45" hidden="1">
      <c r="A840" s="69">
        <v>837</v>
      </c>
      <c r="B840" s="30"/>
      <c r="C840" s="35"/>
      <c r="D840" s="43"/>
      <c r="E840" s="65"/>
      <c r="F840" s="46"/>
      <c r="G840" s="46"/>
      <c r="H840" s="164"/>
      <c r="I840" s="43"/>
      <c r="J840" s="29"/>
      <c r="K840" s="70"/>
      <c r="L840" s="69"/>
      <c r="M840" s="47"/>
      <c r="N840" s="239" t="str">
        <f ca="1">IF(Tabla1[[#This Row],[Fecha de nac]]="","",IF(Tabla1[[#This Row],[Fecha Finalización]] &gt;=TODAY(), DATEDIF(Tabla1[[#This Row],[Fecha de nac]],TODAY(),"y"), ROUNDDOWN((Tabla1[[#This Row],[Fecha Finalización]] -Tabla1[[#This Row],[Fecha de nac]])/365,0)))</f>
        <v/>
      </c>
      <c r="O840" s="170"/>
      <c r="P840" s="35"/>
      <c r="Q840" s="68"/>
      <c r="R840" s="68"/>
      <c r="S840" s="68"/>
      <c r="T840" s="68"/>
      <c r="U840" s="244" t="str">
        <f>IF(F840="","",Tabla1[[#This Row],[Fecha Inicio grupo]]+3*7-7)</f>
        <v/>
      </c>
      <c r="V840" s="245" t="str">
        <f>IF(F840="","",EDATE(Tabla1[[#This Row],[Fecha Inicio grupo]],3))</f>
        <v/>
      </c>
      <c r="W840" s="30"/>
      <c r="X840" s="30"/>
      <c r="Y840" s="77"/>
      <c r="Z840" s="77"/>
      <c r="AA840" s="77"/>
      <c r="AB840" s="77"/>
      <c r="AC840" s="77"/>
      <c r="AD840" s="77"/>
      <c r="AE840" s="77"/>
      <c r="AF840" s="77"/>
      <c r="AG840" s="77"/>
      <c r="AH840" s="77"/>
      <c r="AI840" s="77"/>
      <c r="AJ840" s="77"/>
      <c r="AK840" s="77"/>
      <c r="AL840" s="77"/>
      <c r="AM840" s="77"/>
      <c r="AN840" s="77"/>
      <c r="AO840" s="145"/>
      <c r="AP840" s="247" t="str">
        <f>IF(F840="","",IFERROR(VLOOKUP(SUBSTITUTE(SUBSTITUTE(Tabla1[[#This Row],[Uso Sistemas]],"T","P"),"N","F"),Parámetros!$M$2:$N$17,2,0),"Completar hasta 3ra sem. para evaluar a Probacionista"))</f>
        <v/>
      </c>
      <c r="AQ840" s="40"/>
      <c r="AR840" s="40"/>
      <c r="AS840" s="40"/>
      <c r="AT840" s="29"/>
      <c r="AU840" s="56"/>
      <c r="AV840" s="56"/>
      <c r="AW840" s="56"/>
      <c r="AX840" s="249" t="str">
        <f>IF(V840="","",EOMONTH(EDATE(Tabla1[[#This Row],[Fecha Finalización]],2),0))</f>
        <v/>
      </c>
      <c r="AY840" s="40"/>
      <c r="AZ840" s="250" t="str">
        <f>IF(V840="","",EOMONTH(EDATE(Tabla1[[#This Row],[Fecha Finalización]],3),0))</f>
        <v/>
      </c>
      <c r="BA840" s="40"/>
      <c r="BB840" s="40"/>
      <c r="BC840" s="236"/>
      <c r="BD840" s="234" t="str">
        <f>IF(F840="","",Tabla1[[#This Row],[sem 01]]&amp;Tabla1[[#This Row],[sem 02]]&amp;Tabla1[[#This Row],[sem 03]])</f>
        <v/>
      </c>
      <c r="BE840" s="235" t="str">
        <f>IF(TRIM(F840)="","",$B$1&amp;"-"&amp;SUBSTITUTE(Tabla1[[#This Row],[Mes Inscrito]]," ","")&amp;"-"&amp;SUBSTITUTE(Tabla1[[#This Row],[Dia de clases Inscrito]]," ","")&amp;"-"&amp;SUBSTITUTE(Tabla1[[#This Row],[Horario Inscrito]]," ","")&amp;"-"&amp;Tabla1[[#This Row],[Fecha Inicio grupo]])</f>
        <v/>
      </c>
      <c r="BF840" s="252" t="str">
        <f>IF(F840="","",Tabla1[[#This Row],[Curso]])</f>
        <v/>
      </c>
      <c r="BG840" s="253" t="str">
        <f>+IF(TRIM(F840)="","",$B$1&amp;"-"&amp;TRIM(Tabla1[[#This Row],[Mes Inscrito]])&amp;"-"&amp;TRIM(Tabla1[[#This Row],[Dia de clases Inscrito]])&amp;"-"&amp;TRIM(Tabla1[[#This Row],[Horario Inscrito]])&amp;"-"&amp;TRIM(Tabla1[[#This Row],[Fecha Inicio grupo]])&amp;"-"&amp;TRIM(Tabla1[[#This Row],[Tipo Incrito]]))</f>
        <v/>
      </c>
      <c r="BH840" s="309"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10"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10"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10" t="str">
        <f>IF(Tabla1[[#This Row],[Fecha Inicio grupo]]="","",IFERROR(VLOOKUP(Tabla1[[#This Row],[Mes de Alta como miembro]],Parámetros!$AM$2:$AN$16,2,0),"01/01/1900"))</f>
        <v/>
      </c>
    </row>
    <row r="841" spans="1:63" ht="14.45" hidden="1">
      <c r="A841" s="69">
        <v>838</v>
      </c>
      <c r="B841" s="30"/>
      <c r="C841" s="35"/>
      <c r="D841" s="43"/>
      <c r="E841" s="65"/>
      <c r="F841" s="46"/>
      <c r="G841" s="46"/>
      <c r="H841" s="164"/>
      <c r="I841" s="43"/>
      <c r="J841" s="29"/>
      <c r="K841" s="70"/>
      <c r="L841" s="69"/>
      <c r="M841" s="47"/>
      <c r="N841" s="239" t="str">
        <f ca="1">IF(Tabla1[[#This Row],[Fecha de nac]]="","",IF(Tabla1[[#This Row],[Fecha Finalización]] &gt;=TODAY(), DATEDIF(Tabla1[[#This Row],[Fecha de nac]],TODAY(),"y"), ROUNDDOWN((Tabla1[[#This Row],[Fecha Finalización]] -Tabla1[[#This Row],[Fecha de nac]])/365,0)))</f>
        <v/>
      </c>
      <c r="O841" s="170"/>
      <c r="P841" s="35"/>
      <c r="Q841" s="68"/>
      <c r="R841" s="68"/>
      <c r="S841" s="68"/>
      <c r="T841" s="68"/>
      <c r="U841" s="244" t="str">
        <f>IF(F841="","",Tabla1[[#This Row],[Fecha Inicio grupo]]+3*7-7)</f>
        <v/>
      </c>
      <c r="V841" s="245" t="str">
        <f>IF(F841="","",EDATE(Tabla1[[#This Row],[Fecha Inicio grupo]],3))</f>
        <v/>
      </c>
      <c r="W841" s="30"/>
      <c r="X841" s="30"/>
      <c r="Y841" s="77"/>
      <c r="Z841" s="77"/>
      <c r="AA841" s="77"/>
      <c r="AB841" s="77"/>
      <c r="AC841" s="77"/>
      <c r="AD841" s="77"/>
      <c r="AE841" s="77"/>
      <c r="AF841" s="77"/>
      <c r="AG841" s="77"/>
      <c r="AH841" s="77"/>
      <c r="AI841" s="77"/>
      <c r="AJ841" s="77"/>
      <c r="AK841" s="77"/>
      <c r="AL841" s="77"/>
      <c r="AM841" s="77"/>
      <c r="AN841" s="77"/>
      <c r="AO841" s="145"/>
      <c r="AP841" s="247" t="str">
        <f>IF(F841="","",IFERROR(VLOOKUP(SUBSTITUTE(SUBSTITUTE(Tabla1[[#This Row],[Uso Sistemas]],"T","P"),"N","F"),Parámetros!$M$2:$N$17,2,0),"Completar hasta 3ra sem. para evaluar a Probacionista"))</f>
        <v/>
      </c>
      <c r="AQ841" s="40"/>
      <c r="AR841" s="40"/>
      <c r="AS841" s="40"/>
      <c r="AT841" s="29"/>
      <c r="AU841" s="56"/>
      <c r="AV841" s="56"/>
      <c r="AW841" s="56"/>
      <c r="AX841" s="249" t="str">
        <f>IF(V841="","",EOMONTH(EDATE(Tabla1[[#This Row],[Fecha Finalización]],2),0))</f>
        <v/>
      </c>
      <c r="AY841" s="40"/>
      <c r="AZ841" s="250" t="str">
        <f>IF(V841="","",EOMONTH(EDATE(Tabla1[[#This Row],[Fecha Finalización]],3),0))</f>
        <v/>
      </c>
      <c r="BA841" s="40"/>
      <c r="BB841" s="40"/>
      <c r="BC841" s="236"/>
      <c r="BD841" s="234" t="str">
        <f>IF(F841="","",Tabla1[[#This Row],[sem 01]]&amp;Tabla1[[#This Row],[sem 02]]&amp;Tabla1[[#This Row],[sem 03]])</f>
        <v/>
      </c>
      <c r="BE841" s="235" t="str">
        <f>IF(TRIM(F841)="","",$B$1&amp;"-"&amp;SUBSTITUTE(Tabla1[[#This Row],[Mes Inscrito]]," ","")&amp;"-"&amp;SUBSTITUTE(Tabla1[[#This Row],[Dia de clases Inscrito]]," ","")&amp;"-"&amp;SUBSTITUTE(Tabla1[[#This Row],[Horario Inscrito]]," ","")&amp;"-"&amp;Tabla1[[#This Row],[Fecha Inicio grupo]])</f>
        <v/>
      </c>
      <c r="BF841" s="252" t="str">
        <f>IF(F841="","",Tabla1[[#This Row],[Curso]])</f>
        <v/>
      </c>
      <c r="BG841" s="253" t="str">
        <f>+IF(TRIM(F841)="","",$B$1&amp;"-"&amp;TRIM(Tabla1[[#This Row],[Mes Inscrito]])&amp;"-"&amp;TRIM(Tabla1[[#This Row],[Dia de clases Inscrito]])&amp;"-"&amp;TRIM(Tabla1[[#This Row],[Horario Inscrito]])&amp;"-"&amp;TRIM(Tabla1[[#This Row],[Fecha Inicio grupo]])&amp;"-"&amp;TRIM(Tabla1[[#This Row],[Tipo Incrito]]))</f>
        <v/>
      </c>
      <c r="BH841" s="309"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10"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10"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10" t="str">
        <f>IF(Tabla1[[#This Row],[Fecha Inicio grupo]]="","",IFERROR(VLOOKUP(Tabla1[[#This Row],[Mes de Alta como miembro]],Parámetros!$AM$2:$AN$16,2,0),"01/01/1900"))</f>
        <v/>
      </c>
    </row>
    <row r="842" spans="1:63" ht="14.45" hidden="1">
      <c r="A842" s="69">
        <v>839</v>
      </c>
      <c r="B842" s="30"/>
      <c r="C842" s="35"/>
      <c r="D842" s="43"/>
      <c r="E842" s="65"/>
      <c r="F842" s="46"/>
      <c r="G842" s="46"/>
      <c r="H842" s="164"/>
      <c r="I842" s="43"/>
      <c r="J842" s="29"/>
      <c r="K842" s="70"/>
      <c r="L842" s="69"/>
      <c r="M842" s="47"/>
      <c r="N842" s="239" t="str">
        <f ca="1">IF(Tabla1[[#This Row],[Fecha de nac]]="","",IF(Tabla1[[#This Row],[Fecha Finalización]] &gt;=TODAY(), DATEDIF(Tabla1[[#This Row],[Fecha de nac]],TODAY(),"y"), ROUNDDOWN((Tabla1[[#This Row],[Fecha Finalización]] -Tabla1[[#This Row],[Fecha de nac]])/365,0)))</f>
        <v/>
      </c>
      <c r="O842" s="170"/>
      <c r="P842" s="35"/>
      <c r="Q842" s="68"/>
      <c r="R842" s="68"/>
      <c r="S842" s="68"/>
      <c r="T842" s="68"/>
      <c r="U842" s="244" t="str">
        <f>IF(F842="","",Tabla1[[#This Row],[Fecha Inicio grupo]]+3*7-7)</f>
        <v/>
      </c>
      <c r="V842" s="245" t="str">
        <f>IF(F842="","",EDATE(Tabla1[[#This Row],[Fecha Inicio grupo]],3))</f>
        <v/>
      </c>
      <c r="W842" s="30"/>
      <c r="X842" s="30"/>
      <c r="Y842" s="77"/>
      <c r="Z842" s="77"/>
      <c r="AA842" s="77"/>
      <c r="AB842" s="77"/>
      <c r="AC842" s="77"/>
      <c r="AD842" s="77"/>
      <c r="AE842" s="77"/>
      <c r="AF842" s="77"/>
      <c r="AG842" s="77"/>
      <c r="AH842" s="77"/>
      <c r="AI842" s="77"/>
      <c r="AJ842" s="77"/>
      <c r="AK842" s="77"/>
      <c r="AL842" s="77"/>
      <c r="AM842" s="77"/>
      <c r="AN842" s="77"/>
      <c r="AO842" s="145"/>
      <c r="AP842" s="247" t="str">
        <f>IF(F842="","",IFERROR(VLOOKUP(SUBSTITUTE(SUBSTITUTE(Tabla1[[#This Row],[Uso Sistemas]],"T","P"),"N","F"),Parámetros!$M$2:$N$17,2,0),"Completar hasta 3ra sem. para evaluar a Probacionista"))</f>
        <v/>
      </c>
      <c r="AQ842" s="40"/>
      <c r="AR842" s="40"/>
      <c r="AS842" s="40"/>
      <c r="AT842" s="29"/>
      <c r="AU842" s="56"/>
      <c r="AV842" s="56"/>
      <c r="AW842" s="56"/>
      <c r="AX842" s="249" t="str">
        <f>IF(V842="","",EOMONTH(EDATE(Tabla1[[#This Row],[Fecha Finalización]],2),0))</f>
        <v/>
      </c>
      <c r="AY842" s="40"/>
      <c r="AZ842" s="250" t="str">
        <f>IF(V842="","",EOMONTH(EDATE(Tabla1[[#This Row],[Fecha Finalización]],3),0))</f>
        <v/>
      </c>
      <c r="BA842" s="40"/>
      <c r="BB842" s="40"/>
      <c r="BC842" s="236"/>
      <c r="BD842" s="234" t="str">
        <f>IF(F842="","",Tabla1[[#This Row],[sem 01]]&amp;Tabla1[[#This Row],[sem 02]]&amp;Tabla1[[#This Row],[sem 03]])</f>
        <v/>
      </c>
      <c r="BE842" s="235" t="str">
        <f>IF(TRIM(F842)="","",$B$1&amp;"-"&amp;SUBSTITUTE(Tabla1[[#This Row],[Mes Inscrito]]," ","")&amp;"-"&amp;SUBSTITUTE(Tabla1[[#This Row],[Dia de clases Inscrito]]," ","")&amp;"-"&amp;SUBSTITUTE(Tabla1[[#This Row],[Horario Inscrito]]," ","")&amp;"-"&amp;Tabla1[[#This Row],[Fecha Inicio grupo]])</f>
        <v/>
      </c>
      <c r="BF842" s="252" t="str">
        <f>IF(F842="","",Tabla1[[#This Row],[Curso]])</f>
        <v/>
      </c>
      <c r="BG842" s="253" t="str">
        <f>+IF(TRIM(F842)="","",$B$1&amp;"-"&amp;TRIM(Tabla1[[#This Row],[Mes Inscrito]])&amp;"-"&amp;TRIM(Tabla1[[#This Row],[Dia de clases Inscrito]])&amp;"-"&amp;TRIM(Tabla1[[#This Row],[Horario Inscrito]])&amp;"-"&amp;TRIM(Tabla1[[#This Row],[Fecha Inicio grupo]])&amp;"-"&amp;TRIM(Tabla1[[#This Row],[Tipo Incrito]]))</f>
        <v/>
      </c>
      <c r="BH842" s="309"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10"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10"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10" t="str">
        <f>IF(Tabla1[[#This Row],[Fecha Inicio grupo]]="","",IFERROR(VLOOKUP(Tabla1[[#This Row],[Mes de Alta como miembro]],Parámetros!$AM$2:$AN$16,2,0),"01/01/1900"))</f>
        <v/>
      </c>
    </row>
    <row r="843" spans="1:63" ht="14.45" hidden="1">
      <c r="A843" s="69">
        <v>840</v>
      </c>
      <c r="B843" s="30"/>
      <c r="C843" s="35"/>
      <c r="D843" s="43"/>
      <c r="E843" s="65"/>
      <c r="F843" s="46"/>
      <c r="G843" s="46"/>
      <c r="H843" s="164"/>
      <c r="I843" s="43"/>
      <c r="J843" s="29"/>
      <c r="K843" s="70"/>
      <c r="L843" s="69"/>
      <c r="M843" s="47"/>
      <c r="N843" s="239" t="str">
        <f ca="1">IF(Tabla1[[#This Row],[Fecha de nac]]="","",IF(Tabla1[[#This Row],[Fecha Finalización]] &gt;=TODAY(), DATEDIF(Tabla1[[#This Row],[Fecha de nac]],TODAY(),"y"), ROUNDDOWN((Tabla1[[#This Row],[Fecha Finalización]] -Tabla1[[#This Row],[Fecha de nac]])/365,0)))</f>
        <v/>
      </c>
      <c r="O843" s="170"/>
      <c r="P843" s="35"/>
      <c r="Q843" s="68"/>
      <c r="R843" s="68"/>
      <c r="S843" s="68"/>
      <c r="T843" s="68"/>
      <c r="U843" s="244" t="str">
        <f>IF(F843="","",Tabla1[[#This Row],[Fecha Inicio grupo]]+3*7-7)</f>
        <v/>
      </c>
      <c r="V843" s="245" t="str">
        <f>IF(F843="","",EDATE(Tabla1[[#This Row],[Fecha Inicio grupo]],3))</f>
        <v/>
      </c>
      <c r="W843" s="30"/>
      <c r="X843" s="30"/>
      <c r="Y843" s="77"/>
      <c r="Z843" s="77"/>
      <c r="AA843" s="77"/>
      <c r="AB843" s="77"/>
      <c r="AC843" s="77"/>
      <c r="AD843" s="77"/>
      <c r="AE843" s="77"/>
      <c r="AF843" s="77"/>
      <c r="AG843" s="77"/>
      <c r="AH843" s="77"/>
      <c r="AI843" s="77"/>
      <c r="AJ843" s="77"/>
      <c r="AK843" s="77"/>
      <c r="AL843" s="77"/>
      <c r="AM843" s="77"/>
      <c r="AN843" s="77"/>
      <c r="AO843" s="145"/>
      <c r="AP843" s="247" t="str">
        <f>IF(F843="","",IFERROR(VLOOKUP(SUBSTITUTE(SUBSTITUTE(Tabla1[[#This Row],[Uso Sistemas]],"T","P"),"N","F"),Parámetros!$M$2:$N$17,2,0),"Completar hasta 3ra sem. para evaluar a Probacionista"))</f>
        <v/>
      </c>
      <c r="AQ843" s="40"/>
      <c r="AR843" s="40"/>
      <c r="AS843" s="40"/>
      <c r="AT843" s="29"/>
      <c r="AU843" s="56"/>
      <c r="AV843" s="56"/>
      <c r="AW843" s="56"/>
      <c r="AX843" s="249" t="str">
        <f>IF(V843="","",EOMONTH(EDATE(Tabla1[[#This Row],[Fecha Finalización]],2),0))</f>
        <v/>
      </c>
      <c r="AY843" s="40"/>
      <c r="AZ843" s="250" t="str">
        <f>IF(V843="","",EOMONTH(EDATE(Tabla1[[#This Row],[Fecha Finalización]],3),0))</f>
        <v/>
      </c>
      <c r="BA843" s="40"/>
      <c r="BB843" s="40"/>
      <c r="BC843" s="236"/>
      <c r="BD843" s="234" t="str">
        <f>IF(F843="","",Tabla1[[#This Row],[sem 01]]&amp;Tabla1[[#This Row],[sem 02]]&amp;Tabla1[[#This Row],[sem 03]])</f>
        <v/>
      </c>
      <c r="BE843" s="235" t="str">
        <f>IF(TRIM(F843)="","",$B$1&amp;"-"&amp;SUBSTITUTE(Tabla1[[#This Row],[Mes Inscrito]]," ","")&amp;"-"&amp;SUBSTITUTE(Tabla1[[#This Row],[Dia de clases Inscrito]]," ","")&amp;"-"&amp;SUBSTITUTE(Tabla1[[#This Row],[Horario Inscrito]]," ","")&amp;"-"&amp;Tabla1[[#This Row],[Fecha Inicio grupo]])</f>
        <v/>
      </c>
      <c r="BF843" s="252" t="str">
        <f>IF(F843="","",Tabla1[[#This Row],[Curso]])</f>
        <v/>
      </c>
      <c r="BG843" s="253" t="str">
        <f>+IF(TRIM(F843)="","",$B$1&amp;"-"&amp;TRIM(Tabla1[[#This Row],[Mes Inscrito]])&amp;"-"&amp;TRIM(Tabla1[[#This Row],[Dia de clases Inscrito]])&amp;"-"&amp;TRIM(Tabla1[[#This Row],[Horario Inscrito]])&amp;"-"&amp;TRIM(Tabla1[[#This Row],[Fecha Inicio grupo]])&amp;"-"&amp;TRIM(Tabla1[[#This Row],[Tipo Incrito]]))</f>
        <v/>
      </c>
      <c r="BH843" s="309"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10"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10"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10" t="str">
        <f>IF(Tabla1[[#This Row],[Fecha Inicio grupo]]="","",IFERROR(VLOOKUP(Tabla1[[#This Row],[Mes de Alta como miembro]],Parámetros!$AM$2:$AN$16,2,0),"01/01/1900"))</f>
        <v/>
      </c>
    </row>
    <row r="844" spans="1:63" ht="14.45" hidden="1">
      <c r="A844" s="69">
        <v>841</v>
      </c>
      <c r="B844" s="30"/>
      <c r="C844" s="35"/>
      <c r="D844" s="43"/>
      <c r="E844" s="65"/>
      <c r="F844" s="46"/>
      <c r="G844" s="46"/>
      <c r="H844" s="164"/>
      <c r="I844" s="43"/>
      <c r="J844" s="29"/>
      <c r="K844" s="70"/>
      <c r="L844" s="69"/>
      <c r="M844" s="47"/>
      <c r="N844" s="239" t="str">
        <f ca="1">IF(Tabla1[[#This Row],[Fecha de nac]]="","",IF(Tabla1[[#This Row],[Fecha Finalización]] &gt;=TODAY(), DATEDIF(Tabla1[[#This Row],[Fecha de nac]],TODAY(),"y"), ROUNDDOWN((Tabla1[[#This Row],[Fecha Finalización]] -Tabla1[[#This Row],[Fecha de nac]])/365,0)))</f>
        <v/>
      </c>
      <c r="O844" s="170"/>
      <c r="P844" s="35"/>
      <c r="Q844" s="68"/>
      <c r="R844" s="68"/>
      <c r="S844" s="68"/>
      <c r="T844" s="68"/>
      <c r="U844" s="244" t="str">
        <f>IF(F844="","",Tabla1[[#This Row],[Fecha Inicio grupo]]+3*7-7)</f>
        <v/>
      </c>
      <c r="V844" s="245" t="str">
        <f>IF(F844="","",EDATE(Tabla1[[#This Row],[Fecha Inicio grupo]],3))</f>
        <v/>
      </c>
      <c r="W844" s="30"/>
      <c r="X844" s="30"/>
      <c r="Y844" s="77"/>
      <c r="Z844" s="77"/>
      <c r="AA844" s="77"/>
      <c r="AB844" s="77"/>
      <c r="AC844" s="77"/>
      <c r="AD844" s="77"/>
      <c r="AE844" s="77"/>
      <c r="AF844" s="77"/>
      <c r="AG844" s="77"/>
      <c r="AH844" s="77"/>
      <c r="AI844" s="77"/>
      <c r="AJ844" s="77"/>
      <c r="AK844" s="77"/>
      <c r="AL844" s="77"/>
      <c r="AM844" s="77"/>
      <c r="AN844" s="77"/>
      <c r="AO844" s="145"/>
      <c r="AP844" s="247" t="str">
        <f>IF(F844="","",IFERROR(VLOOKUP(SUBSTITUTE(SUBSTITUTE(Tabla1[[#This Row],[Uso Sistemas]],"T","P"),"N","F"),Parámetros!$M$2:$N$17,2,0),"Completar hasta 3ra sem. para evaluar a Probacionista"))</f>
        <v/>
      </c>
      <c r="AQ844" s="40"/>
      <c r="AR844" s="40"/>
      <c r="AS844" s="40"/>
      <c r="AT844" s="29"/>
      <c r="AU844" s="56"/>
      <c r="AV844" s="56"/>
      <c r="AW844" s="56"/>
      <c r="AX844" s="249" t="str">
        <f>IF(V844="","",EOMONTH(EDATE(Tabla1[[#This Row],[Fecha Finalización]],2),0))</f>
        <v/>
      </c>
      <c r="AY844" s="40"/>
      <c r="AZ844" s="250" t="str">
        <f>IF(V844="","",EOMONTH(EDATE(Tabla1[[#This Row],[Fecha Finalización]],3),0))</f>
        <v/>
      </c>
      <c r="BA844" s="40"/>
      <c r="BB844" s="40"/>
      <c r="BC844" s="236"/>
      <c r="BD844" s="234" t="str">
        <f>IF(F844="","",Tabla1[[#This Row],[sem 01]]&amp;Tabla1[[#This Row],[sem 02]]&amp;Tabla1[[#This Row],[sem 03]])</f>
        <v/>
      </c>
      <c r="BE844" s="235" t="str">
        <f>IF(TRIM(F844)="","",$B$1&amp;"-"&amp;SUBSTITUTE(Tabla1[[#This Row],[Mes Inscrito]]," ","")&amp;"-"&amp;SUBSTITUTE(Tabla1[[#This Row],[Dia de clases Inscrito]]," ","")&amp;"-"&amp;SUBSTITUTE(Tabla1[[#This Row],[Horario Inscrito]]," ","")&amp;"-"&amp;Tabla1[[#This Row],[Fecha Inicio grupo]])</f>
        <v/>
      </c>
      <c r="BF844" s="252" t="str">
        <f>IF(F844="","",Tabla1[[#This Row],[Curso]])</f>
        <v/>
      </c>
      <c r="BG844" s="253" t="str">
        <f>+IF(TRIM(F844)="","",$B$1&amp;"-"&amp;TRIM(Tabla1[[#This Row],[Mes Inscrito]])&amp;"-"&amp;TRIM(Tabla1[[#This Row],[Dia de clases Inscrito]])&amp;"-"&amp;TRIM(Tabla1[[#This Row],[Horario Inscrito]])&amp;"-"&amp;TRIM(Tabla1[[#This Row],[Fecha Inicio grupo]])&amp;"-"&amp;TRIM(Tabla1[[#This Row],[Tipo Incrito]]))</f>
        <v/>
      </c>
      <c r="BH844" s="309"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10"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10"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10" t="str">
        <f>IF(Tabla1[[#This Row],[Fecha Inicio grupo]]="","",IFERROR(VLOOKUP(Tabla1[[#This Row],[Mes de Alta como miembro]],Parámetros!$AM$2:$AN$16,2,0),"01/01/1900"))</f>
        <v/>
      </c>
    </row>
    <row r="845" spans="1:63" ht="14.45" hidden="1">
      <c r="A845" s="69">
        <v>842</v>
      </c>
      <c r="B845" s="30"/>
      <c r="C845" s="35"/>
      <c r="D845" s="43"/>
      <c r="E845" s="65"/>
      <c r="F845" s="46"/>
      <c r="G845" s="46"/>
      <c r="H845" s="164"/>
      <c r="I845" s="43"/>
      <c r="J845" s="29"/>
      <c r="K845" s="70"/>
      <c r="L845" s="69"/>
      <c r="M845" s="47"/>
      <c r="N845" s="239" t="str">
        <f ca="1">IF(Tabla1[[#This Row],[Fecha de nac]]="","",IF(Tabla1[[#This Row],[Fecha Finalización]] &gt;=TODAY(), DATEDIF(Tabla1[[#This Row],[Fecha de nac]],TODAY(),"y"), ROUNDDOWN((Tabla1[[#This Row],[Fecha Finalización]] -Tabla1[[#This Row],[Fecha de nac]])/365,0)))</f>
        <v/>
      </c>
      <c r="O845" s="170"/>
      <c r="P845" s="35"/>
      <c r="Q845" s="68"/>
      <c r="R845" s="68"/>
      <c r="S845" s="68"/>
      <c r="T845" s="68"/>
      <c r="U845" s="244" t="str">
        <f>IF(F845="","",Tabla1[[#This Row],[Fecha Inicio grupo]]+3*7-7)</f>
        <v/>
      </c>
      <c r="V845" s="245" t="str">
        <f>IF(F845="","",EDATE(Tabla1[[#This Row],[Fecha Inicio grupo]],3))</f>
        <v/>
      </c>
      <c r="W845" s="30"/>
      <c r="X845" s="30"/>
      <c r="Y845" s="77"/>
      <c r="Z845" s="77"/>
      <c r="AA845" s="77"/>
      <c r="AB845" s="77"/>
      <c r="AC845" s="77"/>
      <c r="AD845" s="77"/>
      <c r="AE845" s="77"/>
      <c r="AF845" s="77"/>
      <c r="AG845" s="77"/>
      <c r="AH845" s="77"/>
      <c r="AI845" s="77"/>
      <c r="AJ845" s="77"/>
      <c r="AK845" s="77"/>
      <c r="AL845" s="77"/>
      <c r="AM845" s="77"/>
      <c r="AN845" s="77"/>
      <c r="AO845" s="145"/>
      <c r="AP845" s="247" t="str">
        <f>IF(F845="","",IFERROR(VLOOKUP(SUBSTITUTE(SUBSTITUTE(Tabla1[[#This Row],[Uso Sistemas]],"T","P"),"N","F"),Parámetros!$M$2:$N$17,2,0),"Completar hasta 3ra sem. para evaluar a Probacionista"))</f>
        <v/>
      </c>
      <c r="AQ845" s="40"/>
      <c r="AR845" s="40"/>
      <c r="AS845" s="40"/>
      <c r="AT845" s="29"/>
      <c r="AU845" s="56"/>
      <c r="AV845" s="56"/>
      <c r="AW845" s="56"/>
      <c r="AX845" s="249" t="str">
        <f>IF(V845="","",EOMONTH(EDATE(Tabla1[[#This Row],[Fecha Finalización]],2),0))</f>
        <v/>
      </c>
      <c r="AY845" s="40"/>
      <c r="AZ845" s="250" t="str">
        <f>IF(V845="","",EOMONTH(EDATE(Tabla1[[#This Row],[Fecha Finalización]],3),0))</f>
        <v/>
      </c>
      <c r="BA845" s="40"/>
      <c r="BB845" s="40"/>
      <c r="BC845" s="236"/>
      <c r="BD845" s="234" t="str">
        <f>IF(F845="","",Tabla1[[#This Row],[sem 01]]&amp;Tabla1[[#This Row],[sem 02]]&amp;Tabla1[[#This Row],[sem 03]])</f>
        <v/>
      </c>
      <c r="BE845" s="235" t="str">
        <f>IF(TRIM(F845)="","",$B$1&amp;"-"&amp;SUBSTITUTE(Tabla1[[#This Row],[Mes Inscrito]]," ","")&amp;"-"&amp;SUBSTITUTE(Tabla1[[#This Row],[Dia de clases Inscrito]]," ","")&amp;"-"&amp;SUBSTITUTE(Tabla1[[#This Row],[Horario Inscrito]]," ","")&amp;"-"&amp;Tabla1[[#This Row],[Fecha Inicio grupo]])</f>
        <v/>
      </c>
      <c r="BF845" s="252" t="str">
        <f>IF(F845="","",Tabla1[[#This Row],[Curso]])</f>
        <v/>
      </c>
      <c r="BG845" s="253" t="str">
        <f>+IF(TRIM(F845)="","",$B$1&amp;"-"&amp;TRIM(Tabla1[[#This Row],[Mes Inscrito]])&amp;"-"&amp;TRIM(Tabla1[[#This Row],[Dia de clases Inscrito]])&amp;"-"&amp;TRIM(Tabla1[[#This Row],[Horario Inscrito]])&amp;"-"&amp;TRIM(Tabla1[[#This Row],[Fecha Inicio grupo]])&amp;"-"&amp;TRIM(Tabla1[[#This Row],[Tipo Incrito]]))</f>
        <v/>
      </c>
      <c r="BH845" s="309"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10"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10"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10" t="str">
        <f>IF(Tabla1[[#This Row],[Fecha Inicio grupo]]="","",IFERROR(VLOOKUP(Tabla1[[#This Row],[Mes de Alta como miembro]],Parámetros!$AM$2:$AN$16,2,0),"01/01/1900"))</f>
        <v/>
      </c>
    </row>
    <row r="846" spans="1:63" ht="14.45" hidden="1">
      <c r="A846" s="69">
        <v>843</v>
      </c>
      <c r="B846" s="30"/>
      <c r="C846" s="35"/>
      <c r="D846" s="43"/>
      <c r="E846" s="65"/>
      <c r="F846" s="46"/>
      <c r="G846" s="46"/>
      <c r="H846" s="164"/>
      <c r="I846" s="43"/>
      <c r="J846" s="29"/>
      <c r="K846" s="70"/>
      <c r="L846" s="69"/>
      <c r="M846" s="47"/>
      <c r="N846" s="239" t="str">
        <f ca="1">IF(Tabla1[[#This Row],[Fecha de nac]]="","",IF(Tabla1[[#This Row],[Fecha Finalización]] &gt;=TODAY(), DATEDIF(Tabla1[[#This Row],[Fecha de nac]],TODAY(),"y"), ROUNDDOWN((Tabla1[[#This Row],[Fecha Finalización]] -Tabla1[[#This Row],[Fecha de nac]])/365,0)))</f>
        <v/>
      </c>
      <c r="O846" s="170"/>
      <c r="P846" s="35"/>
      <c r="Q846" s="68"/>
      <c r="R846" s="68"/>
      <c r="S846" s="68"/>
      <c r="T846" s="68"/>
      <c r="U846" s="244" t="str">
        <f>IF(F846="","",Tabla1[[#This Row],[Fecha Inicio grupo]]+3*7-7)</f>
        <v/>
      </c>
      <c r="V846" s="245" t="str">
        <f>IF(F846="","",EDATE(Tabla1[[#This Row],[Fecha Inicio grupo]],3))</f>
        <v/>
      </c>
      <c r="W846" s="30"/>
      <c r="X846" s="30"/>
      <c r="Y846" s="77"/>
      <c r="Z846" s="77"/>
      <c r="AA846" s="77"/>
      <c r="AB846" s="77"/>
      <c r="AC846" s="77"/>
      <c r="AD846" s="77"/>
      <c r="AE846" s="77"/>
      <c r="AF846" s="77"/>
      <c r="AG846" s="77"/>
      <c r="AH846" s="77"/>
      <c r="AI846" s="77"/>
      <c r="AJ846" s="77"/>
      <c r="AK846" s="77"/>
      <c r="AL846" s="77"/>
      <c r="AM846" s="77"/>
      <c r="AN846" s="77"/>
      <c r="AO846" s="145"/>
      <c r="AP846" s="247" t="str">
        <f>IF(F846="","",IFERROR(VLOOKUP(SUBSTITUTE(SUBSTITUTE(Tabla1[[#This Row],[Uso Sistemas]],"T","P"),"N","F"),Parámetros!$M$2:$N$17,2,0),"Completar hasta 3ra sem. para evaluar a Probacionista"))</f>
        <v/>
      </c>
      <c r="AQ846" s="40"/>
      <c r="AR846" s="40"/>
      <c r="AS846" s="40"/>
      <c r="AT846" s="29"/>
      <c r="AU846" s="56"/>
      <c r="AV846" s="56"/>
      <c r="AW846" s="56"/>
      <c r="AX846" s="249" t="str">
        <f>IF(V846="","",EOMONTH(EDATE(Tabla1[[#This Row],[Fecha Finalización]],2),0))</f>
        <v/>
      </c>
      <c r="AY846" s="40"/>
      <c r="AZ846" s="250" t="str">
        <f>IF(V846="","",EOMONTH(EDATE(Tabla1[[#This Row],[Fecha Finalización]],3),0))</f>
        <v/>
      </c>
      <c r="BA846" s="40"/>
      <c r="BB846" s="40"/>
      <c r="BC846" s="236"/>
      <c r="BD846" s="234" t="str">
        <f>IF(F846="","",Tabla1[[#This Row],[sem 01]]&amp;Tabla1[[#This Row],[sem 02]]&amp;Tabla1[[#This Row],[sem 03]])</f>
        <v/>
      </c>
      <c r="BE846" s="235" t="str">
        <f>IF(TRIM(F846)="","",$B$1&amp;"-"&amp;SUBSTITUTE(Tabla1[[#This Row],[Mes Inscrito]]," ","")&amp;"-"&amp;SUBSTITUTE(Tabla1[[#This Row],[Dia de clases Inscrito]]," ","")&amp;"-"&amp;SUBSTITUTE(Tabla1[[#This Row],[Horario Inscrito]]," ","")&amp;"-"&amp;Tabla1[[#This Row],[Fecha Inicio grupo]])</f>
        <v/>
      </c>
      <c r="BF846" s="252" t="str">
        <f>IF(F846="","",Tabla1[[#This Row],[Curso]])</f>
        <v/>
      </c>
      <c r="BG846" s="253" t="str">
        <f>+IF(TRIM(F846)="","",$B$1&amp;"-"&amp;TRIM(Tabla1[[#This Row],[Mes Inscrito]])&amp;"-"&amp;TRIM(Tabla1[[#This Row],[Dia de clases Inscrito]])&amp;"-"&amp;TRIM(Tabla1[[#This Row],[Horario Inscrito]])&amp;"-"&amp;TRIM(Tabla1[[#This Row],[Fecha Inicio grupo]])&amp;"-"&amp;TRIM(Tabla1[[#This Row],[Tipo Incrito]]))</f>
        <v/>
      </c>
      <c r="BH846" s="309"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10"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10"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10" t="str">
        <f>IF(Tabla1[[#This Row],[Fecha Inicio grupo]]="","",IFERROR(VLOOKUP(Tabla1[[#This Row],[Mes de Alta como miembro]],Parámetros!$AM$2:$AN$16,2,0),"01/01/1900"))</f>
        <v/>
      </c>
    </row>
    <row r="847" spans="1:63" ht="14.45" hidden="1">
      <c r="A847" s="69">
        <v>844</v>
      </c>
      <c r="B847" s="30"/>
      <c r="C847" s="35"/>
      <c r="D847" s="43"/>
      <c r="E847" s="65"/>
      <c r="F847" s="46"/>
      <c r="G847" s="46"/>
      <c r="H847" s="164"/>
      <c r="I847" s="43"/>
      <c r="J847" s="29"/>
      <c r="K847" s="70"/>
      <c r="L847" s="69"/>
      <c r="M847" s="47"/>
      <c r="N847" s="239" t="str">
        <f ca="1">IF(Tabla1[[#This Row],[Fecha de nac]]="","",IF(Tabla1[[#This Row],[Fecha Finalización]] &gt;=TODAY(), DATEDIF(Tabla1[[#This Row],[Fecha de nac]],TODAY(),"y"), ROUNDDOWN((Tabla1[[#This Row],[Fecha Finalización]] -Tabla1[[#This Row],[Fecha de nac]])/365,0)))</f>
        <v/>
      </c>
      <c r="O847" s="170"/>
      <c r="P847" s="35"/>
      <c r="Q847" s="68"/>
      <c r="R847" s="68"/>
      <c r="S847" s="68"/>
      <c r="T847" s="68"/>
      <c r="U847" s="244" t="str">
        <f>IF(F847="","",Tabla1[[#This Row],[Fecha Inicio grupo]]+3*7-7)</f>
        <v/>
      </c>
      <c r="V847" s="245" t="str">
        <f>IF(F847="","",EDATE(Tabla1[[#This Row],[Fecha Inicio grupo]],3))</f>
        <v/>
      </c>
      <c r="W847" s="30"/>
      <c r="X847" s="30"/>
      <c r="Y847" s="77"/>
      <c r="Z847" s="77"/>
      <c r="AA847" s="77"/>
      <c r="AB847" s="77"/>
      <c r="AC847" s="77"/>
      <c r="AD847" s="77"/>
      <c r="AE847" s="77"/>
      <c r="AF847" s="77"/>
      <c r="AG847" s="77"/>
      <c r="AH847" s="77"/>
      <c r="AI847" s="77"/>
      <c r="AJ847" s="77"/>
      <c r="AK847" s="77"/>
      <c r="AL847" s="77"/>
      <c r="AM847" s="77"/>
      <c r="AN847" s="77"/>
      <c r="AO847" s="145"/>
      <c r="AP847" s="247" t="str">
        <f>IF(F847="","",IFERROR(VLOOKUP(SUBSTITUTE(SUBSTITUTE(Tabla1[[#This Row],[Uso Sistemas]],"T","P"),"N","F"),Parámetros!$M$2:$N$17,2,0),"Completar hasta 3ra sem. para evaluar a Probacionista"))</f>
        <v/>
      </c>
      <c r="AQ847" s="40"/>
      <c r="AR847" s="40"/>
      <c r="AS847" s="40"/>
      <c r="AT847" s="29"/>
      <c r="AU847" s="56"/>
      <c r="AV847" s="56"/>
      <c r="AW847" s="56"/>
      <c r="AX847" s="249" t="str">
        <f>IF(V847="","",EOMONTH(EDATE(Tabla1[[#This Row],[Fecha Finalización]],2),0))</f>
        <v/>
      </c>
      <c r="AY847" s="40"/>
      <c r="AZ847" s="250" t="str">
        <f>IF(V847="","",EOMONTH(EDATE(Tabla1[[#This Row],[Fecha Finalización]],3),0))</f>
        <v/>
      </c>
      <c r="BA847" s="40"/>
      <c r="BB847" s="40"/>
      <c r="BC847" s="236"/>
      <c r="BD847" s="234" t="str">
        <f>IF(F847="","",Tabla1[[#This Row],[sem 01]]&amp;Tabla1[[#This Row],[sem 02]]&amp;Tabla1[[#This Row],[sem 03]])</f>
        <v/>
      </c>
      <c r="BE847" s="235" t="str">
        <f>IF(TRIM(F847)="","",$B$1&amp;"-"&amp;SUBSTITUTE(Tabla1[[#This Row],[Mes Inscrito]]," ","")&amp;"-"&amp;SUBSTITUTE(Tabla1[[#This Row],[Dia de clases Inscrito]]," ","")&amp;"-"&amp;SUBSTITUTE(Tabla1[[#This Row],[Horario Inscrito]]," ","")&amp;"-"&amp;Tabla1[[#This Row],[Fecha Inicio grupo]])</f>
        <v/>
      </c>
      <c r="BF847" s="252" t="str">
        <f>IF(F847="","",Tabla1[[#This Row],[Curso]])</f>
        <v/>
      </c>
      <c r="BG847" s="253" t="str">
        <f>+IF(TRIM(F847)="","",$B$1&amp;"-"&amp;TRIM(Tabla1[[#This Row],[Mes Inscrito]])&amp;"-"&amp;TRIM(Tabla1[[#This Row],[Dia de clases Inscrito]])&amp;"-"&amp;TRIM(Tabla1[[#This Row],[Horario Inscrito]])&amp;"-"&amp;TRIM(Tabla1[[#This Row],[Fecha Inicio grupo]])&amp;"-"&amp;TRIM(Tabla1[[#This Row],[Tipo Incrito]]))</f>
        <v/>
      </c>
      <c r="BH847" s="309"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10"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10"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10" t="str">
        <f>IF(Tabla1[[#This Row],[Fecha Inicio grupo]]="","",IFERROR(VLOOKUP(Tabla1[[#This Row],[Mes de Alta como miembro]],Parámetros!$AM$2:$AN$16,2,0),"01/01/1900"))</f>
        <v/>
      </c>
    </row>
    <row r="848" spans="1:63" ht="14.45" hidden="1">
      <c r="A848" s="69">
        <v>845</v>
      </c>
      <c r="B848" s="30"/>
      <c r="C848" s="35"/>
      <c r="D848" s="43"/>
      <c r="E848" s="65"/>
      <c r="F848" s="46"/>
      <c r="G848" s="46"/>
      <c r="H848" s="164"/>
      <c r="I848" s="43"/>
      <c r="J848" s="29"/>
      <c r="K848" s="70"/>
      <c r="L848" s="69"/>
      <c r="M848" s="47"/>
      <c r="N848" s="239" t="str">
        <f ca="1">IF(Tabla1[[#This Row],[Fecha de nac]]="","",IF(Tabla1[[#This Row],[Fecha Finalización]] &gt;=TODAY(), DATEDIF(Tabla1[[#This Row],[Fecha de nac]],TODAY(),"y"), ROUNDDOWN((Tabla1[[#This Row],[Fecha Finalización]] -Tabla1[[#This Row],[Fecha de nac]])/365,0)))</f>
        <v/>
      </c>
      <c r="O848" s="170"/>
      <c r="P848" s="35"/>
      <c r="Q848" s="68"/>
      <c r="R848" s="68"/>
      <c r="S848" s="68"/>
      <c r="T848" s="68"/>
      <c r="U848" s="244" t="str">
        <f>IF(F848="","",Tabla1[[#This Row],[Fecha Inicio grupo]]+3*7-7)</f>
        <v/>
      </c>
      <c r="V848" s="245" t="str">
        <f>IF(F848="","",EDATE(Tabla1[[#This Row],[Fecha Inicio grupo]],3))</f>
        <v/>
      </c>
      <c r="W848" s="30"/>
      <c r="X848" s="30"/>
      <c r="Y848" s="77"/>
      <c r="Z848" s="77"/>
      <c r="AA848" s="77"/>
      <c r="AB848" s="77"/>
      <c r="AC848" s="77"/>
      <c r="AD848" s="77"/>
      <c r="AE848" s="77"/>
      <c r="AF848" s="77"/>
      <c r="AG848" s="77"/>
      <c r="AH848" s="77"/>
      <c r="AI848" s="77"/>
      <c r="AJ848" s="77"/>
      <c r="AK848" s="77"/>
      <c r="AL848" s="77"/>
      <c r="AM848" s="77"/>
      <c r="AN848" s="77"/>
      <c r="AO848" s="145"/>
      <c r="AP848" s="247" t="str">
        <f>IF(F848="","",IFERROR(VLOOKUP(SUBSTITUTE(SUBSTITUTE(Tabla1[[#This Row],[Uso Sistemas]],"T","P"),"N","F"),Parámetros!$M$2:$N$17,2,0),"Completar hasta 3ra sem. para evaluar a Probacionista"))</f>
        <v/>
      </c>
      <c r="AQ848" s="40"/>
      <c r="AR848" s="40"/>
      <c r="AS848" s="40"/>
      <c r="AT848" s="29"/>
      <c r="AU848" s="56"/>
      <c r="AV848" s="56"/>
      <c r="AW848" s="56"/>
      <c r="AX848" s="249" t="str">
        <f>IF(V848="","",EOMONTH(EDATE(Tabla1[[#This Row],[Fecha Finalización]],2),0))</f>
        <v/>
      </c>
      <c r="AY848" s="40"/>
      <c r="AZ848" s="250" t="str">
        <f>IF(V848="","",EOMONTH(EDATE(Tabla1[[#This Row],[Fecha Finalización]],3),0))</f>
        <v/>
      </c>
      <c r="BA848" s="40"/>
      <c r="BB848" s="40"/>
      <c r="BC848" s="236"/>
      <c r="BD848" s="234" t="str">
        <f>IF(F848="","",Tabla1[[#This Row],[sem 01]]&amp;Tabla1[[#This Row],[sem 02]]&amp;Tabla1[[#This Row],[sem 03]])</f>
        <v/>
      </c>
      <c r="BE848" s="235" t="str">
        <f>IF(TRIM(F848)="","",$B$1&amp;"-"&amp;SUBSTITUTE(Tabla1[[#This Row],[Mes Inscrito]]," ","")&amp;"-"&amp;SUBSTITUTE(Tabla1[[#This Row],[Dia de clases Inscrito]]," ","")&amp;"-"&amp;SUBSTITUTE(Tabla1[[#This Row],[Horario Inscrito]]," ","")&amp;"-"&amp;Tabla1[[#This Row],[Fecha Inicio grupo]])</f>
        <v/>
      </c>
      <c r="BF848" s="252" t="str">
        <f>IF(F848="","",Tabla1[[#This Row],[Curso]])</f>
        <v/>
      </c>
      <c r="BG848" s="253" t="str">
        <f>+IF(TRIM(F848)="","",$B$1&amp;"-"&amp;TRIM(Tabla1[[#This Row],[Mes Inscrito]])&amp;"-"&amp;TRIM(Tabla1[[#This Row],[Dia de clases Inscrito]])&amp;"-"&amp;TRIM(Tabla1[[#This Row],[Horario Inscrito]])&amp;"-"&amp;TRIM(Tabla1[[#This Row],[Fecha Inicio grupo]])&amp;"-"&amp;TRIM(Tabla1[[#This Row],[Tipo Incrito]]))</f>
        <v/>
      </c>
      <c r="BH848" s="309"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10"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10"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10" t="str">
        <f>IF(Tabla1[[#This Row],[Fecha Inicio grupo]]="","",IFERROR(VLOOKUP(Tabla1[[#This Row],[Mes de Alta como miembro]],Parámetros!$AM$2:$AN$16,2,0),"01/01/1900"))</f>
        <v/>
      </c>
    </row>
    <row r="849" spans="1:63" ht="14.45" hidden="1">
      <c r="A849" s="69">
        <v>846</v>
      </c>
      <c r="B849" s="30"/>
      <c r="C849" s="35"/>
      <c r="D849" s="43"/>
      <c r="E849" s="65"/>
      <c r="F849" s="46"/>
      <c r="G849" s="46"/>
      <c r="H849" s="164"/>
      <c r="I849" s="43"/>
      <c r="J849" s="29"/>
      <c r="K849" s="70"/>
      <c r="L849" s="69"/>
      <c r="M849" s="47"/>
      <c r="N849" s="239" t="str">
        <f ca="1">IF(Tabla1[[#This Row],[Fecha de nac]]="","",IF(Tabla1[[#This Row],[Fecha Finalización]] &gt;=TODAY(), DATEDIF(Tabla1[[#This Row],[Fecha de nac]],TODAY(),"y"), ROUNDDOWN((Tabla1[[#This Row],[Fecha Finalización]] -Tabla1[[#This Row],[Fecha de nac]])/365,0)))</f>
        <v/>
      </c>
      <c r="O849" s="170"/>
      <c r="P849" s="35"/>
      <c r="Q849" s="68"/>
      <c r="R849" s="68"/>
      <c r="S849" s="68"/>
      <c r="T849" s="68"/>
      <c r="U849" s="244" t="str">
        <f>IF(F849="","",Tabla1[[#This Row],[Fecha Inicio grupo]]+3*7-7)</f>
        <v/>
      </c>
      <c r="V849" s="245" t="str">
        <f>IF(F849="","",EDATE(Tabla1[[#This Row],[Fecha Inicio grupo]],3))</f>
        <v/>
      </c>
      <c r="W849" s="30"/>
      <c r="X849" s="30"/>
      <c r="Y849" s="77"/>
      <c r="Z849" s="77"/>
      <c r="AA849" s="77"/>
      <c r="AB849" s="77"/>
      <c r="AC849" s="77"/>
      <c r="AD849" s="77"/>
      <c r="AE849" s="77"/>
      <c r="AF849" s="77"/>
      <c r="AG849" s="77"/>
      <c r="AH849" s="77"/>
      <c r="AI849" s="77"/>
      <c r="AJ849" s="77"/>
      <c r="AK849" s="77"/>
      <c r="AL849" s="77"/>
      <c r="AM849" s="77"/>
      <c r="AN849" s="77"/>
      <c r="AO849" s="145"/>
      <c r="AP849" s="247" t="str">
        <f>IF(F849="","",IFERROR(VLOOKUP(SUBSTITUTE(SUBSTITUTE(Tabla1[[#This Row],[Uso Sistemas]],"T","P"),"N","F"),Parámetros!$M$2:$N$17,2,0),"Completar hasta 3ra sem. para evaluar a Probacionista"))</f>
        <v/>
      </c>
      <c r="AQ849" s="40"/>
      <c r="AR849" s="40"/>
      <c r="AS849" s="40"/>
      <c r="AT849" s="29"/>
      <c r="AU849" s="56"/>
      <c r="AV849" s="56"/>
      <c r="AW849" s="56"/>
      <c r="AX849" s="249" t="str">
        <f>IF(V849="","",EOMONTH(EDATE(Tabla1[[#This Row],[Fecha Finalización]],2),0))</f>
        <v/>
      </c>
      <c r="AY849" s="40"/>
      <c r="AZ849" s="250" t="str">
        <f>IF(V849="","",EOMONTH(EDATE(Tabla1[[#This Row],[Fecha Finalización]],3),0))</f>
        <v/>
      </c>
      <c r="BA849" s="40"/>
      <c r="BB849" s="40"/>
      <c r="BC849" s="236"/>
      <c r="BD849" s="234" t="str">
        <f>IF(F849="","",Tabla1[[#This Row],[sem 01]]&amp;Tabla1[[#This Row],[sem 02]]&amp;Tabla1[[#This Row],[sem 03]])</f>
        <v/>
      </c>
      <c r="BE849" s="235" t="str">
        <f>IF(TRIM(F849)="","",$B$1&amp;"-"&amp;SUBSTITUTE(Tabla1[[#This Row],[Mes Inscrito]]," ","")&amp;"-"&amp;SUBSTITUTE(Tabla1[[#This Row],[Dia de clases Inscrito]]," ","")&amp;"-"&amp;SUBSTITUTE(Tabla1[[#This Row],[Horario Inscrito]]," ","")&amp;"-"&amp;Tabla1[[#This Row],[Fecha Inicio grupo]])</f>
        <v/>
      </c>
      <c r="BF849" s="252" t="str">
        <f>IF(F849="","",Tabla1[[#This Row],[Curso]])</f>
        <v/>
      </c>
      <c r="BG849" s="253" t="str">
        <f>+IF(TRIM(F849)="","",$B$1&amp;"-"&amp;TRIM(Tabla1[[#This Row],[Mes Inscrito]])&amp;"-"&amp;TRIM(Tabla1[[#This Row],[Dia de clases Inscrito]])&amp;"-"&amp;TRIM(Tabla1[[#This Row],[Horario Inscrito]])&amp;"-"&amp;TRIM(Tabla1[[#This Row],[Fecha Inicio grupo]])&amp;"-"&amp;TRIM(Tabla1[[#This Row],[Tipo Incrito]]))</f>
        <v/>
      </c>
      <c r="BH849" s="309"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10"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10"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10" t="str">
        <f>IF(Tabla1[[#This Row],[Fecha Inicio grupo]]="","",IFERROR(VLOOKUP(Tabla1[[#This Row],[Mes de Alta como miembro]],Parámetros!$AM$2:$AN$16,2,0),"01/01/1900"))</f>
        <v/>
      </c>
    </row>
    <row r="850" spans="1:63" ht="14.45" hidden="1">
      <c r="A850" s="69">
        <v>847</v>
      </c>
      <c r="B850" s="30"/>
      <c r="C850" s="35"/>
      <c r="D850" s="43"/>
      <c r="E850" s="65"/>
      <c r="F850" s="46"/>
      <c r="G850" s="46"/>
      <c r="H850" s="164"/>
      <c r="I850" s="43"/>
      <c r="J850" s="29"/>
      <c r="K850" s="70"/>
      <c r="L850" s="69"/>
      <c r="M850" s="47"/>
      <c r="N850" s="239" t="str">
        <f ca="1">IF(Tabla1[[#This Row],[Fecha de nac]]="","",IF(Tabla1[[#This Row],[Fecha Finalización]] &gt;=TODAY(), DATEDIF(Tabla1[[#This Row],[Fecha de nac]],TODAY(),"y"), ROUNDDOWN((Tabla1[[#This Row],[Fecha Finalización]] -Tabla1[[#This Row],[Fecha de nac]])/365,0)))</f>
        <v/>
      </c>
      <c r="O850" s="170"/>
      <c r="P850" s="35"/>
      <c r="Q850" s="68"/>
      <c r="R850" s="68"/>
      <c r="S850" s="68"/>
      <c r="T850" s="68"/>
      <c r="U850" s="244" t="str">
        <f>IF(F850="","",Tabla1[[#This Row],[Fecha Inicio grupo]]+3*7-7)</f>
        <v/>
      </c>
      <c r="V850" s="245" t="str">
        <f>IF(F850="","",EDATE(Tabla1[[#This Row],[Fecha Inicio grupo]],3))</f>
        <v/>
      </c>
      <c r="W850" s="30"/>
      <c r="X850" s="30"/>
      <c r="Y850" s="77"/>
      <c r="Z850" s="77"/>
      <c r="AA850" s="77"/>
      <c r="AB850" s="77"/>
      <c r="AC850" s="77"/>
      <c r="AD850" s="77"/>
      <c r="AE850" s="77"/>
      <c r="AF850" s="77"/>
      <c r="AG850" s="77"/>
      <c r="AH850" s="77"/>
      <c r="AI850" s="77"/>
      <c r="AJ850" s="77"/>
      <c r="AK850" s="77"/>
      <c r="AL850" s="77"/>
      <c r="AM850" s="77"/>
      <c r="AN850" s="77"/>
      <c r="AO850" s="145"/>
      <c r="AP850" s="247" t="str">
        <f>IF(F850="","",IFERROR(VLOOKUP(SUBSTITUTE(SUBSTITUTE(Tabla1[[#This Row],[Uso Sistemas]],"T","P"),"N","F"),Parámetros!$M$2:$N$17,2,0),"Completar hasta 3ra sem. para evaluar a Probacionista"))</f>
        <v/>
      </c>
      <c r="AQ850" s="40"/>
      <c r="AR850" s="40"/>
      <c r="AS850" s="40"/>
      <c r="AT850" s="29"/>
      <c r="AU850" s="56"/>
      <c r="AV850" s="56"/>
      <c r="AW850" s="56"/>
      <c r="AX850" s="249" t="str">
        <f>IF(V850="","",EOMONTH(EDATE(Tabla1[[#This Row],[Fecha Finalización]],2),0))</f>
        <v/>
      </c>
      <c r="AY850" s="40"/>
      <c r="AZ850" s="250" t="str">
        <f>IF(V850="","",EOMONTH(EDATE(Tabla1[[#This Row],[Fecha Finalización]],3),0))</f>
        <v/>
      </c>
      <c r="BA850" s="40"/>
      <c r="BB850" s="40"/>
      <c r="BC850" s="236"/>
      <c r="BD850" s="234" t="str">
        <f>IF(F850="","",Tabla1[[#This Row],[sem 01]]&amp;Tabla1[[#This Row],[sem 02]]&amp;Tabla1[[#This Row],[sem 03]])</f>
        <v/>
      </c>
      <c r="BE850" s="235" t="str">
        <f>IF(TRIM(F850)="","",$B$1&amp;"-"&amp;SUBSTITUTE(Tabla1[[#This Row],[Mes Inscrito]]," ","")&amp;"-"&amp;SUBSTITUTE(Tabla1[[#This Row],[Dia de clases Inscrito]]," ","")&amp;"-"&amp;SUBSTITUTE(Tabla1[[#This Row],[Horario Inscrito]]," ","")&amp;"-"&amp;Tabla1[[#This Row],[Fecha Inicio grupo]])</f>
        <v/>
      </c>
      <c r="BF850" s="252" t="str">
        <f>IF(F850="","",Tabla1[[#This Row],[Curso]])</f>
        <v/>
      </c>
      <c r="BG850" s="253" t="str">
        <f>+IF(TRIM(F850)="","",$B$1&amp;"-"&amp;TRIM(Tabla1[[#This Row],[Mes Inscrito]])&amp;"-"&amp;TRIM(Tabla1[[#This Row],[Dia de clases Inscrito]])&amp;"-"&amp;TRIM(Tabla1[[#This Row],[Horario Inscrito]])&amp;"-"&amp;TRIM(Tabla1[[#This Row],[Fecha Inicio grupo]])&amp;"-"&amp;TRIM(Tabla1[[#This Row],[Tipo Incrito]]))</f>
        <v/>
      </c>
      <c r="BH850" s="309"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10"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10"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10" t="str">
        <f>IF(Tabla1[[#This Row],[Fecha Inicio grupo]]="","",IFERROR(VLOOKUP(Tabla1[[#This Row],[Mes de Alta como miembro]],Parámetros!$AM$2:$AN$16,2,0),"01/01/1900"))</f>
        <v/>
      </c>
    </row>
    <row r="851" spans="1:63" ht="14.45" hidden="1">
      <c r="A851" s="69">
        <v>848</v>
      </c>
      <c r="B851" s="30"/>
      <c r="C851" s="35"/>
      <c r="D851" s="43"/>
      <c r="E851" s="65"/>
      <c r="F851" s="46"/>
      <c r="G851" s="46"/>
      <c r="H851" s="164"/>
      <c r="I851" s="43"/>
      <c r="J851" s="29"/>
      <c r="K851" s="70"/>
      <c r="L851" s="69"/>
      <c r="M851" s="47"/>
      <c r="N851" s="239" t="str">
        <f ca="1">IF(Tabla1[[#This Row],[Fecha de nac]]="","",IF(Tabla1[[#This Row],[Fecha Finalización]] &gt;=TODAY(), DATEDIF(Tabla1[[#This Row],[Fecha de nac]],TODAY(),"y"), ROUNDDOWN((Tabla1[[#This Row],[Fecha Finalización]] -Tabla1[[#This Row],[Fecha de nac]])/365,0)))</f>
        <v/>
      </c>
      <c r="O851" s="170"/>
      <c r="P851" s="35"/>
      <c r="Q851" s="68"/>
      <c r="R851" s="68"/>
      <c r="S851" s="68"/>
      <c r="T851" s="68"/>
      <c r="U851" s="244" t="str">
        <f>IF(F851="","",Tabla1[[#This Row],[Fecha Inicio grupo]]+3*7-7)</f>
        <v/>
      </c>
      <c r="V851" s="245" t="str">
        <f>IF(F851="","",EDATE(Tabla1[[#This Row],[Fecha Inicio grupo]],3))</f>
        <v/>
      </c>
      <c r="W851" s="30"/>
      <c r="X851" s="30"/>
      <c r="Y851" s="77"/>
      <c r="Z851" s="77"/>
      <c r="AA851" s="77"/>
      <c r="AB851" s="77"/>
      <c r="AC851" s="77"/>
      <c r="AD851" s="77"/>
      <c r="AE851" s="77"/>
      <c r="AF851" s="77"/>
      <c r="AG851" s="77"/>
      <c r="AH851" s="77"/>
      <c r="AI851" s="77"/>
      <c r="AJ851" s="77"/>
      <c r="AK851" s="77"/>
      <c r="AL851" s="77"/>
      <c r="AM851" s="77"/>
      <c r="AN851" s="77"/>
      <c r="AO851" s="145"/>
      <c r="AP851" s="247" t="str">
        <f>IF(F851="","",IFERROR(VLOOKUP(SUBSTITUTE(SUBSTITUTE(Tabla1[[#This Row],[Uso Sistemas]],"T","P"),"N","F"),Parámetros!$M$2:$N$17,2,0),"Completar hasta 3ra sem. para evaluar a Probacionista"))</f>
        <v/>
      </c>
      <c r="AQ851" s="40"/>
      <c r="AR851" s="40"/>
      <c r="AS851" s="40"/>
      <c r="AT851" s="29"/>
      <c r="AU851" s="56"/>
      <c r="AV851" s="56"/>
      <c r="AW851" s="56"/>
      <c r="AX851" s="249" t="str">
        <f>IF(V851="","",EOMONTH(EDATE(Tabla1[[#This Row],[Fecha Finalización]],2),0))</f>
        <v/>
      </c>
      <c r="AY851" s="40"/>
      <c r="AZ851" s="250" t="str">
        <f>IF(V851="","",EOMONTH(EDATE(Tabla1[[#This Row],[Fecha Finalización]],3),0))</f>
        <v/>
      </c>
      <c r="BA851" s="40"/>
      <c r="BB851" s="40"/>
      <c r="BC851" s="236"/>
      <c r="BD851" s="234" t="str">
        <f>IF(F851="","",Tabla1[[#This Row],[sem 01]]&amp;Tabla1[[#This Row],[sem 02]]&amp;Tabla1[[#This Row],[sem 03]])</f>
        <v/>
      </c>
      <c r="BE851" s="235" t="str">
        <f>IF(TRIM(F851)="","",$B$1&amp;"-"&amp;SUBSTITUTE(Tabla1[[#This Row],[Mes Inscrito]]," ","")&amp;"-"&amp;SUBSTITUTE(Tabla1[[#This Row],[Dia de clases Inscrito]]," ","")&amp;"-"&amp;SUBSTITUTE(Tabla1[[#This Row],[Horario Inscrito]]," ","")&amp;"-"&amp;Tabla1[[#This Row],[Fecha Inicio grupo]])</f>
        <v/>
      </c>
      <c r="BF851" s="252" t="str">
        <f>IF(F851="","",Tabla1[[#This Row],[Curso]])</f>
        <v/>
      </c>
      <c r="BG851" s="253" t="str">
        <f>+IF(TRIM(F851)="","",$B$1&amp;"-"&amp;TRIM(Tabla1[[#This Row],[Mes Inscrito]])&amp;"-"&amp;TRIM(Tabla1[[#This Row],[Dia de clases Inscrito]])&amp;"-"&amp;TRIM(Tabla1[[#This Row],[Horario Inscrito]])&amp;"-"&amp;TRIM(Tabla1[[#This Row],[Fecha Inicio grupo]])&amp;"-"&amp;TRIM(Tabla1[[#This Row],[Tipo Incrito]]))</f>
        <v/>
      </c>
      <c r="BH851" s="309"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10"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10"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10" t="str">
        <f>IF(Tabla1[[#This Row],[Fecha Inicio grupo]]="","",IFERROR(VLOOKUP(Tabla1[[#This Row],[Mes de Alta como miembro]],Parámetros!$AM$2:$AN$16,2,0),"01/01/1900"))</f>
        <v/>
      </c>
    </row>
    <row r="852" spans="1:63" ht="14.45" hidden="1">
      <c r="A852" s="69">
        <v>849</v>
      </c>
      <c r="B852" s="30"/>
      <c r="C852" s="35"/>
      <c r="D852" s="43"/>
      <c r="E852" s="65"/>
      <c r="F852" s="46"/>
      <c r="G852" s="46"/>
      <c r="H852" s="164"/>
      <c r="I852" s="43"/>
      <c r="J852" s="29"/>
      <c r="K852" s="70"/>
      <c r="L852" s="69"/>
      <c r="M852" s="47"/>
      <c r="N852" s="239" t="str">
        <f ca="1">IF(Tabla1[[#This Row],[Fecha de nac]]="","",IF(Tabla1[[#This Row],[Fecha Finalización]] &gt;=TODAY(), DATEDIF(Tabla1[[#This Row],[Fecha de nac]],TODAY(),"y"), ROUNDDOWN((Tabla1[[#This Row],[Fecha Finalización]] -Tabla1[[#This Row],[Fecha de nac]])/365,0)))</f>
        <v/>
      </c>
      <c r="O852" s="170"/>
      <c r="P852" s="35"/>
      <c r="Q852" s="68"/>
      <c r="R852" s="68"/>
      <c r="S852" s="68"/>
      <c r="T852" s="68"/>
      <c r="U852" s="244" t="str">
        <f>IF(F852="","",Tabla1[[#This Row],[Fecha Inicio grupo]]+3*7-7)</f>
        <v/>
      </c>
      <c r="V852" s="245" t="str">
        <f>IF(F852="","",EDATE(Tabla1[[#This Row],[Fecha Inicio grupo]],3))</f>
        <v/>
      </c>
      <c r="W852" s="30"/>
      <c r="X852" s="30"/>
      <c r="Y852" s="77"/>
      <c r="Z852" s="77"/>
      <c r="AA852" s="77"/>
      <c r="AB852" s="77"/>
      <c r="AC852" s="77"/>
      <c r="AD852" s="77"/>
      <c r="AE852" s="77"/>
      <c r="AF852" s="77"/>
      <c r="AG852" s="77"/>
      <c r="AH852" s="77"/>
      <c r="AI852" s="77"/>
      <c r="AJ852" s="77"/>
      <c r="AK852" s="77"/>
      <c r="AL852" s="77"/>
      <c r="AM852" s="77"/>
      <c r="AN852" s="77"/>
      <c r="AO852" s="145"/>
      <c r="AP852" s="247" t="str">
        <f>IF(F852="","",IFERROR(VLOOKUP(SUBSTITUTE(SUBSTITUTE(Tabla1[[#This Row],[Uso Sistemas]],"T","P"),"N","F"),Parámetros!$M$2:$N$17,2,0),"Completar hasta 3ra sem. para evaluar a Probacionista"))</f>
        <v/>
      </c>
      <c r="AQ852" s="40"/>
      <c r="AR852" s="40"/>
      <c r="AS852" s="40"/>
      <c r="AT852" s="29"/>
      <c r="AU852" s="56"/>
      <c r="AV852" s="56"/>
      <c r="AW852" s="56"/>
      <c r="AX852" s="249" t="str">
        <f>IF(V852="","",EOMONTH(EDATE(Tabla1[[#This Row],[Fecha Finalización]],2),0))</f>
        <v/>
      </c>
      <c r="AY852" s="40"/>
      <c r="AZ852" s="250" t="str">
        <f>IF(V852="","",EOMONTH(EDATE(Tabla1[[#This Row],[Fecha Finalización]],3),0))</f>
        <v/>
      </c>
      <c r="BA852" s="40"/>
      <c r="BB852" s="40"/>
      <c r="BC852" s="236"/>
      <c r="BD852" s="234" t="str">
        <f>IF(F852="","",Tabla1[[#This Row],[sem 01]]&amp;Tabla1[[#This Row],[sem 02]]&amp;Tabla1[[#This Row],[sem 03]])</f>
        <v/>
      </c>
      <c r="BE852" s="235" t="str">
        <f>IF(TRIM(F852)="","",$B$1&amp;"-"&amp;SUBSTITUTE(Tabla1[[#This Row],[Mes Inscrito]]," ","")&amp;"-"&amp;SUBSTITUTE(Tabla1[[#This Row],[Dia de clases Inscrito]]," ","")&amp;"-"&amp;SUBSTITUTE(Tabla1[[#This Row],[Horario Inscrito]]," ","")&amp;"-"&amp;Tabla1[[#This Row],[Fecha Inicio grupo]])</f>
        <v/>
      </c>
      <c r="BF852" s="252" t="str">
        <f>IF(F852="","",Tabla1[[#This Row],[Curso]])</f>
        <v/>
      </c>
      <c r="BG852" s="253" t="str">
        <f>+IF(TRIM(F852)="","",$B$1&amp;"-"&amp;TRIM(Tabla1[[#This Row],[Mes Inscrito]])&amp;"-"&amp;TRIM(Tabla1[[#This Row],[Dia de clases Inscrito]])&amp;"-"&amp;TRIM(Tabla1[[#This Row],[Horario Inscrito]])&amp;"-"&amp;TRIM(Tabla1[[#This Row],[Fecha Inicio grupo]])&amp;"-"&amp;TRIM(Tabla1[[#This Row],[Tipo Incrito]]))</f>
        <v/>
      </c>
      <c r="BH852" s="309"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10"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10"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10" t="str">
        <f>IF(Tabla1[[#This Row],[Fecha Inicio grupo]]="","",IFERROR(VLOOKUP(Tabla1[[#This Row],[Mes de Alta como miembro]],Parámetros!$AM$2:$AN$16,2,0),"01/01/1900"))</f>
        <v/>
      </c>
    </row>
    <row r="853" spans="1:63" ht="14.45" hidden="1">
      <c r="A853" s="69">
        <v>850</v>
      </c>
      <c r="B853" s="30"/>
      <c r="C853" s="35"/>
      <c r="D853" s="43"/>
      <c r="E853" s="65"/>
      <c r="F853" s="46"/>
      <c r="G853" s="46"/>
      <c r="H853" s="164"/>
      <c r="I853" s="43"/>
      <c r="J853" s="29"/>
      <c r="K853" s="70"/>
      <c r="L853" s="69"/>
      <c r="M853" s="47"/>
      <c r="N853" s="239" t="str">
        <f ca="1">IF(Tabla1[[#This Row],[Fecha de nac]]="","",IF(Tabla1[[#This Row],[Fecha Finalización]] &gt;=TODAY(), DATEDIF(Tabla1[[#This Row],[Fecha de nac]],TODAY(),"y"), ROUNDDOWN((Tabla1[[#This Row],[Fecha Finalización]] -Tabla1[[#This Row],[Fecha de nac]])/365,0)))</f>
        <v/>
      </c>
      <c r="O853" s="170"/>
      <c r="P853" s="35"/>
      <c r="Q853" s="68"/>
      <c r="R853" s="68"/>
      <c r="S853" s="68"/>
      <c r="T853" s="68"/>
      <c r="U853" s="244" t="str">
        <f>IF(F853="","",Tabla1[[#This Row],[Fecha Inicio grupo]]+3*7-7)</f>
        <v/>
      </c>
      <c r="V853" s="245" t="str">
        <f>IF(F853="","",EDATE(Tabla1[[#This Row],[Fecha Inicio grupo]],3))</f>
        <v/>
      </c>
      <c r="W853" s="30"/>
      <c r="X853" s="30"/>
      <c r="Y853" s="77"/>
      <c r="Z853" s="77"/>
      <c r="AA853" s="77"/>
      <c r="AB853" s="77"/>
      <c r="AC853" s="77"/>
      <c r="AD853" s="77"/>
      <c r="AE853" s="77"/>
      <c r="AF853" s="77"/>
      <c r="AG853" s="77"/>
      <c r="AH853" s="77"/>
      <c r="AI853" s="77"/>
      <c r="AJ853" s="77"/>
      <c r="AK853" s="77"/>
      <c r="AL853" s="77"/>
      <c r="AM853" s="77"/>
      <c r="AN853" s="77"/>
      <c r="AO853" s="145"/>
      <c r="AP853" s="247" t="str">
        <f>IF(F853="","",IFERROR(VLOOKUP(SUBSTITUTE(SUBSTITUTE(Tabla1[[#This Row],[Uso Sistemas]],"T","P"),"N","F"),Parámetros!$M$2:$N$17,2,0),"Completar hasta 3ra sem. para evaluar a Probacionista"))</f>
        <v/>
      </c>
      <c r="AQ853" s="40"/>
      <c r="AR853" s="40"/>
      <c r="AS853" s="40"/>
      <c r="AT853" s="29"/>
      <c r="AU853" s="56"/>
      <c r="AV853" s="56"/>
      <c r="AW853" s="56"/>
      <c r="AX853" s="249" t="str">
        <f>IF(V853="","",EOMONTH(EDATE(Tabla1[[#This Row],[Fecha Finalización]],2),0))</f>
        <v/>
      </c>
      <c r="AY853" s="40"/>
      <c r="AZ853" s="250" t="str">
        <f>IF(V853="","",EOMONTH(EDATE(Tabla1[[#This Row],[Fecha Finalización]],3),0))</f>
        <v/>
      </c>
      <c r="BA853" s="40"/>
      <c r="BB853" s="40"/>
      <c r="BC853" s="236"/>
      <c r="BD853" s="234" t="str">
        <f>IF(F853="","",Tabla1[[#This Row],[sem 01]]&amp;Tabla1[[#This Row],[sem 02]]&amp;Tabla1[[#This Row],[sem 03]])</f>
        <v/>
      </c>
      <c r="BE853" s="235" t="str">
        <f>IF(TRIM(F853)="","",$B$1&amp;"-"&amp;SUBSTITUTE(Tabla1[[#This Row],[Mes Inscrito]]," ","")&amp;"-"&amp;SUBSTITUTE(Tabla1[[#This Row],[Dia de clases Inscrito]]," ","")&amp;"-"&amp;SUBSTITUTE(Tabla1[[#This Row],[Horario Inscrito]]," ","")&amp;"-"&amp;Tabla1[[#This Row],[Fecha Inicio grupo]])</f>
        <v/>
      </c>
      <c r="BF853" s="252" t="str">
        <f>IF(F853="","",Tabla1[[#This Row],[Curso]])</f>
        <v/>
      </c>
      <c r="BG853" s="253" t="str">
        <f>+IF(TRIM(F853)="","",$B$1&amp;"-"&amp;TRIM(Tabla1[[#This Row],[Mes Inscrito]])&amp;"-"&amp;TRIM(Tabla1[[#This Row],[Dia de clases Inscrito]])&amp;"-"&amp;TRIM(Tabla1[[#This Row],[Horario Inscrito]])&amp;"-"&amp;TRIM(Tabla1[[#This Row],[Fecha Inicio grupo]])&amp;"-"&amp;TRIM(Tabla1[[#This Row],[Tipo Incrito]]))</f>
        <v/>
      </c>
      <c r="BH853" s="309"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10"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10"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10" t="str">
        <f>IF(Tabla1[[#This Row],[Fecha Inicio grupo]]="","",IFERROR(VLOOKUP(Tabla1[[#This Row],[Mes de Alta como miembro]],Parámetros!$AM$2:$AN$16,2,0),"01/01/1900"))</f>
        <v/>
      </c>
    </row>
    <row r="854" spans="1:63" ht="14.45" hidden="1">
      <c r="A854" s="69">
        <v>851</v>
      </c>
      <c r="B854" s="30"/>
      <c r="C854" s="35"/>
      <c r="D854" s="43"/>
      <c r="E854" s="65"/>
      <c r="F854" s="46"/>
      <c r="G854" s="46"/>
      <c r="H854" s="164"/>
      <c r="I854" s="43"/>
      <c r="J854" s="29"/>
      <c r="K854" s="70"/>
      <c r="L854" s="69"/>
      <c r="M854" s="47"/>
      <c r="N854" s="239" t="str">
        <f ca="1">IF(Tabla1[[#This Row],[Fecha de nac]]="","",IF(Tabla1[[#This Row],[Fecha Finalización]] &gt;=TODAY(), DATEDIF(Tabla1[[#This Row],[Fecha de nac]],TODAY(),"y"), ROUNDDOWN((Tabla1[[#This Row],[Fecha Finalización]] -Tabla1[[#This Row],[Fecha de nac]])/365,0)))</f>
        <v/>
      </c>
      <c r="O854" s="170"/>
      <c r="P854" s="35"/>
      <c r="Q854" s="68"/>
      <c r="R854" s="68"/>
      <c r="S854" s="68"/>
      <c r="T854" s="68"/>
      <c r="U854" s="244" t="str">
        <f>IF(F854="","",Tabla1[[#This Row],[Fecha Inicio grupo]]+3*7-7)</f>
        <v/>
      </c>
      <c r="V854" s="245" t="str">
        <f>IF(F854="","",EDATE(Tabla1[[#This Row],[Fecha Inicio grupo]],3))</f>
        <v/>
      </c>
      <c r="W854" s="30"/>
      <c r="X854" s="30"/>
      <c r="Y854" s="77"/>
      <c r="Z854" s="77"/>
      <c r="AA854" s="77"/>
      <c r="AB854" s="77"/>
      <c r="AC854" s="77"/>
      <c r="AD854" s="77"/>
      <c r="AE854" s="77"/>
      <c r="AF854" s="77"/>
      <c r="AG854" s="77"/>
      <c r="AH854" s="77"/>
      <c r="AI854" s="77"/>
      <c r="AJ854" s="77"/>
      <c r="AK854" s="77"/>
      <c r="AL854" s="77"/>
      <c r="AM854" s="77"/>
      <c r="AN854" s="77"/>
      <c r="AO854" s="145"/>
      <c r="AP854" s="247" t="str">
        <f>IF(F854="","",IFERROR(VLOOKUP(SUBSTITUTE(SUBSTITUTE(Tabla1[[#This Row],[Uso Sistemas]],"T","P"),"N","F"),Parámetros!$M$2:$N$17,2,0),"Completar hasta 3ra sem. para evaluar a Probacionista"))</f>
        <v/>
      </c>
      <c r="AQ854" s="40"/>
      <c r="AR854" s="40"/>
      <c r="AS854" s="40"/>
      <c r="AT854" s="29"/>
      <c r="AU854" s="56"/>
      <c r="AV854" s="56"/>
      <c r="AW854" s="56"/>
      <c r="AX854" s="249" t="str">
        <f>IF(V854="","",EOMONTH(EDATE(Tabla1[[#This Row],[Fecha Finalización]],2),0))</f>
        <v/>
      </c>
      <c r="AY854" s="40"/>
      <c r="AZ854" s="250" t="str">
        <f>IF(V854="","",EOMONTH(EDATE(Tabla1[[#This Row],[Fecha Finalización]],3),0))</f>
        <v/>
      </c>
      <c r="BA854" s="40"/>
      <c r="BB854" s="40"/>
      <c r="BC854" s="236"/>
      <c r="BD854" s="234" t="str">
        <f>IF(F854="","",Tabla1[[#This Row],[sem 01]]&amp;Tabla1[[#This Row],[sem 02]]&amp;Tabla1[[#This Row],[sem 03]])</f>
        <v/>
      </c>
      <c r="BE854" s="235" t="str">
        <f>IF(TRIM(F854)="","",$B$1&amp;"-"&amp;SUBSTITUTE(Tabla1[[#This Row],[Mes Inscrito]]," ","")&amp;"-"&amp;SUBSTITUTE(Tabla1[[#This Row],[Dia de clases Inscrito]]," ","")&amp;"-"&amp;SUBSTITUTE(Tabla1[[#This Row],[Horario Inscrito]]," ","")&amp;"-"&amp;Tabla1[[#This Row],[Fecha Inicio grupo]])</f>
        <v/>
      </c>
      <c r="BF854" s="252" t="str">
        <f>IF(F854="","",Tabla1[[#This Row],[Curso]])</f>
        <v/>
      </c>
      <c r="BG854" s="253" t="str">
        <f>+IF(TRIM(F854)="","",$B$1&amp;"-"&amp;TRIM(Tabla1[[#This Row],[Mes Inscrito]])&amp;"-"&amp;TRIM(Tabla1[[#This Row],[Dia de clases Inscrito]])&amp;"-"&amp;TRIM(Tabla1[[#This Row],[Horario Inscrito]])&amp;"-"&amp;TRIM(Tabla1[[#This Row],[Fecha Inicio grupo]])&amp;"-"&amp;TRIM(Tabla1[[#This Row],[Tipo Incrito]]))</f>
        <v/>
      </c>
      <c r="BH854" s="309"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10"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10"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10" t="str">
        <f>IF(Tabla1[[#This Row],[Fecha Inicio grupo]]="","",IFERROR(VLOOKUP(Tabla1[[#This Row],[Mes de Alta como miembro]],Parámetros!$AM$2:$AN$16,2,0),"01/01/1900"))</f>
        <v/>
      </c>
    </row>
    <row r="855" spans="1:63" ht="14.45" hidden="1">
      <c r="A855" s="69">
        <v>852</v>
      </c>
      <c r="B855" s="30"/>
      <c r="C855" s="35"/>
      <c r="D855" s="43"/>
      <c r="E855" s="65"/>
      <c r="F855" s="46"/>
      <c r="G855" s="46"/>
      <c r="H855" s="164"/>
      <c r="I855" s="43"/>
      <c r="J855" s="29"/>
      <c r="K855" s="70"/>
      <c r="L855" s="69"/>
      <c r="M855" s="47"/>
      <c r="N855" s="239" t="str">
        <f ca="1">IF(Tabla1[[#This Row],[Fecha de nac]]="","",IF(Tabla1[[#This Row],[Fecha Finalización]] &gt;=TODAY(), DATEDIF(Tabla1[[#This Row],[Fecha de nac]],TODAY(),"y"), ROUNDDOWN((Tabla1[[#This Row],[Fecha Finalización]] -Tabla1[[#This Row],[Fecha de nac]])/365,0)))</f>
        <v/>
      </c>
      <c r="O855" s="170"/>
      <c r="P855" s="35"/>
      <c r="Q855" s="68"/>
      <c r="R855" s="68"/>
      <c r="S855" s="68"/>
      <c r="T855" s="68"/>
      <c r="U855" s="244" t="str">
        <f>IF(F855="","",Tabla1[[#This Row],[Fecha Inicio grupo]]+3*7-7)</f>
        <v/>
      </c>
      <c r="V855" s="245" t="str">
        <f>IF(F855="","",EDATE(Tabla1[[#This Row],[Fecha Inicio grupo]],3))</f>
        <v/>
      </c>
      <c r="W855" s="30"/>
      <c r="X855" s="30"/>
      <c r="Y855" s="77"/>
      <c r="Z855" s="77"/>
      <c r="AA855" s="77"/>
      <c r="AB855" s="77"/>
      <c r="AC855" s="77"/>
      <c r="AD855" s="77"/>
      <c r="AE855" s="77"/>
      <c r="AF855" s="77"/>
      <c r="AG855" s="77"/>
      <c r="AH855" s="77"/>
      <c r="AI855" s="77"/>
      <c r="AJ855" s="77"/>
      <c r="AK855" s="77"/>
      <c r="AL855" s="77"/>
      <c r="AM855" s="77"/>
      <c r="AN855" s="77"/>
      <c r="AO855" s="145"/>
      <c r="AP855" s="247" t="str">
        <f>IF(F855="","",IFERROR(VLOOKUP(SUBSTITUTE(SUBSTITUTE(Tabla1[[#This Row],[Uso Sistemas]],"T","P"),"N","F"),Parámetros!$M$2:$N$17,2,0),"Completar hasta 3ra sem. para evaluar a Probacionista"))</f>
        <v/>
      </c>
      <c r="AQ855" s="40"/>
      <c r="AR855" s="40"/>
      <c r="AS855" s="40"/>
      <c r="AT855" s="29"/>
      <c r="AU855" s="56"/>
      <c r="AV855" s="56"/>
      <c r="AW855" s="56"/>
      <c r="AX855" s="249" t="str">
        <f>IF(V855="","",EOMONTH(EDATE(Tabla1[[#This Row],[Fecha Finalización]],2),0))</f>
        <v/>
      </c>
      <c r="AY855" s="40"/>
      <c r="AZ855" s="250" t="str">
        <f>IF(V855="","",EOMONTH(EDATE(Tabla1[[#This Row],[Fecha Finalización]],3),0))</f>
        <v/>
      </c>
      <c r="BA855" s="40"/>
      <c r="BB855" s="40"/>
      <c r="BC855" s="236"/>
      <c r="BD855" s="234" t="str">
        <f>IF(F855="","",Tabla1[[#This Row],[sem 01]]&amp;Tabla1[[#This Row],[sem 02]]&amp;Tabla1[[#This Row],[sem 03]])</f>
        <v/>
      </c>
      <c r="BE855" s="235" t="str">
        <f>IF(TRIM(F855)="","",$B$1&amp;"-"&amp;SUBSTITUTE(Tabla1[[#This Row],[Mes Inscrito]]," ","")&amp;"-"&amp;SUBSTITUTE(Tabla1[[#This Row],[Dia de clases Inscrito]]," ","")&amp;"-"&amp;SUBSTITUTE(Tabla1[[#This Row],[Horario Inscrito]]," ","")&amp;"-"&amp;Tabla1[[#This Row],[Fecha Inicio grupo]])</f>
        <v/>
      </c>
      <c r="BF855" s="252" t="str">
        <f>IF(F855="","",Tabla1[[#This Row],[Curso]])</f>
        <v/>
      </c>
      <c r="BG855" s="253" t="str">
        <f>+IF(TRIM(F855)="","",$B$1&amp;"-"&amp;TRIM(Tabla1[[#This Row],[Mes Inscrito]])&amp;"-"&amp;TRIM(Tabla1[[#This Row],[Dia de clases Inscrito]])&amp;"-"&amp;TRIM(Tabla1[[#This Row],[Horario Inscrito]])&amp;"-"&amp;TRIM(Tabla1[[#This Row],[Fecha Inicio grupo]])&amp;"-"&amp;TRIM(Tabla1[[#This Row],[Tipo Incrito]]))</f>
        <v/>
      </c>
      <c r="BH855" s="309"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10"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10"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10" t="str">
        <f>IF(Tabla1[[#This Row],[Fecha Inicio grupo]]="","",IFERROR(VLOOKUP(Tabla1[[#This Row],[Mes de Alta como miembro]],Parámetros!$AM$2:$AN$16,2,0),"01/01/1900"))</f>
        <v/>
      </c>
    </row>
    <row r="856" spans="1:63" ht="14.45" hidden="1">
      <c r="A856" s="69">
        <v>853</v>
      </c>
      <c r="B856" s="30"/>
      <c r="C856" s="35"/>
      <c r="D856" s="43"/>
      <c r="E856" s="65"/>
      <c r="F856" s="46"/>
      <c r="G856" s="46"/>
      <c r="H856" s="164"/>
      <c r="I856" s="43"/>
      <c r="J856" s="29"/>
      <c r="K856" s="70"/>
      <c r="L856" s="69"/>
      <c r="M856" s="47"/>
      <c r="N856" s="239" t="str">
        <f ca="1">IF(Tabla1[[#This Row],[Fecha de nac]]="","",IF(Tabla1[[#This Row],[Fecha Finalización]] &gt;=TODAY(), DATEDIF(Tabla1[[#This Row],[Fecha de nac]],TODAY(),"y"), ROUNDDOWN((Tabla1[[#This Row],[Fecha Finalización]] -Tabla1[[#This Row],[Fecha de nac]])/365,0)))</f>
        <v/>
      </c>
      <c r="O856" s="170"/>
      <c r="P856" s="35"/>
      <c r="Q856" s="68"/>
      <c r="R856" s="68"/>
      <c r="S856" s="68"/>
      <c r="T856" s="68"/>
      <c r="U856" s="244" t="str">
        <f>IF(F856="","",Tabla1[[#This Row],[Fecha Inicio grupo]]+3*7-7)</f>
        <v/>
      </c>
      <c r="V856" s="245" t="str">
        <f>IF(F856="","",EDATE(Tabla1[[#This Row],[Fecha Inicio grupo]],3))</f>
        <v/>
      </c>
      <c r="W856" s="30"/>
      <c r="X856" s="30"/>
      <c r="Y856" s="77"/>
      <c r="Z856" s="77"/>
      <c r="AA856" s="77"/>
      <c r="AB856" s="77"/>
      <c r="AC856" s="77"/>
      <c r="AD856" s="77"/>
      <c r="AE856" s="77"/>
      <c r="AF856" s="77"/>
      <c r="AG856" s="77"/>
      <c r="AH856" s="77"/>
      <c r="AI856" s="77"/>
      <c r="AJ856" s="77"/>
      <c r="AK856" s="77"/>
      <c r="AL856" s="77"/>
      <c r="AM856" s="77"/>
      <c r="AN856" s="77"/>
      <c r="AO856" s="145"/>
      <c r="AP856" s="247" t="str">
        <f>IF(F856="","",IFERROR(VLOOKUP(SUBSTITUTE(SUBSTITUTE(Tabla1[[#This Row],[Uso Sistemas]],"T","P"),"N","F"),Parámetros!$M$2:$N$17,2,0),"Completar hasta 3ra sem. para evaluar a Probacionista"))</f>
        <v/>
      </c>
      <c r="AQ856" s="40"/>
      <c r="AR856" s="40"/>
      <c r="AS856" s="40"/>
      <c r="AT856" s="29"/>
      <c r="AU856" s="56"/>
      <c r="AV856" s="56"/>
      <c r="AW856" s="56"/>
      <c r="AX856" s="249" t="str">
        <f>IF(V856="","",EOMONTH(EDATE(Tabla1[[#This Row],[Fecha Finalización]],2),0))</f>
        <v/>
      </c>
      <c r="AY856" s="40"/>
      <c r="AZ856" s="250" t="str">
        <f>IF(V856="","",EOMONTH(EDATE(Tabla1[[#This Row],[Fecha Finalización]],3),0))</f>
        <v/>
      </c>
      <c r="BA856" s="40"/>
      <c r="BB856" s="40"/>
      <c r="BC856" s="236"/>
      <c r="BD856" s="234" t="str">
        <f>IF(F856="","",Tabla1[[#This Row],[sem 01]]&amp;Tabla1[[#This Row],[sem 02]]&amp;Tabla1[[#This Row],[sem 03]])</f>
        <v/>
      </c>
      <c r="BE856" s="235" t="str">
        <f>IF(TRIM(F856)="","",$B$1&amp;"-"&amp;SUBSTITUTE(Tabla1[[#This Row],[Mes Inscrito]]," ","")&amp;"-"&amp;SUBSTITUTE(Tabla1[[#This Row],[Dia de clases Inscrito]]," ","")&amp;"-"&amp;SUBSTITUTE(Tabla1[[#This Row],[Horario Inscrito]]," ","")&amp;"-"&amp;Tabla1[[#This Row],[Fecha Inicio grupo]])</f>
        <v/>
      </c>
      <c r="BF856" s="252" t="str">
        <f>IF(F856="","",Tabla1[[#This Row],[Curso]])</f>
        <v/>
      </c>
      <c r="BG856" s="253" t="str">
        <f>+IF(TRIM(F856)="","",$B$1&amp;"-"&amp;TRIM(Tabla1[[#This Row],[Mes Inscrito]])&amp;"-"&amp;TRIM(Tabla1[[#This Row],[Dia de clases Inscrito]])&amp;"-"&amp;TRIM(Tabla1[[#This Row],[Horario Inscrito]])&amp;"-"&amp;TRIM(Tabla1[[#This Row],[Fecha Inicio grupo]])&amp;"-"&amp;TRIM(Tabla1[[#This Row],[Tipo Incrito]]))</f>
        <v/>
      </c>
      <c r="BH856" s="309"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10"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10"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10" t="str">
        <f>IF(Tabla1[[#This Row],[Fecha Inicio grupo]]="","",IFERROR(VLOOKUP(Tabla1[[#This Row],[Mes de Alta como miembro]],Parámetros!$AM$2:$AN$16,2,0),"01/01/1900"))</f>
        <v/>
      </c>
    </row>
    <row r="857" spans="1:63" ht="14.45" hidden="1">
      <c r="A857" s="69">
        <v>854</v>
      </c>
      <c r="B857" s="30"/>
      <c r="C857" s="35"/>
      <c r="D857" s="43"/>
      <c r="E857" s="65"/>
      <c r="F857" s="46"/>
      <c r="G857" s="46"/>
      <c r="H857" s="164"/>
      <c r="I857" s="43"/>
      <c r="J857" s="29"/>
      <c r="K857" s="70"/>
      <c r="L857" s="69"/>
      <c r="M857" s="47"/>
      <c r="N857" s="239" t="str">
        <f ca="1">IF(Tabla1[[#This Row],[Fecha de nac]]="","",IF(Tabla1[[#This Row],[Fecha Finalización]] &gt;=TODAY(), DATEDIF(Tabla1[[#This Row],[Fecha de nac]],TODAY(),"y"), ROUNDDOWN((Tabla1[[#This Row],[Fecha Finalización]] -Tabla1[[#This Row],[Fecha de nac]])/365,0)))</f>
        <v/>
      </c>
      <c r="O857" s="170"/>
      <c r="P857" s="35"/>
      <c r="Q857" s="68"/>
      <c r="R857" s="68"/>
      <c r="S857" s="68"/>
      <c r="T857" s="68"/>
      <c r="U857" s="244" t="str">
        <f>IF(F857="","",Tabla1[[#This Row],[Fecha Inicio grupo]]+3*7-7)</f>
        <v/>
      </c>
      <c r="V857" s="245" t="str">
        <f>IF(F857="","",EDATE(Tabla1[[#This Row],[Fecha Inicio grupo]],3))</f>
        <v/>
      </c>
      <c r="W857" s="30"/>
      <c r="X857" s="30"/>
      <c r="Y857" s="77"/>
      <c r="Z857" s="77"/>
      <c r="AA857" s="77"/>
      <c r="AB857" s="77"/>
      <c r="AC857" s="77"/>
      <c r="AD857" s="77"/>
      <c r="AE857" s="77"/>
      <c r="AF857" s="77"/>
      <c r="AG857" s="77"/>
      <c r="AH857" s="77"/>
      <c r="AI857" s="77"/>
      <c r="AJ857" s="77"/>
      <c r="AK857" s="77"/>
      <c r="AL857" s="77"/>
      <c r="AM857" s="77"/>
      <c r="AN857" s="77"/>
      <c r="AO857" s="145"/>
      <c r="AP857" s="247" t="str">
        <f>IF(F857="","",IFERROR(VLOOKUP(SUBSTITUTE(SUBSTITUTE(Tabla1[[#This Row],[Uso Sistemas]],"T","P"),"N","F"),Parámetros!$M$2:$N$17,2,0),"Completar hasta 3ra sem. para evaluar a Probacionista"))</f>
        <v/>
      </c>
      <c r="AQ857" s="40"/>
      <c r="AR857" s="40"/>
      <c r="AS857" s="40"/>
      <c r="AT857" s="29"/>
      <c r="AU857" s="56"/>
      <c r="AV857" s="56"/>
      <c r="AW857" s="56"/>
      <c r="AX857" s="249" t="str">
        <f>IF(V857="","",EOMONTH(EDATE(Tabla1[[#This Row],[Fecha Finalización]],2),0))</f>
        <v/>
      </c>
      <c r="AY857" s="40"/>
      <c r="AZ857" s="250" t="str">
        <f>IF(V857="","",EOMONTH(EDATE(Tabla1[[#This Row],[Fecha Finalización]],3),0))</f>
        <v/>
      </c>
      <c r="BA857" s="40"/>
      <c r="BB857" s="40"/>
      <c r="BC857" s="236"/>
      <c r="BD857" s="234" t="str">
        <f>IF(F857="","",Tabla1[[#This Row],[sem 01]]&amp;Tabla1[[#This Row],[sem 02]]&amp;Tabla1[[#This Row],[sem 03]])</f>
        <v/>
      </c>
      <c r="BE857" s="235" t="str">
        <f>IF(TRIM(F857)="","",$B$1&amp;"-"&amp;SUBSTITUTE(Tabla1[[#This Row],[Mes Inscrito]]," ","")&amp;"-"&amp;SUBSTITUTE(Tabla1[[#This Row],[Dia de clases Inscrito]]," ","")&amp;"-"&amp;SUBSTITUTE(Tabla1[[#This Row],[Horario Inscrito]]," ","")&amp;"-"&amp;Tabla1[[#This Row],[Fecha Inicio grupo]])</f>
        <v/>
      </c>
      <c r="BF857" s="252" t="str">
        <f>IF(F857="","",Tabla1[[#This Row],[Curso]])</f>
        <v/>
      </c>
      <c r="BG857" s="253" t="str">
        <f>+IF(TRIM(F857)="","",$B$1&amp;"-"&amp;TRIM(Tabla1[[#This Row],[Mes Inscrito]])&amp;"-"&amp;TRIM(Tabla1[[#This Row],[Dia de clases Inscrito]])&amp;"-"&amp;TRIM(Tabla1[[#This Row],[Horario Inscrito]])&amp;"-"&amp;TRIM(Tabla1[[#This Row],[Fecha Inicio grupo]])&amp;"-"&amp;TRIM(Tabla1[[#This Row],[Tipo Incrito]]))</f>
        <v/>
      </c>
      <c r="BH857" s="309"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10"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10"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10" t="str">
        <f>IF(Tabla1[[#This Row],[Fecha Inicio grupo]]="","",IFERROR(VLOOKUP(Tabla1[[#This Row],[Mes de Alta como miembro]],Parámetros!$AM$2:$AN$16,2,0),"01/01/1900"))</f>
        <v/>
      </c>
    </row>
    <row r="858" spans="1:63" ht="14.45" hidden="1">
      <c r="A858" s="69">
        <v>855</v>
      </c>
      <c r="B858" s="30"/>
      <c r="C858" s="35"/>
      <c r="D858" s="43"/>
      <c r="E858" s="65"/>
      <c r="F858" s="46"/>
      <c r="G858" s="46"/>
      <c r="H858" s="164"/>
      <c r="I858" s="43"/>
      <c r="J858" s="29"/>
      <c r="K858" s="70"/>
      <c r="L858" s="69"/>
      <c r="M858" s="47"/>
      <c r="N858" s="239" t="str">
        <f ca="1">IF(Tabla1[[#This Row],[Fecha de nac]]="","",IF(Tabla1[[#This Row],[Fecha Finalización]] &gt;=TODAY(), DATEDIF(Tabla1[[#This Row],[Fecha de nac]],TODAY(),"y"), ROUNDDOWN((Tabla1[[#This Row],[Fecha Finalización]] -Tabla1[[#This Row],[Fecha de nac]])/365,0)))</f>
        <v/>
      </c>
      <c r="O858" s="170"/>
      <c r="P858" s="35"/>
      <c r="Q858" s="68"/>
      <c r="R858" s="68"/>
      <c r="S858" s="68"/>
      <c r="T858" s="68"/>
      <c r="U858" s="244" t="str">
        <f>IF(F858="","",Tabla1[[#This Row],[Fecha Inicio grupo]]+3*7-7)</f>
        <v/>
      </c>
      <c r="V858" s="245" t="str">
        <f>IF(F858="","",EDATE(Tabla1[[#This Row],[Fecha Inicio grupo]],3))</f>
        <v/>
      </c>
      <c r="W858" s="30"/>
      <c r="X858" s="30"/>
      <c r="Y858" s="77"/>
      <c r="Z858" s="77"/>
      <c r="AA858" s="77"/>
      <c r="AB858" s="77"/>
      <c r="AC858" s="77"/>
      <c r="AD858" s="77"/>
      <c r="AE858" s="77"/>
      <c r="AF858" s="77"/>
      <c r="AG858" s="77"/>
      <c r="AH858" s="77"/>
      <c r="AI858" s="77"/>
      <c r="AJ858" s="77"/>
      <c r="AK858" s="77"/>
      <c r="AL858" s="77"/>
      <c r="AM858" s="77"/>
      <c r="AN858" s="77"/>
      <c r="AO858" s="145"/>
      <c r="AP858" s="247" t="str">
        <f>IF(F858="","",IFERROR(VLOOKUP(SUBSTITUTE(SUBSTITUTE(Tabla1[[#This Row],[Uso Sistemas]],"T","P"),"N","F"),Parámetros!$M$2:$N$17,2,0),"Completar hasta 3ra sem. para evaluar a Probacionista"))</f>
        <v/>
      </c>
      <c r="AQ858" s="40"/>
      <c r="AR858" s="40"/>
      <c r="AS858" s="40"/>
      <c r="AT858" s="29"/>
      <c r="AU858" s="56"/>
      <c r="AV858" s="56"/>
      <c r="AW858" s="56"/>
      <c r="AX858" s="249" t="str">
        <f>IF(V858="","",EOMONTH(EDATE(Tabla1[[#This Row],[Fecha Finalización]],2),0))</f>
        <v/>
      </c>
      <c r="AY858" s="40"/>
      <c r="AZ858" s="250" t="str">
        <f>IF(V858="","",EOMONTH(EDATE(Tabla1[[#This Row],[Fecha Finalización]],3),0))</f>
        <v/>
      </c>
      <c r="BA858" s="40"/>
      <c r="BB858" s="40"/>
      <c r="BC858" s="236"/>
      <c r="BD858" s="234" t="str">
        <f>IF(F858="","",Tabla1[[#This Row],[sem 01]]&amp;Tabla1[[#This Row],[sem 02]]&amp;Tabla1[[#This Row],[sem 03]])</f>
        <v/>
      </c>
      <c r="BE858" s="235" t="str">
        <f>IF(TRIM(F858)="","",$B$1&amp;"-"&amp;SUBSTITUTE(Tabla1[[#This Row],[Mes Inscrito]]," ","")&amp;"-"&amp;SUBSTITUTE(Tabla1[[#This Row],[Dia de clases Inscrito]]," ","")&amp;"-"&amp;SUBSTITUTE(Tabla1[[#This Row],[Horario Inscrito]]," ","")&amp;"-"&amp;Tabla1[[#This Row],[Fecha Inicio grupo]])</f>
        <v/>
      </c>
      <c r="BF858" s="252" t="str">
        <f>IF(F858="","",Tabla1[[#This Row],[Curso]])</f>
        <v/>
      </c>
      <c r="BG858" s="253" t="str">
        <f>+IF(TRIM(F858)="","",$B$1&amp;"-"&amp;TRIM(Tabla1[[#This Row],[Mes Inscrito]])&amp;"-"&amp;TRIM(Tabla1[[#This Row],[Dia de clases Inscrito]])&amp;"-"&amp;TRIM(Tabla1[[#This Row],[Horario Inscrito]])&amp;"-"&amp;TRIM(Tabla1[[#This Row],[Fecha Inicio grupo]])&amp;"-"&amp;TRIM(Tabla1[[#This Row],[Tipo Incrito]]))</f>
        <v/>
      </c>
      <c r="BH858" s="309"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10"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10"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10" t="str">
        <f>IF(Tabla1[[#This Row],[Fecha Inicio grupo]]="","",IFERROR(VLOOKUP(Tabla1[[#This Row],[Mes de Alta como miembro]],Parámetros!$AM$2:$AN$16,2,0),"01/01/1900"))</f>
        <v/>
      </c>
    </row>
    <row r="859" spans="1:63" ht="14.45" hidden="1">
      <c r="A859" s="69">
        <v>856</v>
      </c>
      <c r="B859" s="30"/>
      <c r="C859" s="35"/>
      <c r="D859" s="43"/>
      <c r="E859" s="65"/>
      <c r="F859" s="46"/>
      <c r="G859" s="46"/>
      <c r="H859" s="164"/>
      <c r="I859" s="43"/>
      <c r="J859" s="29"/>
      <c r="K859" s="70"/>
      <c r="L859" s="69"/>
      <c r="M859" s="47"/>
      <c r="N859" s="239" t="str">
        <f ca="1">IF(Tabla1[[#This Row],[Fecha de nac]]="","",IF(Tabla1[[#This Row],[Fecha Finalización]] &gt;=TODAY(), DATEDIF(Tabla1[[#This Row],[Fecha de nac]],TODAY(),"y"), ROUNDDOWN((Tabla1[[#This Row],[Fecha Finalización]] -Tabla1[[#This Row],[Fecha de nac]])/365,0)))</f>
        <v/>
      </c>
      <c r="O859" s="170"/>
      <c r="P859" s="35"/>
      <c r="Q859" s="68"/>
      <c r="R859" s="68"/>
      <c r="S859" s="68"/>
      <c r="T859" s="68"/>
      <c r="U859" s="244" t="str">
        <f>IF(F859="","",Tabla1[[#This Row],[Fecha Inicio grupo]]+3*7-7)</f>
        <v/>
      </c>
      <c r="V859" s="245" t="str">
        <f>IF(F859="","",EDATE(Tabla1[[#This Row],[Fecha Inicio grupo]],3))</f>
        <v/>
      </c>
      <c r="W859" s="30"/>
      <c r="X859" s="30"/>
      <c r="Y859" s="77"/>
      <c r="Z859" s="77"/>
      <c r="AA859" s="77"/>
      <c r="AB859" s="77"/>
      <c r="AC859" s="77"/>
      <c r="AD859" s="77"/>
      <c r="AE859" s="77"/>
      <c r="AF859" s="77"/>
      <c r="AG859" s="77"/>
      <c r="AH859" s="77"/>
      <c r="AI859" s="77"/>
      <c r="AJ859" s="77"/>
      <c r="AK859" s="77"/>
      <c r="AL859" s="77"/>
      <c r="AM859" s="77"/>
      <c r="AN859" s="77"/>
      <c r="AO859" s="145"/>
      <c r="AP859" s="247" t="str">
        <f>IF(F859="","",IFERROR(VLOOKUP(SUBSTITUTE(SUBSTITUTE(Tabla1[[#This Row],[Uso Sistemas]],"T","P"),"N","F"),Parámetros!$M$2:$N$17,2,0),"Completar hasta 3ra sem. para evaluar a Probacionista"))</f>
        <v/>
      </c>
      <c r="AQ859" s="40"/>
      <c r="AR859" s="40"/>
      <c r="AS859" s="40"/>
      <c r="AT859" s="29"/>
      <c r="AU859" s="56"/>
      <c r="AV859" s="56"/>
      <c r="AW859" s="56"/>
      <c r="AX859" s="249" t="str">
        <f>IF(V859="","",EOMONTH(EDATE(Tabla1[[#This Row],[Fecha Finalización]],2),0))</f>
        <v/>
      </c>
      <c r="AY859" s="40"/>
      <c r="AZ859" s="250" t="str">
        <f>IF(V859="","",EOMONTH(EDATE(Tabla1[[#This Row],[Fecha Finalización]],3),0))</f>
        <v/>
      </c>
      <c r="BA859" s="40"/>
      <c r="BB859" s="40"/>
      <c r="BC859" s="236"/>
      <c r="BD859" s="234" t="str">
        <f>IF(F859="","",Tabla1[[#This Row],[sem 01]]&amp;Tabla1[[#This Row],[sem 02]]&amp;Tabla1[[#This Row],[sem 03]])</f>
        <v/>
      </c>
      <c r="BE859" s="235" t="str">
        <f>IF(TRIM(F859)="","",$B$1&amp;"-"&amp;SUBSTITUTE(Tabla1[[#This Row],[Mes Inscrito]]," ","")&amp;"-"&amp;SUBSTITUTE(Tabla1[[#This Row],[Dia de clases Inscrito]]," ","")&amp;"-"&amp;SUBSTITUTE(Tabla1[[#This Row],[Horario Inscrito]]," ","")&amp;"-"&amp;Tabla1[[#This Row],[Fecha Inicio grupo]])</f>
        <v/>
      </c>
      <c r="BF859" s="252" t="str">
        <f>IF(F859="","",Tabla1[[#This Row],[Curso]])</f>
        <v/>
      </c>
      <c r="BG859" s="253" t="str">
        <f>+IF(TRIM(F859)="","",$B$1&amp;"-"&amp;TRIM(Tabla1[[#This Row],[Mes Inscrito]])&amp;"-"&amp;TRIM(Tabla1[[#This Row],[Dia de clases Inscrito]])&amp;"-"&amp;TRIM(Tabla1[[#This Row],[Horario Inscrito]])&amp;"-"&amp;TRIM(Tabla1[[#This Row],[Fecha Inicio grupo]])&amp;"-"&amp;TRIM(Tabla1[[#This Row],[Tipo Incrito]]))</f>
        <v/>
      </c>
      <c r="BH859" s="309"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10"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10"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10" t="str">
        <f>IF(Tabla1[[#This Row],[Fecha Inicio grupo]]="","",IFERROR(VLOOKUP(Tabla1[[#This Row],[Mes de Alta como miembro]],Parámetros!$AM$2:$AN$16,2,0),"01/01/1900"))</f>
        <v/>
      </c>
    </row>
    <row r="860" spans="1:63" ht="14.45" hidden="1">
      <c r="A860" s="69">
        <v>857</v>
      </c>
      <c r="B860" s="30"/>
      <c r="C860" s="35"/>
      <c r="D860" s="43"/>
      <c r="E860" s="65"/>
      <c r="F860" s="46"/>
      <c r="G860" s="46"/>
      <c r="H860" s="164"/>
      <c r="I860" s="43"/>
      <c r="J860" s="29"/>
      <c r="K860" s="70"/>
      <c r="L860" s="69"/>
      <c r="M860" s="47"/>
      <c r="N860" s="239" t="str">
        <f ca="1">IF(Tabla1[[#This Row],[Fecha de nac]]="","",IF(Tabla1[[#This Row],[Fecha Finalización]] &gt;=TODAY(), DATEDIF(Tabla1[[#This Row],[Fecha de nac]],TODAY(),"y"), ROUNDDOWN((Tabla1[[#This Row],[Fecha Finalización]] -Tabla1[[#This Row],[Fecha de nac]])/365,0)))</f>
        <v/>
      </c>
      <c r="O860" s="170"/>
      <c r="P860" s="35"/>
      <c r="Q860" s="68"/>
      <c r="R860" s="68"/>
      <c r="S860" s="68"/>
      <c r="T860" s="68"/>
      <c r="U860" s="244" t="str">
        <f>IF(F860="","",Tabla1[[#This Row],[Fecha Inicio grupo]]+3*7-7)</f>
        <v/>
      </c>
      <c r="V860" s="245" t="str">
        <f>IF(F860="","",EDATE(Tabla1[[#This Row],[Fecha Inicio grupo]],3))</f>
        <v/>
      </c>
      <c r="W860" s="30"/>
      <c r="X860" s="30"/>
      <c r="Y860" s="77"/>
      <c r="Z860" s="77"/>
      <c r="AA860" s="77"/>
      <c r="AB860" s="77"/>
      <c r="AC860" s="77"/>
      <c r="AD860" s="77"/>
      <c r="AE860" s="77"/>
      <c r="AF860" s="77"/>
      <c r="AG860" s="77"/>
      <c r="AH860" s="77"/>
      <c r="AI860" s="77"/>
      <c r="AJ860" s="77"/>
      <c r="AK860" s="77"/>
      <c r="AL860" s="77"/>
      <c r="AM860" s="77"/>
      <c r="AN860" s="77"/>
      <c r="AO860" s="145"/>
      <c r="AP860" s="247" t="str">
        <f>IF(F860="","",IFERROR(VLOOKUP(SUBSTITUTE(SUBSTITUTE(Tabla1[[#This Row],[Uso Sistemas]],"T","P"),"N","F"),Parámetros!$M$2:$N$17,2,0),"Completar hasta 3ra sem. para evaluar a Probacionista"))</f>
        <v/>
      </c>
      <c r="AQ860" s="40"/>
      <c r="AR860" s="40"/>
      <c r="AS860" s="40"/>
      <c r="AT860" s="29"/>
      <c r="AU860" s="56"/>
      <c r="AV860" s="56"/>
      <c r="AW860" s="56"/>
      <c r="AX860" s="249" t="str">
        <f>IF(V860="","",EOMONTH(EDATE(Tabla1[[#This Row],[Fecha Finalización]],2),0))</f>
        <v/>
      </c>
      <c r="AY860" s="40"/>
      <c r="AZ860" s="250" t="str">
        <f>IF(V860="","",EOMONTH(EDATE(Tabla1[[#This Row],[Fecha Finalización]],3),0))</f>
        <v/>
      </c>
      <c r="BA860" s="40"/>
      <c r="BB860" s="40"/>
      <c r="BC860" s="236"/>
      <c r="BD860" s="234" t="str">
        <f>IF(F860="","",Tabla1[[#This Row],[sem 01]]&amp;Tabla1[[#This Row],[sem 02]]&amp;Tabla1[[#This Row],[sem 03]])</f>
        <v/>
      </c>
      <c r="BE860" s="235" t="str">
        <f>IF(TRIM(F860)="","",$B$1&amp;"-"&amp;SUBSTITUTE(Tabla1[[#This Row],[Mes Inscrito]]," ","")&amp;"-"&amp;SUBSTITUTE(Tabla1[[#This Row],[Dia de clases Inscrito]]," ","")&amp;"-"&amp;SUBSTITUTE(Tabla1[[#This Row],[Horario Inscrito]]," ","")&amp;"-"&amp;Tabla1[[#This Row],[Fecha Inicio grupo]])</f>
        <v/>
      </c>
      <c r="BF860" s="252" t="str">
        <f>IF(F860="","",Tabla1[[#This Row],[Curso]])</f>
        <v/>
      </c>
      <c r="BG860" s="253" t="str">
        <f>+IF(TRIM(F860)="","",$B$1&amp;"-"&amp;TRIM(Tabla1[[#This Row],[Mes Inscrito]])&amp;"-"&amp;TRIM(Tabla1[[#This Row],[Dia de clases Inscrito]])&amp;"-"&amp;TRIM(Tabla1[[#This Row],[Horario Inscrito]])&amp;"-"&amp;TRIM(Tabla1[[#This Row],[Fecha Inicio grupo]])&amp;"-"&amp;TRIM(Tabla1[[#This Row],[Tipo Incrito]]))</f>
        <v/>
      </c>
      <c r="BH860" s="309"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10"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10"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10" t="str">
        <f>IF(Tabla1[[#This Row],[Fecha Inicio grupo]]="","",IFERROR(VLOOKUP(Tabla1[[#This Row],[Mes de Alta como miembro]],Parámetros!$AM$2:$AN$16,2,0),"01/01/1900"))</f>
        <v/>
      </c>
    </row>
    <row r="861" spans="1:63" ht="14.45" hidden="1">
      <c r="A861" s="69">
        <v>858</v>
      </c>
      <c r="B861" s="30"/>
      <c r="C861" s="35"/>
      <c r="D861" s="43"/>
      <c r="E861" s="65"/>
      <c r="F861" s="46"/>
      <c r="G861" s="46"/>
      <c r="H861" s="164"/>
      <c r="I861" s="43"/>
      <c r="J861" s="29"/>
      <c r="K861" s="70"/>
      <c r="L861" s="69"/>
      <c r="M861" s="47"/>
      <c r="N861" s="239" t="str">
        <f ca="1">IF(Tabla1[[#This Row],[Fecha de nac]]="","",IF(Tabla1[[#This Row],[Fecha Finalización]] &gt;=TODAY(), DATEDIF(Tabla1[[#This Row],[Fecha de nac]],TODAY(),"y"), ROUNDDOWN((Tabla1[[#This Row],[Fecha Finalización]] -Tabla1[[#This Row],[Fecha de nac]])/365,0)))</f>
        <v/>
      </c>
      <c r="O861" s="170"/>
      <c r="P861" s="35"/>
      <c r="Q861" s="68"/>
      <c r="R861" s="68"/>
      <c r="S861" s="68"/>
      <c r="T861" s="68"/>
      <c r="U861" s="244" t="str">
        <f>IF(F861="","",Tabla1[[#This Row],[Fecha Inicio grupo]]+3*7-7)</f>
        <v/>
      </c>
      <c r="V861" s="245" t="str">
        <f>IF(F861="","",EDATE(Tabla1[[#This Row],[Fecha Inicio grupo]],3))</f>
        <v/>
      </c>
      <c r="W861" s="30"/>
      <c r="X861" s="30"/>
      <c r="Y861" s="77"/>
      <c r="Z861" s="77"/>
      <c r="AA861" s="77"/>
      <c r="AB861" s="77"/>
      <c r="AC861" s="77"/>
      <c r="AD861" s="77"/>
      <c r="AE861" s="77"/>
      <c r="AF861" s="77"/>
      <c r="AG861" s="77"/>
      <c r="AH861" s="77"/>
      <c r="AI861" s="77"/>
      <c r="AJ861" s="77"/>
      <c r="AK861" s="77"/>
      <c r="AL861" s="77"/>
      <c r="AM861" s="77"/>
      <c r="AN861" s="77"/>
      <c r="AO861" s="145"/>
      <c r="AP861" s="247" t="str">
        <f>IF(F861="","",IFERROR(VLOOKUP(SUBSTITUTE(SUBSTITUTE(Tabla1[[#This Row],[Uso Sistemas]],"T","P"),"N","F"),Parámetros!$M$2:$N$17,2,0),"Completar hasta 3ra sem. para evaluar a Probacionista"))</f>
        <v/>
      </c>
      <c r="AQ861" s="40"/>
      <c r="AR861" s="40"/>
      <c r="AS861" s="40"/>
      <c r="AT861" s="29"/>
      <c r="AU861" s="56"/>
      <c r="AV861" s="56"/>
      <c r="AW861" s="56"/>
      <c r="AX861" s="249" t="str">
        <f>IF(V861="","",EOMONTH(EDATE(Tabla1[[#This Row],[Fecha Finalización]],2),0))</f>
        <v/>
      </c>
      <c r="AY861" s="40"/>
      <c r="AZ861" s="250" t="str">
        <f>IF(V861="","",EOMONTH(EDATE(Tabla1[[#This Row],[Fecha Finalización]],3),0))</f>
        <v/>
      </c>
      <c r="BA861" s="40"/>
      <c r="BB861" s="40"/>
      <c r="BC861" s="236"/>
      <c r="BD861" s="234" t="str">
        <f>IF(F861="","",Tabla1[[#This Row],[sem 01]]&amp;Tabla1[[#This Row],[sem 02]]&amp;Tabla1[[#This Row],[sem 03]])</f>
        <v/>
      </c>
      <c r="BE861" s="235" t="str">
        <f>IF(TRIM(F861)="","",$B$1&amp;"-"&amp;SUBSTITUTE(Tabla1[[#This Row],[Mes Inscrito]]," ","")&amp;"-"&amp;SUBSTITUTE(Tabla1[[#This Row],[Dia de clases Inscrito]]," ","")&amp;"-"&amp;SUBSTITUTE(Tabla1[[#This Row],[Horario Inscrito]]," ","")&amp;"-"&amp;Tabla1[[#This Row],[Fecha Inicio grupo]])</f>
        <v/>
      </c>
      <c r="BF861" s="252" t="str">
        <f>IF(F861="","",Tabla1[[#This Row],[Curso]])</f>
        <v/>
      </c>
      <c r="BG861" s="253" t="str">
        <f>+IF(TRIM(F861)="","",$B$1&amp;"-"&amp;TRIM(Tabla1[[#This Row],[Mes Inscrito]])&amp;"-"&amp;TRIM(Tabla1[[#This Row],[Dia de clases Inscrito]])&amp;"-"&amp;TRIM(Tabla1[[#This Row],[Horario Inscrito]])&amp;"-"&amp;TRIM(Tabla1[[#This Row],[Fecha Inicio grupo]])&amp;"-"&amp;TRIM(Tabla1[[#This Row],[Tipo Incrito]]))</f>
        <v/>
      </c>
      <c r="BH861" s="309"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10"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10"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10" t="str">
        <f>IF(Tabla1[[#This Row],[Fecha Inicio grupo]]="","",IFERROR(VLOOKUP(Tabla1[[#This Row],[Mes de Alta como miembro]],Parámetros!$AM$2:$AN$16,2,0),"01/01/1900"))</f>
        <v/>
      </c>
    </row>
    <row r="862" spans="1:63" ht="14.45" hidden="1">
      <c r="A862" s="69">
        <v>859</v>
      </c>
      <c r="B862" s="30"/>
      <c r="C862" s="35"/>
      <c r="D862" s="43"/>
      <c r="E862" s="65"/>
      <c r="F862" s="46"/>
      <c r="G862" s="46"/>
      <c r="H862" s="164"/>
      <c r="I862" s="43"/>
      <c r="J862" s="29"/>
      <c r="K862" s="70"/>
      <c r="L862" s="69"/>
      <c r="M862" s="47"/>
      <c r="N862" s="239" t="str">
        <f ca="1">IF(Tabla1[[#This Row],[Fecha de nac]]="","",IF(Tabla1[[#This Row],[Fecha Finalización]] &gt;=TODAY(), DATEDIF(Tabla1[[#This Row],[Fecha de nac]],TODAY(),"y"), ROUNDDOWN((Tabla1[[#This Row],[Fecha Finalización]] -Tabla1[[#This Row],[Fecha de nac]])/365,0)))</f>
        <v/>
      </c>
      <c r="O862" s="170"/>
      <c r="P862" s="35"/>
      <c r="Q862" s="68"/>
      <c r="R862" s="68"/>
      <c r="S862" s="68"/>
      <c r="T862" s="68"/>
      <c r="U862" s="244" t="str">
        <f>IF(F862="","",Tabla1[[#This Row],[Fecha Inicio grupo]]+3*7-7)</f>
        <v/>
      </c>
      <c r="V862" s="245" t="str">
        <f>IF(F862="","",EDATE(Tabla1[[#This Row],[Fecha Inicio grupo]],3))</f>
        <v/>
      </c>
      <c r="W862" s="30"/>
      <c r="X862" s="30"/>
      <c r="Y862" s="77"/>
      <c r="Z862" s="77"/>
      <c r="AA862" s="77"/>
      <c r="AB862" s="77"/>
      <c r="AC862" s="77"/>
      <c r="AD862" s="77"/>
      <c r="AE862" s="77"/>
      <c r="AF862" s="77"/>
      <c r="AG862" s="77"/>
      <c r="AH862" s="77"/>
      <c r="AI862" s="77"/>
      <c r="AJ862" s="77"/>
      <c r="AK862" s="77"/>
      <c r="AL862" s="77"/>
      <c r="AM862" s="77"/>
      <c r="AN862" s="77"/>
      <c r="AO862" s="145"/>
      <c r="AP862" s="247" t="str">
        <f>IF(F862="","",IFERROR(VLOOKUP(SUBSTITUTE(SUBSTITUTE(Tabla1[[#This Row],[Uso Sistemas]],"T","P"),"N","F"),Parámetros!$M$2:$N$17,2,0),"Completar hasta 3ra sem. para evaluar a Probacionista"))</f>
        <v/>
      </c>
      <c r="AQ862" s="40"/>
      <c r="AR862" s="40"/>
      <c r="AS862" s="40"/>
      <c r="AT862" s="29"/>
      <c r="AU862" s="56"/>
      <c r="AV862" s="56"/>
      <c r="AW862" s="56"/>
      <c r="AX862" s="249" t="str">
        <f>IF(V862="","",EOMONTH(EDATE(Tabla1[[#This Row],[Fecha Finalización]],2),0))</f>
        <v/>
      </c>
      <c r="AY862" s="40"/>
      <c r="AZ862" s="250" t="str">
        <f>IF(V862="","",EOMONTH(EDATE(Tabla1[[#This Row],[Fecha Finalización]],3),0))</f>
        <v/>
      </c>
      <c r="BA862" s="40"/>
      <c r="BB862" s="40"/>
      <c r="BC862" s="236"/>
      <c r="BD862" s="234" t="str">
        <f>IF(F862="","",Tabla1[[#This Row],[sem 01]]&amp;Tabla1[[#This Row],[sem 02]]&amp;Tabla1[[#This Row],[sem 03]])</f>
        <v/>
      </c>
      <c r="BE862" s="235" t="str">
        <f>IF(TRIM(F862)="","",$B$1&amp;"-"&amp;SUBSTITUTE(Tabla1[[#This Row],[Mes Inscrito]]," ","")&amp;"-"&amp;SUBSTITUTE(Tabla1[[#This Row],[Dia de clases Inscrito]]," ","")&amp;"-"&amp;SUBSTITUTE(Tabla1[[#This Row],[Horario Inscrito]]," ","")&amp;"-"&amp;Tabla1[[#This Row],[Fecha Inicio grupo]])</f>
        <v/>
      </c>
      <c r="BF862" s="252" t="str">
        <f>IF(F862="","",Tabla1[[#This Row],[Curso]])</f>
        <v/>
      </c>
      <c r="BG862" s="253" t="str">
        <f>+IF(TRIM(F862)="","",$B$1&amp;"-"&amp;TRIM(Tabla1[[#This Row],[Mes Inscrito]])&amp;"-"&amp;TRIM(Tabla1[[#This Row],[Dia de clases Inscrito]])&amp;"-"&amp;TRIM(Tabla1[[#This Row],[Horario Inscrito]])&amp;"-"&amp;TRIM(Tabla1[[#This Row],[Fecha Inicio grupo]])&amp;"-"&amp;TRIM(Tabla1[[#This Row],[Tipo Incrito]]))</f>
        <v/>
      </c>
      <c r="BH862" s="309"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10"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10"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10" t="str">
        <f>IF(Tabla1[[#This Row],[Fecha Inicio grupo]]="","",IFERROR(VLOOKUP(Tabla1[[#This Row],[Mes de Alta como miembro]],Parámetros!$AM$2:$AN$16,2,0),"01/01/1900"))</f>
        <v/>
      </c>
    </row>
    <row r="863" spans="1:63" ht="14.45" hidden="1">
      <c r="A863" s="69">
        <v>860</v>
      </c>
      <c r="B863" s="30"/>
      <c r="C863" s="35"/>
      <c r="D863" s="43"/>
      <c r="E863" s="65"/>
      <c r="F863" s="46"/>
      <c r="G863" s="46"/>
      <c r="H863" s="164"/>
      <c r="I863" s="43"/>
      <c r="J863" s="29"/>
      <c r="K863" s="70"/>
      <c r="L863" s="69"/>
      <c r="M863" s="47"/>
      <c r="N863" s="239" t="str">
        <f ca="1">IF(Tabla1[[#This Row],[Fecha de nac]]="","",IF(Tabla1[[#This Row],[Fecha Finalización]] &gt;=TODAY(), DATEDIF(Tabla1[[#This Row],[Fecha de nac]],TODAY(),"y"), ROUNDDOWN((Tabla1[[#This Row],[Fecha Finalización]] -Tabla1[[#This Row],[Fecha de nac]])/365,0)))</f>
        <v/>
      </c>
      <c r="O863" s="170"/>
      <c r="P863" s="35"/>
      <c r="Q863" s="68"/>
      <c r="R863" s="68"/>
      <c r="S863" s="68"/>
      <c r="T863" s="68"/>
      <c r="U863" s="244" t="str">
        <f>IF(F863="","",Tabla1[[#This Row],[Fecha Inicio grupo]]+3*7-7)</f>
        <v/>
      </c>
      <c r="V863" s="245" t="str">
        <f>IF(F863="","",EDATE(Tabla1[[#This Row],[Fecha Inicio grupo]],3))</f>
        <v/>
      </c>
      <c r="W863" s="30"/>
      <c r="X863" s="30"/>
      <c r="Y863" s="77"/>
      <c r="Z863" s="77"/>
      <c r="AA863" s="77"/>
      <c r="AB863" s="77"/>
      <c r="AC863" s="77"/>
      <c r="AD863" s="77"/>
      <c r="AE863" s="77"/>
      <c r="AF863" s="77"/>
      <c r="AG863" s="77"/>
      <c r="AH863" s="77"/>
      <c r="AI863" s="77"/>
      <c r="AJ863" s="77"/>
      <c r="AK863" s="77"/>
      <c r="AL863" s="77"/>
      <c r="AM863" s="77"/>
      <c r="AN863" s="77"/>
      <c r="AO863" s="145"/>
      <c r="AP863" s="247" t="str">
        <f>IF(F863="","",IFERROR(VLOOKUP(SUBSTITUTE(SUBSTITUTE(Tabla1[[#This Row],[Uso Sistemas]],"T","P"),"N","F"),Parámetros!$M$2:$N$17,2,0),"Completar hasta 3ra sem. para evaluar a Probacionista"))</f>
        <v/>
      </c>
      <c r="AQ863" s="40"/>
      <c r="AR863" s="40"/>
      <c r="AS863" s="40"/>
      <c r="AT863" s="29"/>
      <c r="AU863" s="56"/>
      <c r="AV863" s="56"/>
      <c r="AW863" s="56"/>
      <c r="AX863" s="249" t="str">
        <f>IF(V863="","",EOMONTH(EDATE(Tabla1[[#This Row],[Fecha Finalización]],2),0))</f>
        <v/>
      </c>
      <c r="AY863" s="40"/>
      <c r="AZ863" s="250" t="str">
        <f>IF(V863="","",EOMONTH(EDATE(Tabla1[[#This Row],[Fecha Finalización]],3),0))</f>
        <v/>
      </c>
      <c r="BA863" s="40"/>
      <c r="BB863" s="40"/>
      <c r="BC863" s="236"/>
      <c r="BD863" s="234" t="str">
        <f>IF(F863="","",Tabla1[[#This Row],[sem 01]]&amp;Tabla1[[#This Row],[sem 02]]&amp;Tabla1[[#This Row],[sem 03]])</f>
        <v/>
      </c>
      <c r="BE863" s="235" t="str">
        <f>IF(TRIM(F863)="","",$B$1&amp;"-"&amp;SUBSTITUTE(Tabla1[[#This Row],[Mes Inscrito]]," ","")&amp;"-"&amp;SUBSTITUTE(Tabla1[[#This Row],[Dia de clases Inscrito]]," ","")&amp;"-"&amp;SUBSTITUTE(Tabla1[[#This Row],[Horario Inscrito]]," ","")&amp;"-"&amp;Tabla1[[#This Row],[Fecha Inicio grupo]])</f>
        <v/>
      </c>
      <c r="BF863" s="252" t="str">
        <f>IF(F863="","",Tabla1[[#This Row],[Curso]])</f>
        <v/>
      </c>
      <c r="BG863" s="253" t="str">
        <f>+IF(TRIM(F863)="","",$B$1&amp;"-"&amp;TRIM(Tabla1[[#This Row],[Mes Inscrito]])&amp;"-"&amp;TRIM(Tabla1[[#This Row],[Dia de clases Inscrito]])&amp;"-"&amp;TRIM(Tabla1[[#This Row],[Horario Inscrito]])&amp;"-"&amp;TRIM(Tabla1[[#This Row],[Fecha Inicio grupo]])&amp;"-"&amp;TRIM(Tabla1[[#This Row],[Tipo Incrito]]))</f>
        <v/>
      </c>
      <c r="BH863" s="309"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10"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10"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10" t="str">
        <f>IF(Tabla1[[#This Row],[Fecha Inicio grupo]]="","",IFERROR(VLOOKUP(Tabla1[[#This Row],[Mes de Alta como miembro]],Parámetros!$AM$2:$AN$16,2,0),"01/01/1900"))</f>
        <v/>
      </c>
    </row>
    <row r="864" spans="1:63" ht="14.45" hidden="1">
      <c r="A864" s="69">
        <v>861</v>
      </c>
      <c r="B864" s="30"/>
      <c r="C864" s="35"/>
      <c r="D864" s="43"/>
      <c r="E864" s="65"/>
      <c r="F864" s="46"/>
      <c r="G864" s="46"/>
      <c r="H864" s="164"/>
      <c r="I864" s="43"/>
      <c r="J864" s="29"/>
      <c r="K864" s="70"/>
      <c r="L864" s="69"/>
      <c r="M864" s="47"/>
      <c r="N864" s="239" t="str">
        <f ca="1">IF(Tabla1[[#This Row],[Fecha de nac]]="","",IF(Tabla1[[#This Row],[Fecha Finalización]] &gt;=TODAY(), DATEDIF(Tabla1[[#This Row],[Fecha de nac]],TODAY(),"y"), ROUNDDOWN((Tabla1[[#This Row],[Fecha Finalización]] -Tabla1[[#This Row],[Fecha de nac]])/365,0)))</f>
        <v/>
      </c>
      <c r="O864" s="170"/>
      <c r="P864" s="35"/>
      <c r="Q864" s="68"/>
      <c r="R864" s="68"/>
      <c r="S864" s="68"/>
      <c r="T864" s="68"/>
      <c r="U864" s="244" t="str">
        <f>IF(F864="","",Tabla1[[#This Row],[Fecha Inicio grupo]]+3*7-7)</f>
        <v/>
      </c>
      <c r="V864" s="245" t="str">
        <f>IF(F864="","",EDATE(Tabla1[[#This Row],[Fecha Inicio grupo]],3))</f>
        <v/>
      </c>
      <c r="W864" s="30"/>
      <c r="X864" s="30"/>
      <c r="Y864" s="77"/>
      <c r="Z864" s="77"/>
      <c r="AA864" s="77"/>
      <c r="AB864" s="77"/>
      <c r="AC864" s="77"/>
      <c r="AD864" s="77"/>
      <c r="AE864" s="77"/>
      <c r="AF864" s="77"/>
      <c r="AG864" s="77"/>
      <c r="AH864" s="77"/>
      <c r="AI864" s="77"/>
      <c r="AJ864" s="77"/>
      <c r="AK864" s="77"/>
      <c r="AL864" s="77"/>
      <c r="AM864" s="77"/>
      <c r="AN864" s="77"/>
      <c r="AO864" s="145"/>
      <c r="AP864" s="247" t="str">
        <f>IF(F864="","",IFERROR(VLOOKUP(SUBSTITUTE(SUBSTITUTE(Tabla1[[#This Row],[Uso Sistemas]],"T","P"),"N","F"),Parámetros!$M$2:$N$17,2,0),"Completar hasta 3ra sem. para evaluar a Probacionista"))</f>
        <v/>
      </c>
      <c r="AQ864" s="40"/>
      <c r="AR864" s="40"/>
      <c r="AS864" s="40"/>
      <c r="AT864" s="29"/>
      <c r="AU864" s="56"/>
      <c r="AV864" s="56"/>
      <c r="AW864" s="56"/>
      <c r="AX864" s="249" t="str">
        <f>IF(V864="","",EOMONTH(EDATE(Tabla1[[#This Row],[Fecha Finalización]],2),0))</f>
        <v/>
      </c>
      <c r="AY864" s="40"/>
      <c r="AZ864" s="250" t="str">
        <f>IF(V864="","",EOMONTH(EDATE(Tabla1[[#This Row],[Fecha Finalización]],3),0))</f>
        <v/>
      </c>
      <c r="BA864" s="40"/>
      <c r="BB864" s="40"/>
      <c r="BC864" s="236"/>
      <c r="BD864" s="234" t="str">
        <f>IF(F864="","",Tabla1[[#This Row],[sem 01]]&amp;Tabla1[[#This Row],[sem 02]]&amp;Tabla1[[#This Row],[sem 03]])</f>
        <v/>
      </c>
      <c r="BE864" s="235" t="str">
        <f>IF(TRIM(F864)="","",$B$1&amp;"-"&amp;SUBSTITUTE(Tabla1[[#This Row],[Mes Inscrito]]," ","")&amp;"-"&amp;SUBSTITUTE(Tabla1[[#This Row],[Dia de clases Inscrito]]," ","")&amp;"-"&amp;SUBSTITUTE(Tabla1[[#This Row],[Horario Inscrito]]," ","")&amp;"-"&amp;Tabla1[[#This Row],[Fecha Inicio grupo]])</f>
        <v/>
      </c>
      <c r="BF864" s="252" t="str">
        <f>IF(F864="","",Tabla1[[#This Row],[Curso]])</f>
        <v/>
      </c>
      <c r="BG864" s="253" t="str">
        <f>+IF(TRIM(F864)="","",$B$1&amp;"-"&amp;TRIM(Tabla1[[#This Row],[Mes Inscrito]])&amp;"-"&amp;TRIM(Tabla1[[#This Row],[Dia de clases Inscrito]])&amp;"-"&amp;TRIM(Tabla1[[#This Row],[Horario Inscrito]])&amp;"-"&amp;TRIM(Tabla1[[#This Row],[Fecha Inicio grupo]])&amp;"-"&amp;TRIM(Tabla1[[#This Row],[Tipo Incrito]]))</f>
        <v/>
      </c>
      <c r="BH864" s="309"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10"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10"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10" t="str">
        <f>IF(Tabla1[[#This Row],[Fecha Inicio grupo]]="","",IFERROR(VLOOKUP(Tabla1[[#This Row],[Mes de Alta como miembro]],Parámetros!$AM$2:$AN$16,2,0),"01/01/1900"))</f>
        <v/>
      </c>
    </row>
    <row r="865" spans="1:63" ht="14.45" hidden="1">
      <c r="A865" s="69">
        <v>862</v>
      </c>
      <c r="B865" s="30"/>
      <c r="C865" s="35"/>
      <c r="D865" s="43"/>
      <c r="E865" s="65"/>
      <c r="F865" s="46"/>
      <c r="G865" s="46"/>
      <c r="H865" s="164"/>
      <c r="I865" s="43"/>
      <c r="J865" s="29"/>
      <c r="K865" s="70"/>
      <c r="L865" s="69"/>
      <c r="M865" s="47"/>
      <c r="N865" s="239" t="str">
        <f ca="1">IF(Tabla1[[#This Row],[Fecha de nac]]="","",IF(Tabla1[[#This Row],[Fecha Finalización]] &gt;=TODAY(), DATEDIF(Tabla1[[#This Row],[Fecha de nac]],TODAY(),"y"), ROUNDDOWN((Tabla1[[#This Row],[Fecha Finalización]] -Tabla1[[#This Row],[Fecha de nac]])/365,0)))</f>
        <v/>
      </c>
      <c r="O865" s="170"/>
      <c r="P865" s="35"/>
      <c r="Q865" s="68"/>
      <c r="R865" s="68"/>
      <c r="S865" s="68"/>
      <c r="T865" s="68"/>
      <c r="U865" s="244" t="str">
        <f>IF(F865="","",Tabla1[[#This Row],[Fecha Inicio grupo]]+3*7-7)</f>
        <v/>
      </c>
      <c r="V865" s="245" t="str">
        <f>IF(F865="","",EDATE(Tabla1[[#This Row],[Fecha Inicio grupo]],3))</f>
        <v/>
      </c>
      <c r="W865" s="30"/>
      <c r="X865" s="30"/>
      <c r="Y865" s="77"/>
      <c r="Z865" s="77"/>
      <c r="AA865" s="77"/>
      <c r="AB865" s="77"/>
      <c r="AC865" s="77"/>
      <c r="AD865" s="77"/>
      <c r="AE865" s="77"/>
      <c r="AF865" s="77"/>
      <c r="AG865" s="77"/>
      <c r="AH865" s="77"/>
      <c r="AI865" s="77"/>
      <c r="AJ865" s="77"/>
      <c r="AK865" s="77"/>
      <c r="AL865" s="77"/>
      <c r="AM865" s="77"/>
      <c r="AN865" s="77"/>
      <c r="AO865" s="145"/>
      <c r="AP865" s="247" t="str">
        <f>IF(F865="","",IFERROR(VLOOKUP(SUBSTITUTE(SUBSTITUTE(Tabla1[[#This Row],[Uso Sistemas]],"T","P"),"N","F"),Parámetros!$M$2:$N$17,2,0),"Completar hasta 3ra sem. para evaluar a Probacionista"))</f>
        <v/>
      </c>
      <c r="AQ865" s="40"/>
      <c r="AR865" s="40"/>
      <c r="AS865" s="40"/>
      <c r="AT865" s="29"/>
      <c r="AU865" s="56"/>
      <c r="AV865" s="56"/>
      <c r="AW865" s="56"/>
      <c r="AX865" s="249" t="str">
        <f>IF(V865="","",EOMONTH(EDATE(Tabla1[[#This Row],[Fecha Finalización]],2),0))</f>
        <v/>
      </c>
      <c r="AY865" s="40"/>
      <c r="AZ865" s="250" t="str">
        <f>IF(V865="","",EOMONTH(EDATE(Tabla1[[#This Row],[Fecha Finalización]],3),0))</f>
        <v/>
      </c>
      <c r="BA865" s="40"/>
      <c r="BB865" s="40"/>
      <c r="BC865" s="236"/>
      <c r="BD865" s="234" t="str">
        <f>IF(F865="","",Tabla1[[#This Row],[sem 01]]&amp;Tabla1[[#This Row],[sem 02]]&amp;Tabla1[[#This Row],[sem 03]])</f>
        <v/>
      </c>
      <c r="BE865" s="235" t="str">
        <f>IF(TRIM(F865)="","",$B$1&amp;"-"&amp;SUBSTITUTE(Tabla1[[#This Row],[Mes Inscrito]]," ","")&amp;"-"&amp;SUBSTITUTE(Tabla1[[#This Row],[Dia de clases Inscrito]]," ","")&amp;"-"&amp;SUBSTITUTE(Tabla1[[#This Row],[Horario Inscrito]]," ","")&amp;"-"&amp;Tabla1[[#This Row],[Fecha Inicio grupo]])</f>
        <v/>
      </c>
      <c r="BF865" s="252" t="str">
        <f>IF(F865="","",Tabla1[[#This Row],[Curso]])</f>
        <v/>
      </c>
      <c r="BG865" s="253" t="str">
        <f>+IF(TRIM(F865)="","",$B$1&amp;"-"&amp;TRIM(Tabla1[[#This Row],[Mes Inscrito]])&amp;"-"&amp;TRIM(Tabla1[[#This Row],[Dia de clases Inscrito]])&amp;"-"&amp;TRIM(Tabla1[[#This Row],[Horario Inscrito]])&amp;"-"&amp;TRIM(Tabla1[[#This Row],[Fecha Inicio grupo]])&amp;"-"&amp;TRIM(Tabla1[[#This Row],[Tipo Incrito]]))</f>
        <v/>
      </c>
      <c r="BH865" s="309"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10"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10"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10" t="str">
        <f>IF(Tabla1[[#This Row],[Fecha Inicio grupo]]="","",IFERROR(VLOOKUP(Tabla1[[#This Row],[Mes de Alta como miembro]],Parámetros!$AM$2:$AN$16,2,0),"01/01/1900"))</f>
        <v/>
      </c>
    </row>
    <row r="866" spans="1:63" ht="14.45" hidden="1">
      <c r="A866" s="69">
        <v>863</v>
      </c>
      <c r="B866" s="30"/>
      <c r="C866" s="35"/>
      <c r="D866" s="43"/>
      <c r="E866" s="65"/>
      <c r="F866" s="46"/>
      <c r="G866" s="46"/>
      <c r="H866" s="164"/>
      <c r="I866" s="43"/>
      <c r="J866" s="29"/>
      <c r="K866" s="70"/>
      <c r="L866" s="69"/>
      <c r="M866" s="47"/>
      <c r="N866" s="239" t="str">
        <f ca="1">IF(Tabla1[[#This Row],[Fecha de nac]]="","",IF(Tabla1[[#This Row],[Fecha Finalización]] &gt;=TODAY(), DATEDIF(Tabla1[[#This Row],[Fecha de nac]],TODAY(),"y"), ROUNDDOWN((Tabla1[[#This Row],[Fecha Finalización]] -Tabla1[[#This Row],[Fecha de nac]])/365,0)))</f>
        <v/>
      </c>
      <c r="O866" s="170"/>
      <c r="P866" s="35"/>
      <c r="Q866" s="68"/>
      <c r="R866" s="68"/>
      <c r="S866" s="68"/>
      <c r="T866" s="68"/>
      <c r="U866" s="244" t="str">
        <f>IF(F866="","",Tabla1[[#This Row],[Fecha Inicio grupo]]+3*7-7)</f>
        <v/>
      </c>
      <c r="V866" s="245" t="str">
        <f>IF(F866="","",EDATE(Tabla1[[#This Row],[Fecha Inicio grupo]],3))</f>
        <v/>
      </c>
      <c r="W866" s="30"/>
      <c r="X866" s="30"/>
      <c r="Y866" s="77"/>
      <c r="Z866" s="77"/>
      <c r="AA866" s="77"/>
      <c r="AB866" s="77"/>
      <c r="AC866" s="77"/>
      <c r="AD866" s="77"/>
      <c r="AE866" s="77"/>
      <c r="AF866" s="77"/>
      <c r="AG866" s="77"/>
      <c r="AH866" s="77"/>
      <c r="AI866" s="77"/>
      <c r="AJ866" s="77"/>
      <c r="AK866" s="77"/>
      <c r="AL866" s="77"/>
      <c r="AM866" s="77"/>
      <c r="AN866" s="77"/>
      <c r="AO866" s="145"/>
      <c r="AP866" s="247" t="str">
        <f>IF(F866="","",IFERROR(VLOOKUP(SUBSTITUTE(SUBSTITUTE(Tabla1[[#This Row],[Uso Sistemas]],"T","P"),"N","F"),Parámetros!$M$2:$N$17,2,0),"Completar hasta 3ra sem. para evaluar a Probacionista"))</f>
        <v/>
      </c>
      <c r="AQ866" s="40"/>
      <c r="AR866" s="40"/>
      <c r="AS866" s="40"/>
      <c r="AT866" s="29"/>
      <c r="AU866" s="56"/>
      <c r="AV866" s="56"/>
      <c r="AW866" s="56"/>
      <c r="AX866" s="249" t="str">
        <f>IF(V866="","",EOMONTH(EDATE(Tabla1[[#This Row],[Fecha Finalización]],2),0))</f>
        <v/>
      </c>
      <c r="AY866" s="40"/>
      <c r="AZ866" s="250" t="str">
        <f>IF(V866="","",EOMONTH(EDATE(Tabla1[[#This Row],[Fecha Finalización]],3),0))</f>
        <v/>
      </c>
      <c r="BA866" s="40"/>
      <c r="BB866" s="40"/>
      <c r="BC866" s="236"/>
      <c r="BD866" s="234" t="str">
        <f>IF(F866="","",Tabla1[[#This Row],[sem 01]]&amp;Tabla1[[#This Row],[sem 02]]&amp;Tabla1[[#This Row],[sem 03]])</f>
        <v/>
      </c>
      <c r="BE866" s="235" t="str">
        <f>IF(TRIM(F866)="","",$B$1&amp;"-"&amp;SUBSTITUTE(Tabla1[[#This Row],[Mes Inscrito]]," ","")&amp;"-"&amp;SUBSTITUTE(Tabla1[[#This Row],[Dia de clases Inscrito]]," ","")&amp;"-"&amp;SUBSTITUTE(Tabla1[[#This Row],[Horario Inscrito]]," ","")&amp;"-"&amp;Tabla1[[#This Row],[Fecha Inicio grupo]])</f>
        <v/>
      </c>
      <c r="BF866" s="252" t="str">
        <f>IF(F866="","",Tabla1[[#This Row],[Curso]])</f>
        <v/>
      </c>
      <c r="BG866" s="253" t="str">
        <f>+IF(TRIM(F866)="","",$B$1&amp;"-"&amp;TRIM(Tabla1[[#This Row],[Mes Inscrito]])&amp;"-"&amp;TRIM(Tabla1[[#This Row],[Dia de clases Inscrito]])&amp;"-"&amp;TRIM(Tabla1[[#This Row],[Horario Inscrito]])&amp;"-"&amp;TRIM(Tabla1[[#This Row],[Fecha Inicio grupo]])&amp;"-"&amp;TRIM(Tabla1[[#This Row],[Tipo Incrito]]))</f>
        <v/>
      </c>
      <c r="BH866" s="309"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10"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10"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10" t="str">
        <f>IF(Tabla1[[#This Row],[Fecha Inicio grupo]]="","",IFERROR(VLOOKUP(Tabla1[[#This Row],[Mes de Alta como miembro]],Parámetros!$AM$2:$AN$16,2,0),"01/01/1900"))</f>
        <v/>
      </c>
    </row>
    <row r="867" spans="1:63" ht="14.45" hidden="1">
      <c r="A867" s="69">
        <v>864</v>
      </c>
      <c r="B867" s="30"/>
      <c r="C867" s="35"/>
      <c r="D867" s="43"/>
      <c r="E867" s="65"/>
      <c r="F867" s="46"/>
      <c r="G867" s="46"/>
      <c r="H867" s="164"/>
      <c r="I867" s="43"/>
      <c r="J867" s="29"/>
      <c r="K867" s="70"/>
      <c r="L867" s="69"/>
      <c r="M867" s="47"/>
      <c r="N867" s="239" t="str">
        <f ca="1">IF(Tabla1[[#This Row],[Fecha de nac]]="","",IF(Tabla1[[#This Row],[Fecha Finalización]] &gt;=TODAY(), DATEDIF(Tabla1[[#This Row],[Fecha de nac]],TODAY(),"y"), ROUNDDOWN((Tabla1[[#This Row],[Fecha Finalización]] -Tabla1[[#This Row],[Fecha de nac]])/365,0)))</f>
        <v/>
      </c>
      <c r="O867" s="170"/>
      <c r="P867" s="35"/>
      <c r="Q867" s="68"/>
      <c r="R867" s="68"/>
      <c r="S867" s="68"/>
      <c r="T867" s="68"/>
      <c r="U867" s="244" t="str">
        <f>IF(F867="","",Tabla1[[#This Row],[Fecha Inicio grupo]]+3*7-7)</f>
        <v/>
      </c>
      <c r="V867" s="245" t="str">
        <f>IF(F867="","",EDATE(Tabla1[[#This Row],[Fecha Inicio grupo]],3))</f>
        <v/>
      </c>
      <c r="W867" s="30"/>
      <c r="X867" s="30"/>
      <c r="Y867" s="77"/>
      <c r="Z867" s="77"/>
      <c r="AA867" s="77"/>
      <c r="AB867" s="77"/>
      <c r="AC867" s="77"/>
      <c r="AD867" s="77"/>
      <c r="AE867" s="77"/>
      <c r="AF867" s="77"/>
      <c r="AG867" s="77"/>
      <c r="AH867" s="77"/>
      <c r="AI867" s="77"/>
      <c r="AJ867" s="77"/>
      <c r="AK867" s="77"/>
      <c r="AL867" s="77"/>
      <c r="AM867" s="77"/>
      <c r="AN867" s="77"/>
      <c r="AO867" s="145"/>
      <c r="AP867" s="247" t="str">
        <f>IF(F867="","",IFERROR(VLOOKUP(SUBSTITUTE(SUBSTITUTE(Tabla1[[#This Row],[Uso Sistemas]],"T","P"),"N","F"),Parámetros!$M$2:$N$17,2,0),"Completar hasta 3ra sem. para evaluar a Probacionista"))</f>
        <v/>
      </c>
      <c r="AQ867" s="40"/>
      <c r="AR867" s="40"/>
      <c r="AS867" s="40"/>
      <c r="AT867" s="29"/>
      <c r="AU867" s="56"/>
      <c r="AV867" s="56"/>
      <c r="AW867" s="56"/>
      <c r="AX867" s="249" t="str">
        <f>IF(V867="","",EOMONTH(EDATE(Tabla1[[#This Row],[Fecha Finalización]],2),0))</f>
        <v/>
      </c>
      <c r="AY867" s="40"/>
      <c r="AZ867" s="250" t="str">
        <f>IF(V867="","",EOMONTH(EDATE(Tabla1[[#This Row],[Fecha Finalización]],3),0))</f>
        <v/>
      </c>
      <c r="BA867" s="40"/>
      <c r="BB867" s="40"/>
      <c r="BC867" s="236"/>
      <c r="BD867" s="234" t="str">
        <f>IF(F867="","",Tabla1[[#This Row],[sem 01]]&amp;Tabla1[[#This Row],[sem 02]]&amp;Tabla1[[#This Row],[sem 03]])</f>
        <v/>
      </c>
      <c r="BE867" s="235" t="str">
        <f>IF(TRIM(F867)="","",$B$1&amp;"-"&amp;SUBSTITUTE(Tabla1[[#This Row],[Mes Inscrito]]," ","")&amp;"-"&amp;SUBSTITUTE(Tabla1[[#This Row],[Dia de clases Inscrito]]," ","")&amp;"-"&amp;SUBSTITUTE(Tabla1[[#This Row],[Horario Inscrito]]," ","")&amp;"-"&amp;Tabla1[[#This Row],[Fecha Inicio grupo]])</f>
        <v/>
      </c>
      <c r="BF867" s="252" t="str">
        <f>IF(F867="","",Tabla1[[#This Row],[Curso]])</f>
        <v/>
      </c>
      <c r="BG867" s="253" t="str">
        <f>+IF(TRIM(F867)="","",$B$1&amp;"-"&amp;TRIM(Tabla1[[#This Row],[Mes Inscrito]])&amp;"-"&amp;TRIM(Tabla1[[#This Row],[Dia de clases Inscrito]])&amp;"-"&amp;TRIM(Tabla1[[#This Row],[Horario Inscrito]])&amp;"-"&amp;TRIM(Tabla1[[#This Row],[Fecha Inicio grupo]])&amp;"-"&amp;TRIM(Tabla1[[#This Row],[Tipo Incrito]]))</f>
        <v/>
      </c>
      <c r="BH867" s="309"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10"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10"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10" t="str">
        <f>IF(Tabla1[[#This Row],[Fecha Inicio grupo]]="","",IFERROR(VLOOKUP(Tabla1[[#This Row],[Mes de Alta como miembro]],Parámetros!$AM$2:$AN$16,2,0),"01/01/1900"))</f>
        <v/>
      </c>
    </row>
    <row r="868" spans="1:63" ht="14.45" hidden="1">
      <c r="A868" s="69">
        <v>865</v>
      </c>
      <c r="B868" s="30"/>
      <c r="C868" s="35"/>
      <c r="D868" s="43"/>
      <c r="E868" s="65"/>
      <c r="F868" s="46"/>
      <c r="G868" s="46"/>
      <c r="H868" s="164"/>
      <c r="I868" s="43"/>
      <c r="J868" s="29"/>
      <c r="K868" s="70"/>
      <c r="L868" s="69"/>
      <c r="M868" s="47"/>
      <c r="N868" s="239" t="str">
        <f ca="1">IF(Tabla1[[#This Row],[Fecha de nac]]="","",IF(Tabla1[[#This Row],[Fecha Finalización]] &gt;=TODAY(), DATEDIF(Tabla1[[#This Row],[Fecha de nac]],TODAY(),"y"), ROUNDDOWN((Tabla1[[#This Row],[Fecha Finalización]] -Tabla1[[#This Row],[Fecha de nac]])/365,0)))</f>
        <v/>
      </c>
      <c r="O868" s="170"/>
      <c r="P868" s="35"/>
      <c r="Q868" s="68"/>
      <c r="R868" s="68"/>
      <c r="S868" s="68"/>
      <c r="T868" s="68"/>
      <c r="U868" s="244" t="str">
        <f>IF(F868="","",Tabla1[[#This Row],[Fecha Inicio grupo]]+3*7-7)</f>
        <v/>
      </c>
      <c r="V868" s="245" t="str">
        <f>IF(F868="","",EDATE(Tabla1[[#This Row],[Fecha Inicio grupo]],3))</f>
        <v/>
      </c>
      <c r="W868" s="30"/>
      <c r="X868" s="30"/>
      <c r="Y868" s="77"/>
      <c r="Z868" s="77"/>
      <c r="AA868" s="77"/>
      <c r="AB868" s="77"/>
      <c r="AC868" s="77"/>
      <c r="AD868" s="77"/>
      <c r="AE868" s="77"/>
      <c r="AF868" s="77"/>
      <c r="AG868" s="77"/>
      <c r="AH868" s="77"/>
      <c r="AI868" s="77"/>
      <c r="AJ868" s="77"/>
      <c r="AK868" s="77"/>
      <c r="AL868" s="77"/>
      <c r="AM868" s="77"/>
      <c r="AN868" s="77"/>
      <c r="AO868" s="145"/>
      <c r="AP868" s="247" t="str">
        <f>IF(F868="","",IFERROR(VLOOKUP(SUBSTITUTE(SUBSTITUTE(Tabla1[[#This Row],[Uso Sistemas]],"T","P"),"N","F"),Parámetros!$M$2:$N$17,2,0),"Completar hasta 3ra sem. para evaluar a Probacionista"))</f>
        <v/>
      </c>
      <c r="AQ868" s="40"/>
      <c r="AR868" s="40"/>
      <c r="AS868" s="40"/>
      <c r="AT868" s="29"/>
      <c r="AU868" s="56"/>
      <c r="AV868" s="56"/>
      <c r="AW868" s="56"/>
      <c r="AX868" s="249" t="str">
        <f>IF(V868="","",EOMONTH(EDATE(Tabla1[[#This Row],[Fecha Finalización]],2),0))</f>
        <v/>
      </c>
      <c r="AY868" s="40"/>
      <c r="AZ868" s="250" t="str">
        <f>IF(V868="","",EOMONTH(EDATE(Tabla1[[#This Row],[Fecha Finalización]],3),0))</f>
        <v/>
      </c>
      <c r="BA868" s="40"/>
      <c r="BB868" s="40"/>
      <c r="BC868" s="236"/>
      <c r="BD868" s="234" t="str">
        <f>IF(F868="","",Tabla1[[#This Row],[sem 01]]&amp;Tabla1[[#This Row],[sem 02]]&amp;Tabla1[[#This Row],[sem 03]])</f>
        <v/>
      </c>
      <c r="BE868" s="235" t="str">
        <f>IF(TRIM(F868)="","",$B$1&amp;"-"&amp;SUBSTITUTE(Tabla1[[#This Row],[Mes Inscrito]]," ","")&amp;"-"&amp;SUBSTITUTE(Tabla1[[#This Row],[Dia de clases Inscrito]]," ","")&amp;"-"&amp;SUBSTITUTE(Tabla1[[#This Row],[Horario Inscrito]]," ","")&amp;"-"&amp;Tabla1[[#This Row],[Fecha Inicio grupo]])</f>
        <v/>
      </c>
      <c r="BF868" s="252" t="str">
        <f>IF(F868="","",Tabla1[[#This Row],[Curso]])</f>
        <v/>
      </c>
      <c r="BG868" s="253" t="str">
        <f>+IF(TRIM(F868)="","",$B$1&amp;"-"&amp;TRIM(Tabla1[[#This Row],[Mes Inscrito]])&amp;"-"&amp;TRIM(Tabla1[[#This Row],[Dia de clases Inscrito]])&amp;"-"&amp;TRIM(Tabla1[[#This Row],[Horario Inscrito]])&amp;"-"&amp;TRIM(Tabla1[[#This Row],[Fecha Inicio grupo]])&amp;"-"&amp;TRIM(Tabla1[[#This Row],[Tipo Incrito]]))</f>
        <v/>
      </c>
      <c r="BH868" s="309"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10"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10"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10" t="str">
        <f>IF(Tabla1[[#This Row],[Fecha Inicio grupo]]="","",IFERROR(VLOOKUP(Tabla1[[#This Row],[Mes de Alta como miembro]],Parámetros!$AM$2:$AN$16,2,0),"01/01/1900"))</f>
        <v/>
      </c>
    </row>
    <row r="869" spans="1:63" ht="14.45" hidden="1">
      <c r="A869" s="69">
        <v>866</v>
      </c>
      <c r="B869" s="30"/>
      <c r="C869" s="35"/>
      <c r="D869" s="43"/>
      <c r="E869" s="65"/>
      <c r="F869" s="46"/>
      <c r="G869" s="46"/>
      <c r="H869" s="164"/>
      <c r="I869" s="43"/>
      <c r="J869" s="29"/>
      <c r="K869" s="70"/>
      <c r="L869" s="69"/>
      <c r="M869" s="47"/>
      <c r="N869" s="239" t="str">
        <f ca="1">IF(Tabla1[[#This Row],[Fecha de nac]]="","",IF(Tabla1[[#This Row],[Fecha Finalización]] &gt;=TODAY(), DATEDIF(Tabla1[[#This Row],[Fecha de nac]],TODAY(),"y"), ROUNDDOWN((Tabla1[[#This Row],[Fecha Finalización]] -Tabla1[[#This Row],[Fecha de nac]])/365,0)))</f>
        <v/>
      </c>
      <c r="O869" s="170"/>
      <c r="P869" s="35"/>
      <c r="Q869" s="68"/>
      <c r="R869" s="68"/>
      <c r="S869" s="68"/>
      <c r="T869" s="68"/>
      <c r="U869" s="244" t="str">
        <f>IF(F869="","",Tabla1[[#This Row],[Fecha Inicio grupo]]+3*7-7)</f>
        <v/>
      </c>
      <c r="V869" s="245" t="str">
        <f>IF(F869="","",EDATE(Tabla1[[#This Row],[Fecha Inicio grupo]],3))</f>
        <v/>
      </c>
      <c r="W869" s="30"/>
      <c r="X869" s="30"/>
      <c r="Y869" s="77"/>
      <c r="Z869" s="77"/>
      <c r="AA869" s="77"/>
      <c r="AB869" s="77"/>
      <c r="AC869" s="77"/>
      <c r="AD869" s="77"/>
      <c r="AE869" s="77"/>
      <c r="AF869" s="77"/>
      <c r="AG869" s="77"/>
      <c r="AH869" s="77"/>
      <c r="AI869" s="77"/>
      <c r="AJ869" s="77"/>
      <c r="AK869" s="77"/>
      <c r="AL869" s="77"/>
      <c r="AM869" s="77"/>
      <c r="AN869" s="77"/>
      <c r="AO869" s="145"/>
      <c r="AP869" s="247" t="str">
        <f>IF(F869="","",IFERROR(VLOOKUP(SUBSTITUTE(SUBSTITUTE(Tabla1[[#This Row],[Uso Sistemas]],"T","P"),"N","F"),Parámetros!$M$2:$N$17,2,0),"Completar hasta 3ra sem. para evaluar a Probacionista"))</f>
        <v/>
      </c>
      <c r="AQ869" s="40"/>
      <c r="AR869" s="40"/>
      <c r="AS869" s="40"/>
      <c r="AT869" s="29"/>
      <c r="AU869" s="56"/>
      <c r="AV869" s="56"/>
      <c r="AW869" s="56"/>
      <c r="AX869" s="249" t="str">
        <f>IF(V869="","",EOMONTH(EDATE(Tabla1[[#This Row],[Fecha Finalización]],2),0))</f>
        <v/>
      </c>
      <c r="AY869" s="40"/>
      <c r="AZ869" s="250" t="str">
        <f>IF(V869="","",EOMONTH(EDATE(Tabla1[[#This Row],[Fecha Finalización]],3),0))</f>
        <v/>
      </c>
      <c r="BA869" s="40"/>
      <c r="BB869" s="40"/>
      <c r="BC869" s="236"/>
      <c r="BD869" s="234" t="str">
        <f>IF(F869="","",Tabla1[[#This Row],[sem 01]]&amp;Tabla1[[#This Row],[sem 02]]&amp;Tabla1[[#This Row],[sem 03]])</f>
        <v/>
      </c>
      <c r="BE869" s="235" t="str">
        <f>IF(TRIM(F869)="","",$B$1&amp;"-"&amp;SUBSTITUTE(Tabla1[[#This Row],[Mes Inscrito]]," ","")&amp;"-"&amp;SUBSTITUTE(Tabla1[[#This Row],[Dia de clases Inscrito]]," ","")&amp;"-"&amp;SUBSTITUTE(Tabla1[[#This Row],[Horario Inscrito]]," ","")&amp;"-"&amp;Tabla1[[#This Row],[Fecha Inicio grupo]])</f>
        <v/>
      </c>
      <c r="BF869" s="252" t="str">
        <f>IF(F869="","",Tabla1[[#This Row],[Curso]])</f>
        <v/>
      </c>
      <c r="BG869" s="253" t="str">
        <f>+IF(TRIM(F869)="","",$B$1&amp;"-"&amp;TRIM(Tabla1[[#This Row],[Mes Inscrito]])&amp;"-"&amp;TRIM(Tabla1[[#This Row],[Dia de clases Inscrito]])&amp;"-"&amp;TRIM(Tabla1[[#This Row],[Horario Inscrito]])&amp;"-"&amp;TRIM(Tabla1[[#This Row],[Fecha Inicio grupo]])&amp;"-"&amp;TRIM(Tabla1[[#This Row],[Tipo Incrito]]))</f>
        <v/>
      </c>
      <c r="BH869" s="309"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10"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10"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10" t="str">
        <f>IF(Tabla1[[#This Row],[Fecha Inicio grupo]]="","",IFERROR(VLOOKUP(Tabla1[[#This Row],[Mes de Alta como miembro]],Parámetros!$AM$2:$AN$16,2,0),"01/01/1900"))</f>
        <v/>
      </c>
    </row>
    <row r="870" spans="1:63" ht="14.45" hidden="1">
      <c r="A870" s="69">
        <v>867</v>
      </c>
      <c r="B870" s="30"/>
      <c r="C870" s="35"/>
      <c r="D870" s="43"/>
      <c r="E870" s="65"/>
      <c r="F870" s="46"/>
      <c r="G870" s="46"/>
      <c r="H870" s="164"/>
      <c r="I870" s="43"/>
      <c r="J870" s="29"/>
      <c r="K870" s="70"/>
      <c r="L870" s="69"/>
      <c r="M870" s="47"/>
      <c r="N870" s="239" t="str">
        <f ca="1">IF(Tabla1[[#This Row],[Fecha de nac]]="","",IF(Tabla1[[#This Row],[Fecha Finalización]] &gt;=TODAY(), DATEDIF(Tabla1[[#This Row],[Fecha de nac]],TODAY(),"y"), ROUNDDOWN((Tabla1[[#This Row],[Fecha Finalización]] -Tabla1[[#This Row],[Fecha de nac]])/365,0)))</f>
        <v/>
      </c>
      <c r="O870" s="170"/>
      <c r="P870" s="35"/>
      <c r="Q870" s="68"/>
      <c r="R870" s="68"/>
      <c r="S870" s="68"/>
      <c r="T870" s="68"/>
      <c r="U870" s="244" t="str">
        <f>IF(F870="","",Tabla1[[#This Row],[Fecha Inicio grupo]]+3*7-7)</f>
        <v/>
      </c>
      <c r="V870" s="245" t="str">
        <f>IF(F870="","",EDATE(Tabla1[[#This Row],[Fecha Inicio grupo]],3))</f>
        <v/>
      </c>
      <c r="W870" s="30"/>
      <c r="X870" s="30"/>
      <c r="Y870" s="77"/>
      <c r="Z870" s="77"/>
      <c r="AA870" s="77"/>
      <c r="AB870" s="77"/>
      <c r="AC870" s="77"/>
      <c r="AD870" s="77"/>
      <c r="AE870" s="77"/>
      <c r="AF870" s="77"/>
      <c r="AG870" s="77"/>
      <c r="AH870" s="77"/>
      <c r="AI870" s="77"/>
      <c r="AJ870" s="77"/>
      <c r="AK870" s="77"/>
      <c r="AL870" s="77"/>
      <c r="AM870" s="77"/>
      <c r="AN870" s="77"/>
      <c r="AO870" s="145"/>
      <c r="AP870" s="247" t="str">
        <f>IF(F870="","",IFERROR(VLOOKUP(SUBSTITUTE(SUBSTITUTE(Tabla1[[#This Row],[Uso Sistemas]],"T","P"),"N","F"),Parámetros!$M$2:$N$17,2,0),"Completar hasta 3ra sem. para evaluar a Probacionista"))</f>
        <v/>
      </c>
      <c r="AQ870" s="40"/>
      <c r="AR870" s="40"/>
      <c r="AS870" s="40"/>
      <c r="AT870" s="29"/>
      <c r="AU870" s="56"/>
      <c r="AV870" s="56"/>
      <c r="AW870" s="56"/>
      <c r="AX870" s="249" t="str">
        <f>IF(V870="","",EOMONTH(EDATE(Tabla1[[#This Row],[Fecha Finalización]],2),0))</f>
        <v/>
      </c>
      <c r="AY870" s="40"/>
      <c r="AZ870" s="250" t="str">
        <f>IF(V870="","",EOMONTH(EDATE(Tabla1[[#This Row],[Fecha Finalización]],3),0))</f>
        <v/>
      </c>
      <c r="BA870" s="40"/>
      <c r="BB870" s="40"/>
      <c r="BC870" s="236"/>
      <c r="BD870" s="234" t="str">
        <f>IF(F870="","",Tabla1[[#This Row],[sem 01]]&amp;Tabla1[[#This Row],[sem 02]]&amp;Tabla1[[#This Row],[sem 03]])</f>
        <v/>
      </c>
      <c r="BE870" s="235" t="str">
        <f>IF(TRIM(F870)="","",$B$1&amp;"-"&amp;SUBSTITUTE(Tabla1[[#This Row],[Mes Inscrito]]," ","")&amp;"-"&amp;SUBSTITUTE(Tabla1[[#This Row],[Dia de clases Inscrito]]," ","")&amp;"-"&amp;SUBSTITUTE(Tabla1[[#This Row],[Horario Inscrito]]," ","")&amp;"-"&amp;Tabla1[[#This Row],[Fecha Inicio grupo]])</f>
        <v/>
      </c>
      <c r="BF870" s="252" t="str">
        <f>IF(F870="","",Tabla1[[#This Row],[Curso]])</f>
        <v/>
      </c>
      <c r="BG870" s="253" t="str">
        <f>+IF(TRIM(F870)="","",$B$1&amp;"-"&amp;TRIM(Tabla1[[#This Row],[Mes Inscrito]])&amp;"-"&amp;TRIM(Tabla1[[#This Row],[Dia de clases Inscrito]])&amp;"-"&amp;TRIM(Tabla1[[#This Row],[Horario Inscrito]])&amp;"-"&amp;TRIM(Tabla1[[#This Row],[Fecha Inicio grupo]])&amp;"-"&amp;TRIM(Tabla1[[#This Row],[Tipo Incrito]]))</f>
        <v/>
      </c>
      <c r="BH870" s="309"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10"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10"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10" t="str">
        <f>IF(Tabla1[[#This Row],[Fecha Inicio grupo]]="","",IFERROR(VLOOKUP(Tabla1[[#This Row],[Mes de Alta como miembro]],Parámetros!$AM$2:$AN$16,2,0),"01/01/1900"))</f>
        <v/>
      </c>
    </row>
    <row r="871" spans="1:63" ht="14.45" hidden="1">
      <c r="A871" s="69">
        <v>868</v>
      </c>
      <c r="B871" s="30"/>
      <c r="C871" s="35"/>
      <c r="D871" s="43"/>
      <c r="E871" s="65"/>
      <c r="F871" s="46"/>
      <c r="G871" s="46"/>
      <c r="H871" s="164"/>
      <c r="I871" s="43"/>
      <c r="J871" s="29"/>
      <c r="K871" s="70"/>
      <c r="L871" s="69"/>
      <c r="M871" s="47"/>
      <c r="N871" s="239" t="str">
        <f ca="1">IF(Tabla1[[#This Row],[Fecha de nac]]="","",IF(Tabla1[[#This Row],[Fecha Finalización]] &gt;=TODAY(), DATEDIF(Tabla1[[#This Row],[Fecha de nac]],TODAY(),"y"), ROUNDDOWN((Tabla1[[#This Row],[Fecha Finalización]] -Tabla1[[#This Row],[Fecha de nac]])/365,0)))</f>
        <v/>
      </c>
      <c r="O871" s="170"/>
      <c r="P871" s="35"/>
      <c r="Q871" s="68"/>
      <c r="R871" s="68"/>
      <c r="S871" s="68"/>
      <c r="T871" s="68"/>
      <c r="U871" s="244" t="str">
        <f>IF(F871="","",Tabla1[[#This Row],[Fecha Inicio grupo]]+3*7-7)</f>
        <v/>
      </c>
      <c r="V871" s="245" t="str">
        <f>IF(F871="","",EDATE(Tabla1[[#This Row],[Fecha Inicio grupo]],3))</f>
        <v/>
      </c>
      <c r="W871" s="30"/>
      <c r="X871" s="30"/>
      <c r="Y871" s="77"/>
      <c r="Z871" s="77"/>
      <c r="AA871" s="77"/>
      <c r="AB871" s="77"/>
      <c r="AC871" s="77"/>
      <c r="AD871" s="77"/>
      <c r="AE871" s="77"/>
      <c r="AF871" s="77"/>
      <c r="AG871" s="77"/>
      <c r="AH871" s="77"/>
      <c r="AI871" s="77"/>
      <c r="AJ871" s="77"/>
      <c r="AK871" s="77"/>
      <c r="AL871" s="77"/>
      <c r="AM871" s="77"/>
      <c r="AN871" s="77"/>
      <c r="AO871" s="145"/>
      <c r="AP871" s="247" t="str">
        <f>IF(F871="","",IFERROR(VLOOKUP(SUBSTITUTE(SUBSTITUTE(Tabla1[[#This Row],[Uso Sistemas]],"T","P"),"N","F"),Parámetros!$M$2:$N$17,2,0),"Completar hasta 3ra sem. para evaluar a Probacionista"))</f>
        <v/>
      </c>
      <c r="AQ871" s="40"/>
      <c r="AR871" s="40"/>
      <c r="AS871" s="40"/>
      <c r="AT871" s="29"/>
      <c r="AU871" s="56"/>
      <c r="AV871" s="56"/>
      <c r="AW871" s="56"/>
      <c r="AX871" s="249" t="str">
        <f>IF(V871="","",EOMONTH(EDATE(Tabla1[[#This Row],[Fecha Finalización]],2),0))</f>
        <v/>
      </c>
      <c r="AY871" s="40"/>
      <c r="AZ871" s="250" t="str">
        <f>IF(V871="","",EOMONTH(EDATE(Tabla1[[#This Row],[Fecha Finalización]],3),0))</f>
        <v/>
      </c>
      <c r="BA871" s="40"/>
      <c r="BB871" s="40"/>
      <c r="BC871" s="236"/>
      <c r="BD871" s="234" t="str">
        <f>IF(F871="","",Tabla1[[#This Row],[sem 01]]&amp;Tabla1[[#This Row],[sem 02]]&amp;Tabla1[[#This Row],[sem 03]])</f>
        <v/>
      </c>
      <c r="BE871" s="235" t="str">
        <f>IF(TRIM(F871)="","",$B$1&amp;"-"&amp;SUBSTITUTE(Tabla1[[#This Row],[Mes Inscrito]]," ","")&amp;"-"&amp;SUBSTITUTE(Tabla1[[#This Row],[Dia de clases Inscrito]]," ","")&amp;"-"&amp;SUBSTITUTE(Tabla1[[#This Row],[Horario Inscrito]]," ","")&amp;"-"&amp;Tabla1[[#This Row],[Fecha Inicio grupo]])</f>
        <v/>
      </c>
      <c r="BF871" s="252" t="str">
        <f>IF(F871="","",Tabla1[[#This Row],[Curso]])</f>
        <v/>
      </c>
      <c r="BG871" s="253" t="str">
        <f>+IF(TRIM(F871)="","",$B$1&amp;"-"&amp;TRIM(Tabla1[[#This Row],[Mes Inscrito]])&amp;"-"&amp;TRIM(Tabla1[[#This Row],[Dia de clases Inscrito]])&amp;"-"&amp;TRIM(Tabla1[[#This Row],[Horario Inscrito]])&amp;"-"&amp;TRIM(Tabla1[[#This Row],[Fecha Inicio grupo]])&amp;"-"&amp;TRIM(Tabla1[[#This Row],[Tipo Incrito]]))</f>
        <v/>
      </c>
      <c r="BH871" s="309"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10"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10"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10" t="str">
        <f>IF(Tabla1[[#This Row],[Fecha Inicio grupo]]="","",IFERROR(VLOOKUP(Tabla1[[#This Row],[Mes de Alta como miembro]],Parámetros!$AM$2:$AN$16,2,0),"01/01/1900"))</f>
        <v/>
      </c>
    </row>
    <row r="872" spans="1:63" ht="14.45" hidden="1">
      <c r="A872" s="69">
        <v>869</v>
      </c>
      <c r="B872" s="30"/>
      <c r="C872" s="35"/>
      <c r="D872" s="43"/>
      <c r="E872" s="65"/>
      <c r="F872" s="46"/>
      <c r="G872" s="46"/>
      <c r="H872" s="164"/>
      <c r="I872" s="43"/>
      <c r="J872" s="29"/>
      <c r="K872" s="70"/>
      <c r="L872" s="69"/>
      <c r="M872" s="47"/>
      <c r="N872" s="239" t="str">
        <f ca="1">IF(Tabla1[[#This Row],[Fecha de nac]]="","",IF(Tabla1[[#This Row],[Fecha Finalización]] &gt;=TODAY(), DATEDIF(Tabla1[[#This Row],[Fecha de nac]],TODAY(),"y"), ROUNDDOWN((Tabla1[[#This Row],[Fecha Finalización]] -Tabla1[[#This Row],[Fecha de nac]])/365,0)))</f>
        <v/>
      </c>
      <c r="O872" s="170"/>
      <c r="P872" s="35"/>
      <c r="Q872" s="68"/>
      <c r="R872" s="68"/>
      <c r="S872" s="68"/>
      <c r="T872" s="68"/>
      <c r="U872" s="244" t="str">
        <f>IF(F872="","",Tabla1[[#This Row],[Fecha Inicio grupo]]+3*7-7)</f>
        <v/>
      </c>
      <c r="V872" s="245" t="str">
        <f>IF(F872="","",EDATE(Tabla1[[#This Row],[Fecha Inicio grupo]],3))</f>
        <v/>
      </c>
      <c r="W872" s="30"/>
      <c r="X872" s="30"/>
      <c r="Y872" s="77"/>
      <c r="Z872" s="77"/>
      <c r="AA872" s="77"/>
      <c r="AB872" s="77"/>
      <c r="AC872" s="77"/>
      <c r="AD872" s="77"/>
      <c r="AE872" s="77"/>
      <c r="AF872" s="77"/>
      <c r="AG872" s="77"/>
      <c r="AH872" s="77"/>
      <c r="AI872" s="77"/>
      <c r="AJ872" s="77"/>
      <c r="AK872" s="77"/>
      <c r="AL872" s="77"/>
      <c r="AM872" s="77"/>
      <c r="AN872" s="77"/>
      <c r="AO872" s="145"/>
      <c r="AP872" s="247" t="str">
        <f>IF(F872="","",IFERROR(VLOOKUP(SUBSTITUTE(SUBSTITUTE(Tabla1[[#This Row],[Uso Sistemas]],"T","P"),"N","F"),Parámetros!$M$2:$N$17,2,0),"Completar hasta 3ra sem. para evaluar a Probacionista"))</f>
        <v/>
      </c>
      <c r="AQ872" s="40"/>
      <c r="AR872" s="40"/>
      <c r="AS872" s="40"/>
      <c r="AT872" s="29"/>
      <c r="AU872" s="56"/>
      <c r="AV872" s="56"/>
      <c r="AW872" s="56"/>
      <c r="AX872" s="249" t="str">
        <f>IF(V872="","",EOMONTH(EDATE(Tabla1[[#This Row],[Fecha Finalización]],2),0))</f>
        <v/>
      </c>
      <c r="AY872" s="40"/>
      <c r="AZ872" s="250" t="str">
        <f>IF(V872="","",EOMONTH(EDATE(Tabla1[[#This Row],[Fecha Finalización]],3),0))</f>
        <v/>
      </c>
      <c r="BA872" s="40"/>
      <c r="BB872" s="40"/>
      <c r="BC872" s="236"/>
      <c r="BD872" s="234" t="str">
        <f>IF(F872="","",Tabla1[[#This Row],[sem 01]]&amp;Tabla1[[#This Row],[sem 02]]&amp;Tabla1[[#This Row],[sem 03]])</f>
        <v/>
      </c>
      <c r="BE872" s="235" t="str">
        <f>IF(TRIM(F872)="","",$B$1&amp;"-"&amp;SUBSTITUTE(Tabla1[[#This Row],[Mes Inscrito]]," ","")&amp;"-"&amp;SUBSTITUTE(Tabla1[[#This Row],[Dia de clases Inscrito]]," ","")&amp;"-"&amp;SUBSTITUTE(Tabla1[[#This Row],[Horario Inscrito]]," ","")&amp;"-"&amp;Tabla1[[#This Row],[Fecha Inicio grupo]])</f>
        <v/>
      </c>
      <c r="BF872" s="252" t="str">
        <f>IF(F872="","",Tabla1[[#This Row],[Curso]])</f>
        <v/>
      </c>
      <c r="BG872" s="253" t="str">
        <f>+IF(TRIM(F872)="","",$B$1&amp;"-"&amp;TRIM(Tabla1[[#This Row],[Mes Inscrito]])&amp;"-"&amp;TRIM(Tabla1[[#This Row],[Dia de clases Inscrito]])&amp;"-"&amp;TRIM(Tabla1[[#This Row],[Horario Inscrito]])&amp;"-"&amp;TRIM(Tabla1[[#This Row],[Fecha Inicio grupo]])&amp;"-"&amp;TRIM(Tabla1[[#This Row],[Tipo Incrito]]))</f>
        <v/>
      </c>
      <c r="BH872" s="309"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10"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10"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10" t="str">
        <f>IF(Tabla1[[#This Row],[Fecha Inicio grupo]]="","",IFERROR(VLOOKUP(Tabla1[[#This Row],[Mes de Alta como miembro]],Parámetros!$AM$2:$AN$16,2,0),"01/01/1900"))</f>
        <v/>
      </c>
    </row>
    <row r="873" spans="1:63" ht="14.45" hidden="1">
      <c r="A873" s="69">
        <v>870</v>
      </c>
      <c r="B873" s="30"/>
      <c r="C873" s="35"/>
      <c r="D873" s="43"/>
      <c r="E873" s="65"/>
      <c r="F873" s="46"/>
      <c r="G873" s="46"/>
      <c r="H873" s="164"/>
      <c r="I873" s="43"/>
      <c r="J873" s="29"/>
      <c r="K873" s="70"/>
      <c r="L873" s="69"/>
      <c r="M873" s="47"/>
      <c r="N873" s="239" t="str">
        <f ca="1">IF(Tabla1[[#This Row],[Fecha de nac]]="","",IF(Tabla1[[#This Row],[Fecha Finalización]] &gt;=TODAY(), DATEDIF(Tabla1[[#This Row],[Fecha de nac]],TODAY(),"y"), ROUNDDOWN((Tabla1[[#This Row],[Fecha Finalización]] -Tabla1[[#This Row],[Fecha de nac]])/365,0)))</f>
        <v/>
      </c>
      <c r="O873" s="170"/>
      <c r="P873" s="35"/>
      <c r="Q873" s="68"/>
      <c r="R873" s="68"/>
      <c r="S873" s="68"/>
      <c r="T873" s="68"/>
      <c r="U873" s="244" t="str">
        <f>IF(F873="","",Tabla1[[#This Row],[Fecha Inicio grupo]]+3*7-7)</f>
        <v/>
      </c>
      <c r="V873" s="245" t="str">
        <f>IF(F873="","",EDATE(Tabla1[[#This Row],[Fecha Inicio grupo]],3))</f>
        <v/>
      </c>
      <c r="W873" s="30"/>
      <c r="X873" s="30"/>
      <c r="Y873" s="77"/>
      <c r="Z873" s="77"/>
      <c r="AA873" s="77"/>
      <c r="AB873" s="77"/>
      <c r="AC873" s="77"/>
      <c r="AD873" s="77"/>
      <c r="AE873" s="77"/>
      <c r="AF873" s="77"/>
      <c r="AG873" s="77"/>
      <c r="AH873" s="77"/>
      <c r="AI873" s="77"/>
      <c r="AJ873" s="77"/>
      <c r="AK873" s="77"/>
      <c r="AL873" s="77"/>
      <c r="AM873" s="77"/>
      <c r="AN873" s="77"/>
      <c r="AO873" s="145"/>
      <c r="AP873" s="247" t="str">
        <f>IF(F873="","",IFERROR(VLOOKUP(SUBSTITUTE(SUBSTITUTE(Tabla1[[#This Row],[Uso Sistemas]],"T","P"),"N","F"),Parámetros!$M$2:$N$17,2,0),"Completar hasta 3ra sem. para evaluar a Probacionista"))</f>
        <v/>
      </c>
      <c r="AQ873" s="40"/>
      <c r="AR873" s="40"/>
      <c r="AS873" s="40"/>
      <c r="AT873" s="29"/>
      <c r="AU873" s="56"/>
      <c r="AV873" s="56"/>
      <c r="AW873" s="56"/>
      <c r="AX873" s="249" t="str">
        <f>IF(V873="","",EOMONTH(EDATE(Tabla1[[#This Row],[Fecha Finalización]],2),0))</f>
        <v/>
      </c>
      <c r="AY873" s="40"/>
      <c r="AZ873" s="250" t="str">
        <f>IF(V873="","",EOMONTH(EDATE(Tabla1[[#This Row],[Fecha Finalización]],3),0))</f>
        <v/>
      </c>
      <c r="BA873" s="40"/>
      <c r="BB873" s="40"/>
      <c r="BC873" s="236"/>
      <c r="BD873" s="234" t="str">
        <f>IF(F873="","",Tabla1[[#This Row],[sem 01]]&amp;Tabla1[[#This Row],[sem 02]]&amp;Tabla1[[#This Row],[sem 03]])</f>
        <v/>
      </c>
      <c r="BE873" s="235" t="str">
        <f>IF(TRIM(F873)="","",$B$1&amp;"-"&amp;SUBSTITUTE(Tabla1[[#This Row],[Mes Inscrito]]," ","")&amp;"-"&amp;SUBSTITUTE(Tabla1[[#This Row],[Dia de clases Inscrito]]," ","")&amp;"-"&amp;SUBSTITUTE(Tabla1[[#This Row],[Horario Inscrito]]," ","")&amp;"-"&amp;Tabla1[[#This Row],[Fecha Inicio grupo]])</f>
        <v/>
      </c>
      <c r="BF873" s="252" t="str">
        <f>IF(F873="","",Tabla1[[#This Row],[Curso]])</f>
        <v/>
      </c>
      <c r="BG873" s="253" t="str">
        <f>+IF(TRIM(F873)="","",$B$1&amp;"-"&amp;TRIM(Tabla1[[#This Row],[Mes Inscrito]])&amp;"-"&amp;TRIM(Tabla1[[#This Row],[Dia de clases Inscrito]])&amp;"-"&amp;TRIM(Tabla1[[#This Row],[Horario Inscrito]])&amp;"-"&amp;TRIM(Tabla1[[#This Row],[Fecha Inicio grupo]])&amp;"-"&amp;TRIM(Tabla1[[#This Row],[Tipo Incrito]]))</f>
        <v/>
      </c>
      <c r="BH873" s="309"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10"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10"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10" t="str">
        <f>IF(Tabla1[[#This Row],[Fecha Inicio grupo]]="","",IFERROR(VLOOKUP(Tabla1[[#This Row],[Mes de Alta como miembro]],Parámetros!$AM$2:$AN$16,2,0),"01/01/1900"))</f>
        <v/>
      </c>
    </row>
    <row r="874" spans="1:63" ht="14.45" hidden="1">
      <c r="A874" s="69">
        <v>871</v>
      </c>
      <c r="B874" s="30"/>
      <c r="C874" s="35"/>
      <c r="D874" s="43"/>
      <c r="E874" s="65"/>
      <c r="F874" s="46"/>
      <c r="G874" s="46"/>
      <c r="H874" s="164"/>
      <c r="I874" s="43"/>
      <c r="J874" s="29"/>
      <c r="K874" s="70"/>
      <c r="L874" s="69"/>
      <c r="M874" s="47"/>
      <c r="N874" s="239" t="str">
        <f ca="1">IF(Tabla1[[#This Row],[Fecha de nac]]="","",IF(Tabla1[[#This Row],[Fecha Finalización]] &gt;=TODAY(), DATEDIF(Tabla1[[#This Row],[Fecha de nac]],TODAY(),"y"), ROUNDDOWN((Tabla1[[#This Row],[Fecha Finalización]] -Tabla1[[#This Row],[Fecha de nac]])/365,0)))</f>
        <v/>
      </c>
      <c r="O874" s="170"/>
      <c r="P874" s="35"/>
      <c r="Q874" s="68"/>
      <c r="R874" s="68"/>
      <c r="S874" s="68"/>
      <c r="T874" s="68"/>
      <c r="U874" s="244" t="str">
        <f>IF(F874="","",Tabla1[[#This Row],[Fecha Inicio grupo]]+3*7-7)</f>
        <v/>
      </c>
      <c r="V874" s="245" t="str">
        <f>IF(F874="","",EDATE(Tabla1[[#This Row],[Fecha Inicio grupo]],3))</f>
        <v/>
      </c>
      <c r="W874" s="30"/>
      <c r="X874" s="30"/>
      <c r="Y874" s="77"/>
      <c r="Z874" s="77"/>
      <c r="AA874" s="77"/>
      <c r="AB874" s="77"/>
      <c r="AC874" s="77"/>
      <c r="AD874" s="77"/>
      <c r="AE874" s="77"/>
      <c r="AF874" s="77"/>
      <c r="AG874" s="77"/>
      <c r="AH874" s="77"/>
      <c r="AI874" s="77"/>
      <c r="AJ874" s="77"/>
      <c r="AK874" s="77"/>
      <c r="AL874" s="77"/>
      <c r="AM874" s="77"/>
      <c r="AN874" s="77"/>
      <c r="AO874" s="145"/>
      <c r="AP874" s="247" t="str">
        <f>IF(F874="","",IFERROR(VLOOKUP(SUBSTITUTE(SUBSTITUTE(Tabla1[[#This Row],[Uso Sistemas]],"T","P"),"N","F"),Parámetros!$M$2:$N$17,2,0),"Completar hasta 3ra sem. para evaluar a Probacionista"))</f>
        <v/>
      </c>
      <c r="AQ874" s="40"/>
      <c r="AR874" s="40"/>
      <c r="AS874" s="40"/>
      <c r="AT874" s="29"/>
      <c r="AU874" s="56"/>
      <c r="AV874" s="56"/>
      <c r="AW874" s="56"/>
      <c r="AX874" s="249" t="str">
        <f>IF(V874="","",EOMONTH(EDATE(Tabla1[[#This Row],[Fecha Finalización]],2),0))</f>
        <v/>
      </c>
      <c r="AY874" s="40"/>
      <c r="AZ874" s="250" t="str">
        <f>IF(V874="","",EOMONTH(EDATE(Tabla1[[#This Row],[Fecha Finalización]],3),0))</f>
        <v/>
      </c>
      <c r="BA874" s="40"/>
      <c r="BB874" s="40"/>
      <c r="BC874" s="236"/>
      <c r="BD874" s="234" t="str">
        <f>IF(F874="","",Tabla1[[#This Row],[sem 01]]&amp;Tabla1[[#This Row],[sem 02]]&amp;Tabla1[[#This Row],[sem 03]])</f>
        <v/>
      </c>
      <c r="BE874" s="235" t="str">
        <f>IF(TRIM(F874)="","",$B$1&amp;"-"&amp;SUBSTITUTE(Tabla1[[#This Row],[Mes Inscrito]]," ","")&amp;"-"&amp;SUBSTITUTE(Tabla1[[#This Row],[Dia de clases Inscrito]]," ","")&amp;"-"&amp;SUBSTITUTE(Tabla1[[#This Row],[Horario Inscrito]]," ","")&amp;"-"&amp;Tabla1[[#This Row],[Fecha Inicio grupo]])</f>
        <v/>
      </c>
      <c r="BF874" s="252" t="str">
        <f>IF(F874="","",Tabla1[[#This Row],[Curso]])</f>
        <v/>
      </c>
      <c r="BG874" s="253" t="str">
        <f>+IF(TRIM(F874)="","",$B$1&amp;"-"&amp;TRIM(Tabla1[[#This Row],[Mes Inscrito]])&amp;"-"&amp;TRIM(Tabla1[[#This Row],[Dia de clases Inscrito]])&amp;"-"&amp;TRIM(Tabla1[[#This Row],[Horario Inscrito]])&amp;"-"&amp;TRIM(Tabla1[[#This Row],[Fecha Inicio grupo]])&amp;"-"&amp;TRIM(Tabla1[[#This Row],[Tipo Incrito]]))</f>
        <v/>
      </c>
      <c r="BH874" s="309"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10"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10"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10" t="str">
        <f>IF(Tabla1[[#This Row],[Fecha Inicio grupo]]="","",IFERROR(VLOOKUP(Tabla1[[#This Row],[Mes de Alta como miembro]],Parámetros!$AM$2:$AN$16,2,0),"01/01/1900"))</f>
        <v/>
      </c>
    </row>
    <row r="875" spans="1:63" ht="14.45" hidden="1">
      <c r="A875" s="69">
        <v>872</v>
      </c>
      <c r="B875" s="30"/>
      <c r="C875" s="35"/>
      <c r="D875" s="43"/>
      <c r="E875" s="65"/>
      <c r="F875" s="46"/>
      <c r="G875" s="46"/>
      <c r="H875" s="164"/>
      <c r="I875" s="43"/>
      <c r="J875" s="29"/>
      <c r="K875" s="70"/>
      <c r="L875" s="69"/>
      <c r="M875" s="47"/>
      <c r="N875" s="239" t="str">
        <f ca="1">IF(Tabla1[[#This Row],[Fecha de nac]]="","",IF(Tabla1[[#This Row],[Fecha Finalización]] &gt;=TODAY(), DATEDIF(Tabla1[[#This Row],[Fecha de nac]],TODAY(),"y"), ROUNDDOWN((Tabla1[[#This Row],[Fecha Finalización]] -Tabla1[[#This Row],[Fecha de nac]])/365,0)))</f>
        <v/>
      </c>
      <c r="O875" s="170"/>
      <c r="P875" s="35"/>
      <c r="Q875" s="68"/>
      <c r="R875" s="68"/>
      <c r="S875" s="68"/>
      <c r="T875" s="68"/>
      <c r="U875" s="244" t="str">
        <f>IF(F875="","",Tabla1[[#This Row],[Fecha Inicio grupo]]+3*7-7)</f>
        <v/>
      </c>
      <c r="V875" s="245" t="str">
        <f>IF(F875="","",EDATE(Tabla1[[#This Row],[Fecha Inicio grupo]],3))</f>
        <v/>
      </c>
      <c r="W875" s="30"/>
      <c r="X875" s="30"/>
      <c r="Y875" s="77"/>
      <c r="Z875" s="77"/>
      <c r="AA875" s="77"/>
      <c r="AB875" s="77"/>
      <c r="AC875" s="77"/>
      <c r="AD875" s="77"/>
      <c r="AE875" s="77"/>
      <c r="AF875" s="77"/>
      <c r="AG875" s="77"/>
      <c r="AH875" s="77"/>
      <c r="AI875" s="77"/>
      <c r="AJ875" s="77"/>
      <c r="AK875" s="77"/>
      <c r="AL875" s="77"/>
      <c r="AM875" s="77"/>
      <c r="AN875" s="77"/>
      <c r="AO875" s="145"/>
      <c r="AP875" s="247" t="str">
        <f>IF(F875="","",IFERROR(VLOOKUP(SUBSTITUTE(SUBSTITUTE(Tabla1[[#This Row],[Uso Sistemas]],"T","P"),"N","F"),Parámetros!$M$2:$N$17,2,0),"Completar hasta 3ra sem. para evaluar a Probacionista"))</f>
        <v/>
      </c>
      <c r="AQ875" s="40"/>
      <c r="AR875" s="40"/>
      <c r="AS875" s="40"/>
      <c r="AT875" s="29"/>
      <c r="AU875" s="56"/>
      <c r="AV875" s="56"/>
      <c r="AW875" s="56"/>
      <c r="AX875" s="249" t="str">
        <f>IF(V875="","",EOMONTH(EDATE(Tabla1[[#This Row],[Fecha Finalización]],2),0))</f>
        <v/>
      </c>
      <c r="AY875" s="40"/>
      <c r="AZ875" s="250" t="str">
        <f>IF(V875="","",EOMONTH(EDATE(Tabla1[[#This Row],[Fecha Finalización]],3),0))</f>
        <v/>
      </c>
      <c r="BA875" s="40"/>
      <c r="BB875" s="40"/>
      <c r="BC875" s="236"/>
      <c r="BD875" s="234" t="str">
        <f>IF(F875="","",Tabla1[[#This Row],[sem 01]]&amp;Tabla1[[#This Row],[sem 02]]&amp;Tabla1[[#This Row],[sem 03]])</f>
        <v/>
      </c>
      <c r="BE875" s="235" t="str">
        <f>IF(TRIM(F875)="","",$B$1&amp;"-"&amp;SUBSTITUTE(Tabla1[[#This Row],[Mes Inscrito]]," ","")&amp;"-"&amp;SUBSTITUTE(Tabla1[[#This Row],[Dia de clases Inscrito]]," ","")&amp;"-"&amp;SUBSTITUTE(Tabla1[[#This Row],[Horario Inscrito]]," ","")&amp;"-"&amp;Tabla1[[#This Row],[Fecha Inicio grupo]])</f>
        <v/>
      </c>
      <c r="BF875" s="252" t="str">
        <f>IF(F875="","",Tabla1[[#This Row],[Curso]])</f>
        <v/>
      </c>
      <c r="BG875" s="253" t="str">
        <f>+IF(TRIM(F875)="","",$B$1&amp;"-"&amp;TRIM(Tabla1[[#This Row],[Mes Inscrito]])&amp;"-"&amp;TRIM(Tabla1[[#This Row],[Dia de clases Inscrito]])&amp;"-"&amp;TRIM(Tabla1[[#This Row],[Horario Inscrito]])&amp;"-"&amp;TRIM(Tabla1[[#This Row],[Fecha Inicio grupo]])&amp;"-"&amp;TRIM(Tabla1[[#This Row],[Tipo Incrito]]))</f>
        <v/>
      </c>
      <c r="BH875" s="309"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10"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10"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10" t="str">
        <f>IF(Tabla1[[#This Row],[Fecha Inicio grupo]]="","",IFERROR(VLOOKUP(Tabla1[[#This Row],[Mes de Alta como miembro]],Parámetros!$AM$2:$AN$16,2,0),"01/01/1900"))</f>
        <v/>
      </c>
    </row>
    <row r="876" spans="1:63" ht="14.45" hidden="1">
      <c r="A876" s="69">
        <v>873</v>
      </c>
      <c r="B876" s="30"/>
      <c r="C876" s="35"/>
      <c r="D876" s="43"/>
      <c r="E876" s="65"/>
      <c r="F876" s="46"/>
      <c r="G876" s="46"/>
      <c r="H876" s="164"/>
      <c r="I876" s="43"/>
      <c r="J876" s="29"/>
      <c r="K876" s="70"/>
      <c r="L876" s="69"/>
      <c r="M876" s="47"/>
      <c r="N876" s="239" t="str">
        <f ca="1">IF(Tabla1[[#This Row],[Fecha de nac]]="","",IF(Tabla1[[#This Row],[Fecha Finalización]] &gt;=TODAY(), DATEDIF(Tabla1[[#This Row],[Fecha de nac]],TODAY(),"y"), ROUNDDOWN((Tabla1[[#This Row],[Fecha Finalización]] -Tabla1[[#This Row],[Fecha de nac]])/365,0)))</f>
        <v/>
      </c>
      <c r="O876" s="170"/>
      <c r="P876" s="35"/>
      <c r="Q876" s="68"/>
      <c r="R876" s="68"/>
      <c r="S876" s="68"/>
      <c r="T876" s="68"/>
      <c r="U876" s="244" t="str">
        <f>IF(F876="","",Tabla1[[#This Row],[Fecha Inicio grupo]]+3*7-7)</f>
        <v/>
      </c>
      <c r="V876" s="245" t="str">
        <f>IF(F876="","",EDATE(Tabla1[[#This Row],[Fecha Inicio grupo]],3))</f>
        <v/>
      </c>
      <c r="W876" s="30"/>
      <c r="X876" s="30"/>
      <c r="Y876" s="77"/>
      <c r="Z876" s="77"/>
      <c r="AA876" s="77"/>
      <c r="AB876" s="77"/>
      <c r="AC876" s="77"/>
      <c r="AD876" s="77"/>
      <c r="AE876" s="77"/>
      <c r="AF876" s="77"/>
      <c r="AG876" s="77"/>
      <c r="AH876" s="77"/>
      <c r="AI876" s="77"/>
      <c r="AJ876" s="77"/>
      <c r="AK876" s="77"/>
      <c r="AL876" s="77"/>
      <c r="AM876" s="77"/>
      <c r="AN876" s="77"/>
      <c r="AO876" s="145"/>
      <c r="AP876" s="247" t="str">
        <f>IF(F876="","",IFERROR(VLOOKUP(SUBSTITUTE(SUBSTITUTE(Tabla1[[#This Row],[Uso Sistemas]],"T","P"),"N","F"),Parámetros!$M$2:$N$17,2,0),"Completar hasta 3ra sem. para evaluar a Probacionista"))</f>
        <v/>
      </c>
      <c r="AQ876" s="40"/>
      <c r="AR876" s="40"/>
      <c r="AS876" s="40"/>
      <c r="AT876" s="29"/>
      <c r="AU876" s="56"/>
      <c r="AV876" s="56"/>
      <c r="AW876" s="56"/>
      <c r="AX876" s="249" t="str">
        <f>IF(V876="","",EOMONTH(EDATE(Tabla1[[#This Row],[Fecha Finalización]],2),0))</f>
        <v/>
      </c>
      <c r="AY876" s="40"/>
      <c r="AZ876" s="250" t="str">
        <f>IF(V876="","",EOMONTH(EDATE(Tabla1[[#This Row],[Fecha Finalización]],3),0))</f>
        <v/>
      </c>
      <c r="BA876" s="40"/>
      <c r="BB876" s="40"/>
      <c r="BC876" s="236"/>
      <c r="BD876" s="234" t="str">
        <f>IF(F876="","",Tabla1[[#This Row],[sem 01]]&amp;Tabla1[[#This Row],[sem 02]]&amp;Tabla1[[#This Row],[sem 03]])</f>
        <v/>
      </c>
      <c r="BE876" s="235" t="str">
        <f>IF(TRIM(F876)="","",$B$1&amp;"-"&amp;SUBSTITUTE(Tabla1[[#This Row],[Mes Inscrito]]," ","")&amp;"-"&amp;SUBSTITUTE(Tabla1[[#This Row],[Dia de clases Inscrito]]," ","")&amp;"-"&amp;SUBSTITUTE(Tabla1[[#This Row],[Horario Inscrito]]," ","")&amp;"-"&amp;Tabla1[[#This Row],[Fecha Inicio grupo]])</f>
        <v/>
      </c>
      <c r="BF876" s="252" t="str">
        <f>IF(F876="","",Tabla1[[#This Row],[Curso]])</f>
        <v/>
      </c>
      <c r="BG876" s="253" t="str">
        <f>+IF(TRIM(F876)="","",$B$1&amp;"-"&amp;TRIM(Tabla1[[#This Row],[Mes Inscrito]])&amp;"-"&amp;TRIM(Tabla1[[#This Row],[Dia de clases Inscrito]])&amp;"-"&amp;TRIM(Tabla1[[#This Row],[Horario Inscrito]])&amp;"-"&amp;TRIM(Tabla1[[#This Row],[Fecha Inicio grupo]])&amp;"-"&amp;TRIM(Tabla1[[#This Row],[Tipo Incrito]]))</f>
        <v/>
      </c>
      <c r="BH876" s="309"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10"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10"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10" t="str">
        <f>IF(Tabla1[[#This Row],[Fecha Inicio grupo]]="","",IFERROR(VLOOKUP(Tabla1[[#This Row],[Mes de Alta como miembro]],Parámetros!$AM$2:$AN$16,2,0),"01/01/1900"))</f>
        <v/>
      </c>
    </row>
    <row r="877" spans="1:63" ht="14.45" hidden="1">
      <c r="A877" s="69">
        <v>874</v>
      </c>
      <c r="B877" s="30"/>
      <c r="C877" s="35"/>
      <c r="D877" s="43"/>
      <c r="E877" s="65"/>
      <c r="F877" s="46"/>
      <c r="G877" s="46"/>
      <c r="H877" s="164"/>
      <c r="I877" s="43"/>
      <c r="J877" s="29"/>
      <c r="K877" s="70"/>
      <c r="L877" s="69"/>
      <c r="M877" s="47"/>
      <c r="N877" s="239" t="str">
        <f ca="1">IF(Tabla1[[#This Row],[Fecha de nac]]="","",IF(Tabla1[[#This Row],[Fecha Finalización]] &gt;=TODAY(), DATEDIF(Tabla1[[#This Row],[Fecha de nac]],TODAY(),"y"), ROUNDDOWN((Tabla1[[#This Row],[Fecha Finalización]] -Tabla1[[#This Row],[Fecha de nac]])/365,0)))</f>
        <v/>
      </c>
      <c r="O877" s="170"/>
      <c r="P877" s="35"/>
      <c r="Q877" s="68"/>
      <c r="R877" s="68"/>
      <c r="S877" s="68"/>
      <c r="T877" s="68"/>
      <c r="U877" s="244" t="str">
        <f>IF(F877="","",Tabla1[[#This Row],[Fecha Inicio grupo]]+3*7-7)</f>
        <v/>
      </c>
      <c r="V877" s="245" t="str">
        <f>IF(F877="","",EDATE(Tabla1[[#This Row],[Fecha Inicio grupo]],3))</f>
        <v/>
      </c>
      <c r="W877" s="30"/>
      <c r="X877" s="30"/>
      <c r="Y877" s="77"/>
      <c r="Z877" s="77"/>
      <c r="AA877" s="77"/>
      <c r="AB877" s="77"/>
      <c r="AC877" s="77"/>
      <c r="AD877" s="77"/>
      <c r="AE877" s="77"/>
      <c r="AF877" s="77"/>
      <c r="AG877" s="77"/>
      <c r="AH877" s="77"/>
      <c r="AI877" s="77"/>
      <c r="AJ877" s="77"/>
      <c r="AK877" s="77"/>
      <c r="AL877" s="77"/>
      <c r="AM877" s="77"/>
      <c r="AN877" s="77"/>
      <c r="AO877" s="145"/>
      <c r="AP877" s="247" t="str">
        <f>IF(F877="","",IFERROR(VLOOKUP(SUBSTITUTE(SUBSTITUTE(Tabla1[[#This Row],[Uso Sistemas]],"T","P"),"N","F"),Parámetros!$M$2:$N$17,2,0),"Completar hasta 3ra sem. para evaluar a Probacionista"))</f>
        <v/>
      </c>
      <c r="AQ877" s="40"/>
      <c r="AR877" s="40"/>
      <c r="AS877" s="40"/>
      <c r="AT877" s="29"/>
      <c r="AU877" s="56"/>
      <c r="AV877" s="56"/>
      <c r="AW877" s="56"/>
      <c r="AX877" s="249" t="str">
        <f>IF(V877="","",EOMONTH(EDATE(Tabla1[[#This Row],[Fecha Finalización]],2),0))</f>
        <v/>
      </c>
      <c r="AY877" s="40"/>
      <c r="AZ877" s="250" t="str">
        <f>IF(V877="","",EOMONTH(EDATE(Tabla1[[#This Row],[Fecha Finalización]],3),0))</f>
        <v/>
      </c>
      <c r="BA877" s="40"/>
      <c r="BB877" s="40"/>
      <c r="BC877" s="236"/>
      <c r="BD877" s="234" t="str">
        <f>IF(F877="","",Tabla1[[#This Row],[sem 01]]&amp;Tabla1[[#This Row],[sem 02]]&amp;Tabla1[[#This Row],[sem 03]])</f>
        <v/>
      </c>
      <c r="BE877" s="235" t="str">
        <f>IF(TRIM(F877)="","",$B$1&amp;"-"&amp;SUBSTITUTE(Tabla1[[#This Row],[Mes Inscrito]]," ","")&amp;"-"&amp;SUBSTITUTE(Tabla1[[#This Row],[Dia de clases Inscrito]]," ","")&amp;"-"&amp;SUBSTITUTE(Tabla1[[#This Row],[Horario Inscrito]]," ","")&amp;"-"&amp;Tabla1[[#This Row],[Fecha Inicio grupo]])</f>
        <v/>
      </c>
      <c r="BF877" s="252" t="str">
        <f>IF(F877="","",Tabla1[[#This Row],[Curso]])</f>
        <v/>
      </c>
      <c r="BG877" s="253" t="str">
        <f>+IF(TRIM(F877)="","",$B$1&amp;"-"&amp;TRIM(Tabla1[[#This Row],[Mes Inscrito]])&amp;"-"&amp;TRIM(Tabla1[[#This Row],[Dia de clases Inscrito]])&amp;"-"&amp;TRIM(Tabla1[[#This Row],[Horario Inscrito]])&amp;"-"&amp;TRIM(Tabla1[[#This Row],[Fecha Inicio grupo]])&amp;"-"&amp;TRIM(Tabla1[[#This Row],[Tipo Incrito]]))</f>
        <v/>
      </c>
      <c r="BH877" s="309"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10"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10"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10" t="str">
        <f>IF(Tabla1[[#This Row],[Fecha Inicio grupo]]="","",IFERROR(VLOOKUP(Tabla1[[#This Row],[Mes de Alta como miembro]],Parámetros!$AM$2:$AN$16,2,0),"01/01/1900"))</f>
        <v/>
      </c>
    </row>
    <row r="878" spans="1:63" ht="14.45" hidden="1">
      <c r="A878" s="69">
        <v>875</v>
      </c>
      <c r="B878" s="30"/>
      <c r="C878" s="35"/>
      <c r="D878" s="43"/>
      <c r="E878" s="65"/>
      <c r="F878" s="46"/>
      <c r="G878" s="46"/>
      <c r="H878" s="164"/>
      <c r="I878" s="43"/>
      <c r="J878" s="29"/>
      <c r="K878" s="70"/>
      <c r="L878" s="69"/>
      <c r="M878" s="47"/>
      <c r="N878" s="239" t="str">
        <f ca="1">IF(Tabla1[[#This Row],[Fecha de nac]]="","",IF(Tabla1[[#This Row],[Fecha Finalización]] &gt;=TODAY(), DATEDIF(Tabla1[[#This Row],[Fecha de nac]],TODAY(),"y"), ROUNDDOWN((Tabla1[[#This Row],[Fecha Finalización]] -Tabla1[[#This Row],[Fecha de nac]])/365,0)))</f>
        <v/>
      </c>
      <c r="O878" s="170"/>
      <c r="P878" s="35"/>
      <c r="Q878" s="68"/>
      <c r="R878" s="68"/>
      <c r="S878" s="68"/>
      <c r="T878" s="68"/>
      <c r="U878" s="244" t="str">
        <f>IF(F878="","",Tabla1[[#This Row],[Fecha Inicio grupo]]+3*7-7)</f>
        <v/>
      </c>
      <c r="V878" s="245" t="str">
        <f>IF(F878="","",EDATE(Tabla1[[#This Row],[Fecha Inicio grupo]],3))</f>
        <v/>
      </c>
      <c r="W878" s="30"/>
      <c r="X878" s="30"/>
      <c r="Y878" s="77"/>
      <c r="Z878" s="77"/>
      <c r="AA878" s="77"/>
      <c r="AB878" s="77"/>
      <c r="AC878" s="77"/>
      <c r="AD878" s="77"/>
      <c r="AE878" s="77"/>
      <c r="AF878" s="77"/>
      <c r="AG878" s="77"/>
      <c r="AH878" s="77"/>
      <c r="AI878" s="77"/>
      <c r="AJ878" s="77"/>
      <c r="AK878" s="77"/>
      <c r="AL878" s="77"/>
      <c r="AM878" s="77"/>
      <c r="AN878" s="77"/>
      <c r="AO878" s="145"/>
      <c r="AP878" s="247" t="str">
        <f>IF(F878="","",IFERROR(VLOOKUP(SUBSTITUTE(SUBSTITUTE(Tabla1[[#This Row],[Uso Sistemas]],"T","P"),"N","F"),Parámetros!$M$2:$N$17,2,0),"Completar hasta 3ra sem. para evaluar a Probacionista"))</f>
        <v/>
      </c>
      <c r="AQ878" s="40"/>
      <c r="AR878" s="40"/>
      <c r="AS878" s="40"/>
      <c r="AT878" s="29"/>
      <c r="AU878" s="56"/>
      <c r="AV878" s="56"/>
      <c r="AW878" s="56"/>
      <c r="AX878" s="249" t="str">
        <f>IF(V878="","",EOMONTH(EDATE(Tabla1[[#This Row],[Fecha Finalización]],2),0))</f>
        <v/>
      </c>
      <c r="AY878" s="40"/>
      <c r="AZ878" s="250" t="str">
        <f>IF(V878="","",EOMONTH(EDATE(Tabla1[[#This Row],[Fecha Finalización]],3),0))</f>
        <v/>
      </c>
      <c r="BA878" s="40"/>
      <c r="BB878" s="40"/>
      <c r="BC878" s="236"/>
      <c r="BD878" s="234" t="str">
        <f>IF(F878="","",Tabla1[[#This Row],[sem 01]]&amp;Tabla1[[#This Row],[sem 02]]&amp;Tabla1[[#This Row],[sem 03]])</f>
        <v/>
      </c>
      <c r="BE878" s="235" t="str">
        <f>IF(TRIM(F878)="","",$B$1&amp;"-"&amp;SUBSTITUTE(Tabla1[[#This Row],[Mes Inscrito]]," ","")&amp;"-"&amp;SUBSTITUTE(Tabla1[[#This Row],[Dia de clases Inscrito]]," ","")&amp;"-"&amp;SUBSTITUTE(Tabla1[[#This Row],[Horario Inscrito]]," ","")&amp;"-"&amp;Tabla1[[#This Row],[Fecha Inicio grupo]])</f>
        <v/>
      </c>
      <c r="BF878" s="252" t="str">
        <f>IF(F878="","",Tabla1[[#This Row],[Curso]])</f>
        <v/>
      </c>
      <c r="BG878" s="253" t="str">
        <f>+IF(TRIM(F878)="","",$B$1&amp;"-"&amp;TRIM(Tabla1[[#This Row],[Mes Inscrito]])&amp;"-"&amp;TRIM(Tabla1[[#This Row],[Dia de clases Inscrito]])&amp;"-"&amp;TRIM(Tabla1[[#This Row],[Horario Inscrito]])&amp;"-"&amp;TRIM(Tabla1[[#This Row],[Fecha Inicio grupo]])&amp;"-"&amp;TRIM(Tabla1[[#This Row],[Tipo Incrito]]))</f>
        <v/>
      </c>
      <c r="BH878" s="309"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10"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10"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10" t="str">
        <f>IF(Tabla1[[#This Row],[Fecha Inicio grupo]]="","",IFERROR(VLOOKUP(Tabla1[[#This Row],[Mes de Alta como miembro]],Parámetros!$AM$2:$AN$16,2,0),"01/01/1900"))</f>
        <v/>
      </c>
    </row>
    <row r="879" spans="1:63" ht="14.45" hidden="1">
      <c r="A879" s="69">
        <v>876</v>
      </c>
      <c r="B879" s="30"/>
      <c r="C879" s="35"/>
      <c r="D879" s="43"/>
      <c r="E879" s="65"/>
      <c r="F879" s="46"/>
      <c r="G879" s="46"/>
      <c r="H879" s="164"/>
      <c r="I879" s="43"/>
      <c r="J879" s="29"/>
      <c r="K879" s="70"/>
      <c r="L879" s="69"/>
      <c r="M879" s="47"/>
      <c r="N879" s="239" t="str">
        <f ca="1">IF(Tabla1[[#This Row],[Fecha de nac]]="","",IF(Tabla1[[#This Row],[Fecha Finalización]] &gt;=TODAY(), DATEDIF(Tabla1[[#This Row],[Fecha de nac]],TODAY(),"y"), ROUNDDOWN((Tabla1[[#This Row],[Fecha Finalización]] -Tabla1[[#This Row],[Fecha de nac]])/365,0)))</f>
        <v/>
      </c>
      <c r="O879" s="170"/>
      <c r="P879" s="35"/>
      <c r="Q879" s="68"/>
      <c r="R879" s="68"/>
      <c r="S879" s="68"/>
      <c r="T879" s="68"/>
      <c r="U879" s="244" t="str">
        <f>IF(F879="","",Tabla1[[#This Row],[Fecha Inicio grupo]]+3*7-7)</f>
        <v/>
      </c>
      <c r="V879" s="245" t="str">
        <f>IF(F879="","",EDATE(Tabla1[[#This Row],[Fecha Inicio grupo]],3))</f>
        <v/>
      </c>
      <c r="W879" s="30"/>
      <c r="X879" s="30"/>
      <c r="Y879" s="77"/>
      <c r="Z879" s="77"/>
      <c r="AA879" s="77"/>
      <c r="AB879" s="77"/>
      <c r="AC879" s="77"/>
      <c r="AD879" s="77"/>
      <c r="AE879" s="77"/>
      <c r="AF879" s="77"/>
      <c r="AG879" s="77"/>
      <c r="AH879" s="77"/>
      <c r="AI879" s="77"/>
      <c r="AJ879" s="77"/>
      <c r="AK879" s="77"/>
      <c r="AL879" s="77"/>
      <c r="AM879" s="77"/>
      <c r="AN879" s="77"/>
      <c r="AO879" s="145"/>
      <c r="AP879" s="247" t="str">
        <f>IF(F879="","",IFERROR(VLOOKUP(SUBSTITUTE(SUBSTITUTE(Tabla1[[#This Row],[Uso Sistemas]],"T","P"),"N","F"),Parámetros!$M$2:$N$17,2,0),"Completar hasta 3ra sem. para evaluar a Probacionista"))</f>
        <v/>
      </c>
      <c r="AQ879" s="40"/>
      <c r="AR879" s="40"/>
      <c r="AS879" s="40"/>
      <c r="AT879" s="29"/>
      <c r="AU879" s="56"/>
      <c r="AV879" s="56"/>
      <c r="AW879" s="56"/>
      <c r="AX879" s="249" t="str">
        <f>IF(V879="","",EOMONTH(EDATE(Tabla1[[#This Row],[Fecha Finalización]],2),0))</f>
        <v/>
      </c>
      <c r="AY879" s="40"/>
      <c r="AZ879" s="250" t="str">
        <f>IF(V879="","",EOMONTH(EDATE(Tabla1[[#This Row],[Fecha Finalización]],3),0))</f>
        <v/>
      </c>
      <c r="BA879" s="40"/>
      <c r="BB879" s="40"/>
      <c r="BC879" s="236"/>
      <c r="BD879" s="234" t="str">
        <f>IF(F879="","",Tabla1[[#This Row],[sem 01]]&amp;Tabla1[[#This Row],[sem 02]]&amp;Tabla1[[#This Row],[sem 03]])</f>
        <v/>
      </c>
      <c r="BE879" s="235" t="str">
        <f>IF(TRIM(F879)="","",$B$1&amp;"-"&amp;SUBSTITUTE(Tabla1[[#This Row],[Mes Inscrito]]," ","")&amp;"-"&amp;SUBSTITUTE(Tabla1[[#This Row],[Dia de clases Inscrito]]," ","")&amp;"-"&amp;SUBSTITUTE(Tabla1[[#This Row],[Horario Inscrito]]," ","")&amp;"-"&amp;Tabla1[[#This Row],[Fecha Inicio grupo]])</f>
        <v/>
      </c>
      <c r="BF879" s="252" t="str">
        <f>IF(F879="","",Tabla1[[#This Row],[Curso]])</f>
        <v/>
      </c>
      <c r="BG879" s="253" t="str">
        <f>+IF(TRIM(F879)="","",$B$1&amp;"-"&amp;TRIM(Tabla1[[#This Row],[Mes Inscrito]])&amp;"-"&amp;TRIM(Tabla1[[#This Row],[Dia de clases Inscrito]])&amp;"-"&amp;TRIM(Tabla1[[#This Row],[Horario Inscrito]])&amp;"-"&amp;TRIM(Tabla1[[#This Row],[Fecha Inicio grupo]])&amp;"-"&amp;TRIM(Tabla1[[#This Row],[Tipo Incrito]]))</f>
        <v/>
      </c>
      <c r="BH879" s="309"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10"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10"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10" t="str">
        <f>IF(Tabla1[[#This Row],[Fecha Inicio grupo]]="","",IFERROR(VLOOKUP(Tabla1[[#This Row],[Mes de Alta como miembro]],Parámetros!$AM$2:$AN$16,2,0),"01/01/1900"))</f>
        <v/>
      </c>
    </row>
    <row r="880" spans="1:63" ht="14.45" hidden="1">
      <c r="A880" s="69">
        <v>877</v>
      </c>
      <c r="B880" s="30"/>
      <c r="C880" s="35"/>
      <c r="D880" s="43"/>
      <c r="E880" s="65"/>
      <c r="F880" s="46"/>
      <c r="G880" s="46"/>
      <c r="H880" s="164"/>
      <c r="I880" s="43"/>
      <c r="J880" s="29"/>
      <c r="K880" s="70"/>
      <c r="L880" s="69"/>
      <c r="M880" s="47"/>
      <c r="N880" s="239" t="str">
        <f ca="1">IF(Tabla1[[#This Row],[Fecha de nac]]="","",IF(Tabla1[[#This Row],[Fecha Finalización]] &gt;=TODAY(), DATEDIF(Tabla1[[#This Row],[Fecha de nac]],TODAY(),"y"), ROUNDDOWN((Tabla1[[#This Row],[Fecha Finalización]] -Tabla1[[#This Row],[Fecha de nac]])/365,0)))</f>
        <v/>
      </c>
      <c r="O880" s="170"/>
      <c r="P880" s="35"/>
      <c r="Q880" s="68"/>
      <c r="R880" s="68"/>
      <c r="S880" s="68"/>
      <c r="T880" s="68"/>
      <c r="U880" s="244" t="str">
        <f>IF(F880="","",Tabla1[[#This Row],[Fecha Inicio grupo]]+3*7-7)</f>
        <v/>
      </c>
      <c r="V880" s="245" t="str">
        <f>IF(F880="","",EDATE(Tabla1[[#This Row],[Fecha Inicio grupo]],3))</f>
        <v/>
      </c>
      <c r="W880" s="30"/>
      <c r="X880" s="30"/>
      <c r="Y880" s="77"/>
      <c r="Z880" s="77"/>
      <c r="AA880" s="77"/>
      <c r="AB880" s="77"/>
      <c r="AC880" s="77"/>
      <c r="AD880" s="77"/>
      <c r="AE880" s="77"/>
      <c r="AF880" s="77"/>
      <c r="AG880" s="77"/>
      <c r="AH880" s="77"/>
      <c r="AI880" s="77"/>
      <c r="AJ880" s="77"/>
      <c r="AK880" s="77"/>
      <c r="AL880" s="77"/>
      <c r="AM880" s="77"/>
      <c r="AN880" s="77"/>
      <c r="AO880" s="145"/>
      <c r="AP880" s="247" t="str">
        <f>IF(F880="","",IFERROR(VLOOKUP(SUBSTITUTE(SUBSTITUTE(Tabla1[[#This Row],[Uso Sistemas]],"T","P"),"N","F"),Parámetros!$M$2:$N$17,2,0),"Completar hasta 3ra sem. para evaluar a Probacionista"))</f>
        <v/>
      </c>
      <c r="AQ880" s="40"/>
      <c r="AR880" s="40"/>
      <c r="AS880" s="40"/>
      <c r="AT880" s="29"/>
      <c r="AU880" s="56"/>
      <c r="AV880" s="56"/>
      <c r="AW880" s="56"/>
      <c r="AX880" s="249" t="str">
        <f>IF(V880="","",EOMONTH(EDATE(Tabla1[[#This Row],[Fecha Finalización]],2),0))</f>
        <v/>
      </c>
      <c r="AY880" s="40"/>
      <c r="AZ880" s="250" t="str">
        <f>IF(V880="","",EOMONTH(EDATE(Tabla1[[#This Row],[Fecha Finalización]],3),0))</f>
        <v/>
      </c>
      <c r="BA880" s="40"/>
      <c r="BB880" s="40"/>
      <c r="BC880" s="236"/>
      <c r="BD880" s="234" t="str">
        <f>IF(F880="","",Tabla1[[#This Row],[sem 01]]&amp;Tabla1[[#This Row],[sem 02]]&amp;Tabla1[[#This Row],[sem 03]])</f>
        <v/>
      </c>
      <c r="BE880" s="235" t="str">
        <f>IF(TRIM(F880)="","",$B$1&amp;"-"&amp;SUBSTITUTE(Tabla1[[#This Row],[Mes Inscrito]]," ","")&amp;"-"&amp;SUBSTITUTE(Tabla1[[#This Row],[Dia de clases Inscrito]]," ","")&amp;"-"&amp;SUBSTITUTE(Tabla1[[#This Row],[Horario Inscrito]]," ","")&amp;"-"&amp;Tabla1[[#This Row],[Fecha Inicio grupo]])</f>
        <v/>
      </c>
      <c r="BF880" s="252" t="str">
        <f>IF(F880="","",Tabla1[[#This Row],[Curso]])</f>
        <v/>
      </c>
      <c r="BG880" s="253" t="str">
        <f>+IF(TRIM(F880)="","",$B$1&amp;"-"&amp;TRIM(Tabla1[[#This Row],[Mes Inscrito]])&amp;"-"&amp;TRIM(Tabla1[[#This Row],[Dia de clases Inscrito]])&amp;"-"&amp;TRIM(Tabla1[[#This Row],[Horario Inscrito]])&amp;"-"&amp;TRIM(Tabla1[[#This Row],[Fecha Inicio grupo]])&amp;"-"&amp;TRIM(Tabla1[[#This Row],[Tipo Incrito]]))</f>
        <v/>
      </c>
      <c r="BH880" s="309"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10"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10"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10" t="str">
        <f>IF(Tabla1[[#This Row],[Fecha Inicio grupo]]="","",IFERROR(VLOOKUP(Tabla1[[#This Row],[Mes de Alta como miembro]],Parámetros!$AM$2:$AN$16,2,0),"01/01/1900"))</f>
        <v/>
      </c>
    </row>
    <row r="881" spans="1:63" ht="14.45" hidden="1">
      <c r="A881" s="69">
        <v>878</v>
      </c>
      <c r="B881" s="30"/>
      <c r="C881" s="35"/>
      <c r="D881" s="43"/>
      <c r="E881" s="65"/>
      <c r="F881" s="46"/>
      <c r="G881" s="46"/>
      <c r="H881" s="164"/>
      <c r="I881" s="43"/>
      <c r="J881" s="29"/>
      <c r="K881" s="70"/>
      <c r="L881" s="69"/>
      <c r="M881" s="47"/>
      <c r="N881" s="239" t="str">
        <f ca="1">IF(Tabla1[[#This Row],[Fecha de nac]]="","",IF(Tabla1[[#This Row],[Fecha Finalización]] &gt;=TODAY(), DATEDIF(Tabla1[[#This Row],[Fecha de nac]],TODAY(),"y"), ROUNDDOWN((Tabla1[[#This Row],[Fecha Finalización]] -Tabla1[[#This Row],[Fecha de nac]])/365,0)))</f>
        <v/>
      </c>
      <c r="O881" s="170"/>
      <c r="P881" s="35"/>
      <c r="Q881" s="68"/>
      <c r="R881" s="68"/>
      <c r="S881" s="68"/>
      <c r="T881" s="68"/>
      <c r="U881" s="244" t="str">
        <f>IF(F881="","",Tabla1[[#This Row],[Fecha Inicio grupo]]+3*7-7)</f>
        <v/>
      </c>
      <c r="V881" s="245" t="str">
        <f>IF(F881="","",EDATE(Tabla1[[#This Row],[Fecha Inicio grupo]],3))</f>
        <v/>
      </c>
      <c r="W881" s="30"/>
      <c r="X881" s="30"/>
      <c r="Y881" s="77"/>
      <c r="Z881" s="77"/>
      <c r="AA881" s="77"/>
      <c r="AB881" s="77"/>
      <c r="AC881" s="77"/>
      <c r="AD881" s="77"/>
      <c r="AE881" s="77"/>
      <c r="AF881" s="77"/>
      <c r="AG881" s="77"/>
      <c r="AH881" s="77"/>
      <c r="AI881" s="77"/>
      <c r="AJ881" s="77"/>
      <c r="AK881" s="77"/>
      <c r="AL881" s="77"/>
      <c r="AM881" s="77"/>
      <c r="AN881" s="77"/>
      <c r="AO881" s="145"/>
      <c r="AP881" s="247" t="str">
        <f>IF(F881="","",IFERROR(VLOOKUP(SUBSTITUTE(SUBSTITUTE(Tabla1[[#This Row],[Uso Sistemas]],"T","P"),"N","F"),Parámetros!$M$2:$N$17,2,0),"Completar hasta 3ra sem. para evaluar a Probacionista"))</f>
        <v/>
      </c>
      <c r="AQ881" s="40"/>
      <c r="AR881" s="40"/>
      <c r="AS881" s="40"/>
      <c r="AT881" s="29"/>
      <c r="AU881" s="56"/>
      <c r="AV881" s="56"/>
      <c r="AW881" s="56"/>
      <c r="AX881" s="249" t="str">
        <f>IF(V881="","",EOMONTH(EDATE(Tabla1[[#This Row],[Fecha Finalización]],2),0))</f>
        <v/>
      </c>
      <c r="AY881" s="40"/>
      <c r="AZ881" s="250" t="str">
        <f>IF(V881="","",EOMONTH(EDATE(Tabla1[[#This Row],[Fecha Finalización]],3),0))</f>
        <v/>
      </c>
      <c r="BA881" s="40"/>
      <c r="BB881" s="40"/>
      <c r="BC881" s="236"/>
      <c r="BD881" s="234" t="str">
        <f>IF(F881="","",Tabla1[[#This Row],[sem 01]]&amp;Tabla1[[#This Row],[sem 02]]&amp;Tabla1[[#This Row],[sem 03]])</f>
        <v/>
      </c>
      <c r="BE881" s="235" t="str">
        <f>IF(TRIM(F881)="","",$B$1&amp;"-"&amp;SUBSTITUTE(Tabla1[[#This Row],[Mes Inscrito]]," ","")&amp;"-"&amp;SUBSTITUTE(Tabla1[[#This Row],[Dia de clases Inscrito]]," ","")&amp;"-"&amp;SUBSTITUTE(Tabla1[[#This Row],[Horario Inscrito]]," ","")&amp;"-"&amp;Tabla1[[#This Row],[Fecha Inicio grupo]])</f>
        <v/>
      </c>
      <c r="BF881" s="252" t="str">
        <f>IF(F881="","",Tabla1[[#This Row],[Curso]])</f>
        <v/>
      </c>
      <c r="BG881" s="253" t="str">
        <f>+IF(TRIM(F881)="","",$B$1&amp;"-"&amp;TRIM(Tabla1[[#This Row],[Mes Inscrito]])&amp;"-"&amp;TRIM(Tabla1[[#This Row],[Dia de clases Inscrito]])&amp;"-"&amp;TRIM(Tabla1[[#This Row],[Horario Inscrito]])&amp;"-"&amp;TRIM(Tabla1[[#This Row],[Fecha Inicio grupo]])&amp;"-"&amp;TRIM(Tabla1[[#This Row],[Tipo Incrito]]))</f>
        <v/>
      </c>
      <c r="BH881" s="309"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10"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10"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10" t="str">
        <f>IF(Tabla1[[#This Row],[Fecha Inicio grupo]]="","",IFERROR(VLOOKUP(Tabla1[[#This Row],[Mes de Alta como miembro]],Parámetros!$AM$2:$AN$16,2,0),"01/01/1900"))</f>
        <v/>
      </c>
    </row>
    <row r="882" spans="1:63" ht="14.45" hidden="1">
      <c r="A882" s="69">
        <v>879</v>
      </c>
      <c r="B882" s="30"/>
      <c r="C882" s="35"/>
      <c r="D882" s="43"/>
      <c r="E882" s="65"/>
      <c r="F882" s="46"/>
      <c r="G882" s="46"/>
      <c r="H882" s="164"/>
      <c r="I882" s="43"/>
      <c r="J882" s="29"/>
      <c r="K882" s="70"/>
      <c r="L882" s="69"/>
      <c r="M882" s="47"/>
      <c r="N882" s="239" t="str">
        <f ca="1">IF(Tabla1[[#This Row],[Fecha de nac]]="","",IF(Tabla1[[#This Row],[Fecha Finalización]] &gt;=TODAY(), DATEDIF(Tabla1[[#This Row],[Fecha de nac]],TODAY(),"y"), ROUNDDOWN((Tabla1[[#This Row],[Fecha Finalización]] -Tabla1[[#This Row],[Fecha de nac]])/365,0)))</f>
        <v/>
      </c>
      <c r="O882" s="170"/>
      <c r="P882" s="35"/>
      <c r="Q882" s="68"/>
      <c r="R882" s="68"/>
      <c r="S882" s="68"/>
      <c r="T882" s="68"/>
      <c r="U882" s="244" t="str">
        <f>IF(F882="","",Tabla1[[#This Row],[Fecha Inicio grupo]]+3*7-7)</f>
        <v/>
      </c>
      <c r="V882" s="245" t="str">
        <f>IF(F882="","",EDATE(Tabla1[[#This Row],[Fecha Inicio grupo]],3))</f>
        <v/>
      </c>
      <c r="W882" s="30"/>
      <c r="X882" s="30"/>
      <c r="Y882" s="77"/>
      <c r="Z882" s="77"/>
      <c r="AA882" s="77"/>
      <c r="AB882" s="77"/>
      <c r="AC882" s="77"/>
      <c r="AD882" s="77"/>
      <c r="AE882" s="77"/>
      <c r="AF882" s="77"/>
      <c r="AG882" s="77"/>
      <c r="AH882" s="77"/>
      <c r="AI882" s="77"/>
      <c r="AJ882" s="77"/>
      <c r="AK882" s="77"/>
      <c r="AL882" s="77"/>
      <c r="AM882" s="77"/>
      <c r="AN882" s="77"/>
      <c r="AO882" s="145"/>
      <c r="AP882" s="247" t="str">
        <f>IF(F882="","",IFERROR(VLOOKUP(SUBSTITUTE(SUBSTITUTE(Tabla1[[#This Row],[Uso Sistemas]],"T","P"),"N","F"),Parámetros!$M$2:$N$17,2,0),"Completar hasta 3ra sem. para evaluar a Probacionista"))</f>
        <v/>
      </c>
      <c r="AQ882" s="40"/>
      <c r="AR882" s="40"/>
      <c r="AS882" s="40"/>
      <c r="AT882" s="29"/>
      <c r="AU882" s="56"/>
      <c r="AV882" s="56"/>
      <c r="AW882" s="56"/>
      <c r="AX882" s="249" t="str">
        <f>IF(V882="","",EOMONTH(EDATE(Tabla1[[#This Row],[Fecha Finalización]],2),0))</f>
        <v/>
      </c>
      <c r="AY882" s="40"/>
      <c r="AZ882" s="250" t="str">
        <f>IF(V882="","",EOMONTH(EDATE(Tabla1[[#This Row],[Fecha Finalización]],3),0))</f>
        <v/>
      </c>
      <c r="BA882" s="40"/>
      <c r="BB882" s="40"/>
      <c r="BC882" s="236"/>
      <c r="BD882" s="234" t="str">
        <f>IF(F882="","",Tabla1[[#This Row],[sem 01]]&amp;Tabla1[[#This Row],[sem 02]]&amp;Tabla1[[#This Row],[sem 03]])</f>
        <v/>
      </c>
      <c r="BE882" s="235" t="str">
        <f>IF(TRIM(F882)="","",$B$1&amp;"-"&amp;SUBSTITUTE(Tabla1[[#This Row],[Mes Inscrito]]," ","")&amp;"-"&amp;SUBSTITUTE(Tabla1[[#This Row],[Dia de clases Inscrito]]," ","")&amp;"-"&amp;SUBSTITUTE(Tabla1[[#This Row],[Horario Inscrito]]," ","")&amp;"-"&amp;Tabla1[[#This Row],[Fecha Inicio grupo]])</f>
        <v/>
      </c>
      <c r="BF882" s="252" t="str">
        <f>IF(F882="","",Tabla1[[#This Row],[Curso]])</f>
        <v/>
      </c>
      <c r="BG882" s="253" t="str">
        <f>+IF(TRIM(F882)="","",$B$1&amp;"-"&amp;TRIM(Tabla1[[#This Row],[Mes Inscrito]])&amp;"-"&amp;TRIM(Tabla1[[#This Row],[Dia de clases Inscrito]])&amp;"-"&amp;TRIM(Tabla1[[#This Row],[Horario Inscrito]])&amp;"-"&amp;TRIM(Tabla1[[#This Row],[Fecha Inicio grupo]])&amp;"-"&amp;TRIM(Tabla1[[#This Row],[Tipo Incrito]]))</f>
        <v/>
      </c>
      <c r="BH882" s="309"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10"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10"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10" t="str">
        <f>IF(Tabla1[[#This Row],[Fecha Inicio grupo]]="","",IFERROR(VLOOKUP(Tabla1[[#This Row],[Mes de Alta como miembro]],Parámetros!$AM$2:$AN$16,2,0),"01/01/1900"))</f>
        <v/>
      </c>
    </row>
    <row r="883" spans="1:63" ht="14.45" hidden="1">
      <c r="A883" s="69">
        <v>880</v>
      </c>
      <c r="B883" s="30"/>
      <c r="C883" s="35"/>
      <c r="D883" s="43"/>
      <c r="E883" s="65"/>
      <c r="F883" s="46"/>
      <c r="G883" s="46"/>
      <c r="H883" s="164"/>
      <c r="I883" s="43"/>
      <c r="J883" s="29"/>
      <c r="K883" s="70"/>
      <c r="L883" s="69"/>
      <c r="M883" s="47"/>
      <c r="N883" s="239" t="str">
        <f ca="1">IF(Tabla1[[#This Row],[Fecha de nac]]="","",IF(Tabla1[[#This Row],[Fecha Finalización]] &gt;=TODAY(), DATEDIF(Tabla1[[#This Row],[Fecha de nac]],TODAY(),"y"), ROUNDDOWN((Tabla1[[#This Row],[Fecha Finalización]] -Tabla1[[#This Row],[Fecha de nac]])/365,0)))</f>
        <v/>
      </c>
      <c r="O883" s="170"/>
      <c r="P883" s="35"/>
      <c r="Q883" s="68"/>
      <c r="R883" s="68"/>
      <c r="S883" s="68"/>
      <c r="T883" s="68"/>
      <c r="U883" s="244" t="str">
        <f>IF(F883="","",Tabla1[[#This Row],[Fecha Inicio grupo]]+3*7-7)</f>
        <v/>
      </c>
      <c r="V883" s="245" t="str">
        <f>IF(F883="","",EDATE(Tabla1[[#This Row],[Fecha Inicio grupo]],3))</f>
        <v/>
      </c>
      <c r="W883" s="30"/>
      <c r="X883" s="30"/>
      <c r="Y883" s="77"/>
      <c r="Z883" s="77"/>
      <c r="AA883" s="77"/>
      <c r="AB883" s="77"/>
      <c r="AC883" s="77"/>
      <c r="AD883" s="77"/>
      <c r="AE883" s="77"/>
      <c r="AF883" s="77"/>
      <c r="AG883" s="77"/>
      <c r="AH883" s="77"/>
      <c r="AI883" s="77"/>
      <c r="AJ883" s="77"/>
      <c r="AK883" s="77"/>
      <c r="AL883" s="77"/>
      <c r="AM883" s="77"/>
      <c r="AN883" s="77"/>
      <c r="AO883" s="145"/>
      <c r="AP883" s="247" t="str">
        <f>IF(F883="","",IFERROR(VLOOKUP(SUBSTITUTE(SUBSTITUTE(Tabla1[[#This Row],[Uso Sistemas]],"T","P"),"N","F"),Parámetros!$M$2:$N$17,2,0),"Completar hasta 3ra sem. para evaluar a Probacionista"))</f>
        <v/>
      </c>
      <c r="AQ883" s="40"/>
      <c r="AR883" s="40"/>
      <c r="AS883" s="40"/>
      <c r="AT883" s="29"/>
      <c r="AU883" s="56"/>
      <c r="AV883" s="56"/>
      <c r="AW883" s="56"/>
      <c r="AX883" s="249" t="str">
        <f>IF(V883="","",EOMONTH(EDATE(Tabla1[[#This Row],[Fecha Finalización]],2),0))</f>
        <v/>
      </c>
      <c r="AY883" s="40"/>
      <c r="AZ883" s="250" t="str">
        <f>IF(V883="","",EOMONTH(EDATE(Tabla1[[#This Row],[Fecha Finalización]],3),0))</f>
        <v/>
      </c>
      <c r="BA883" s="40"/>
      <c r="BB883" s="40"/>
      <c r="BC883" s="236"/>
      <c r="BD883" s="234" t="str">
        <f>IF(F883="","",Tabla1[[#This Row],[sem 01]]&amp;Tabla1[[#This Row],[sem 02]]&amp;Tabla1[[#This Row],[sem 03]])</f>
        <v/>
      </c>
      <c r="BE883" s="235" t="str">
        <f>IF(TRIM(F883)="","",$B$1&amp;"-"&amp;SUBSTITUTE(Tabla1[[#This Row],[Mes Inscrito]]," ","")&amp;"-"&amp;SUBSTITUTE(Tabla1[[#This Row],[Dia de clases Inscrito]]," ","")&amp;"-"&amp;SUBSTITUTE(Tabla1[[#This Row],[Horario Inscrito]]," ","")&amp;"-"&amp;Tabla1[[#This Row],[Fecha Inicio grupo]])</f>
        <v/>
      </c>
      <c r="BF883" s="252" t="str">
        <f>IF(F883="","",Tabla1[[#This Row],[Curso]])</f>
        <v/>
      </c>
      <c r="BG883" s="253" t="str">
        <f>+IF(TRIM(F883)="","",$B$1&amp;"-"&amp;TRIM(Tabla1[[#This Row],[Mes Inscrito]])&amp;"-"&amp;TRIM(Tabla1[[#This Row],[Dia de clases Inscrito]])&amp;"-"&amp;TRIM(Tabla1[[#This Row],[Horario Inscrito]])&amp;"-"&amp;TRIM(Tabla1[[#This Row],[Fecha Inicio grupo]])&amp;"-"&amp;TRIM(Tabla1[[#This Row],[Tipo Incrito]]))</f>
        <v/>
      </c>
      <c r="BH883" s="309"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10"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10"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10" t="str">
        <f>IF(Tabla1[[#This Row],[Fecha Inicio grupo]]="","",IFERROR(VLOOKUP(Tabla1[[#This Row],[Mes de Alta como miembro]],Parámetros!$AM$2:$AN$16,2,0),"01/01/1900"))</f>
        <v/>
      </c>
    </row>
    <row r="884" spans="1:63" ht="14.45" hidden="1">
      <c r="A884" s="69">
        <v>881</v>
      </c>
      <c r="B884" s="30"/>
      <c r="C884" s="35"/>
      <c r="D884" s="43"/>
      <c r="E884" s="65"/>
      <c r="F884" s="46"/>
      <c r="G884" s="46"/>
      <c r="H884" s="164"/>
      <c r="I884" s="43"/>
      <c r="J884" s="29"/>
      <c r="K884" s="70"/>
      <c r="L884" s="69"/>
      <c r="M884" s="47"/>
      <c r="N884" s="239" t="str">
        <f ca="1">IF(Tabla1[[#This Row],[Fecha de nac]]="","",IF(Tabla1[[#This Row],[Fecha Finalización]] &gt;=TODAY(), DATEDIF(Tabla1[[#This Row],[Fecha de nac]],TODAY(),"y"), ROUNDDOWN((Tabla1[[#This Row],[Fecha Finalización]] -Tabla1[[#This Row],[Fecha de nac]])/365,0)))</f>
        <v/>
      </c>
      <c r="O884" s="170"/>
      <c r="P884" s="35"/>
      <c r="Q884" s="68"/>
      <c r="R884" s="68"/>
      <c r="S884" s="68"/>
      <c r="T884" s="68"/>
      <c r="U884" s="244" t="str">
        <f>IF(F884="","",Tabla1[[#This Row],[Fecha Inicio grupo]]+3*7-7)</f>
        <v/>
      </c>
      <c r="V884" s="245" t="str">
        <f>IF(F884="","",EDATE(Tabla1[[#This Row],[Fecha Inicio grupo]],3))</f>
        <v/>
      </c>
      <c r="W884" s="30"/>
      <c r="X884" s="30"/>
      <c r="Y884" s="77"/>
      <c r="Z884" s="77"/>
      <c r="AA884" s="77"/>
      <c r="AB884" s="77"/>
      <c r="AC884" s="77"/>
      <c r="AD884" s="77"/>
      <c r="AE884" s="77"/>
      <c r="AF884" s="77"/>
      <c r="AG884" s="77"/>
      <c r="AH884" s="77"/>
      <c r="AI884" s="77"/>
      <c r="AJ884" s="77"/>
      <c r="AK884" s="77"/>
      <c r="AL884" s="77"/>
      <c r="AM884" s="77"/>
      <c r="AN884" s="77"/>
      <c r="AO884" s="145"/>
      <c r="AP884" s="247" t="str">
        <f>IF(F884="","",IFERROR(VLOOKUP(SUBSTITUTE(SUBSTITUTE(Tabla1[[#This Row],[Uso Sistemas]],"T","P"),"N","F"),Parámetros!$M$2:$N$17,2,0),"Completar hasta 3ra sem. para evaluar a Probacionista"))</f>
        <v/>
      </c>
      <c r="AQ884" s="40"/>
      <c r="AR884" s="40"/>
      <c r="AS884" s="40"/>
      <c r="AT884" s="29"/>
      <c r="AU884" s="56"/>
      <c r="AV884" s="56"/>
      <c r="AW884" s="56"/>
      <c r="AX884" s="249" t="str">
        <f>IF(V884="","",EOMONTH(EDATE(Tabla1[[#This Row],[Fecha Finalización]],2),0))</f>
        <v/>
      </c>
      <c r="AY884" s="40"/>
      <c r="AZ884" s="250" t="str">
        <f>IF(V884="","",EOMONTH(EDATE(Tabla1[[#This Row],[Fecha Finalización]],3),0))</f>
        <v/>
      </c>
      <c r="BA884" s="40"/>
      <c r="BB884" s="40"/>
      <c r="BC884" s="236"/>
      <c r="BD884" s="234" t="str">
        <f>IF(F884="","",Tabla1[[#This Row],[sem 01]]&amp;Tabla1[[#This Row],[sem 02]]&amp;Tabla1[[#This Row],[sem 03]])</f>
        <v/>
      </c>
      <c r="BE884" s="235" t="str">
        <f>IF(TRIM(F884)="","",$B$1&amp;"-"&amp;SUBSTITUTE(Tabla1[[#This Row],[Mes Inscrito]]," ","")&amp;"-"&amp;SUBSTITUTE(Tabla1[[#This Row],[Dia de clases Inscrito]]," ","")&amp;"-"&amp;SUBSTITUTE(Tabla1[[#This Row],[Horario Inscrito]]," ","")&amp;"-"&amp;Tabla1[[#This Row],[Fecha Inicio grupo]])</f>
        <v/>
      </c>
      <c r="BF884" s="252" t="str">
        <f>IF(F884="","",Tabla1[[#This Row],[Curso]])</f>
        <v/>
      </c>
      <c r="BG884" s="253" t="str">
        <f>+IF(TRIM(F884)="","",$B$1&amp;"-"&amp;TRIM(Tabla1[[#This Row],[Mes Inscrito]])&amp;"-"&amp;TRIM(Tabla1[[#This Row],[Dia de clases Inscrito]])&amp;"-"&amp;TRIM(Tabla1[[#This Row],[Horario Inscrito]])&amp;"-"&amp;TRIM(Tabla1[[#This Row],[Fecha Inicio grupo]])&amp;"-"&amp;TRIM(Tabla1[[#This Row],[Tipo Incrito]]))</f>
        <v/>
      </c>
      <c r="BH884" s="309"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10"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10"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10" t="str">
        <f>IF(Tabla1[[#This Row],[Fecha Inicio grupo]]="","",IFERROR(VLOOKUP(Tabla1[[#This Row],[Mes de Alta como miembro]],Parámetros!$AM$2:$AN$16,2,0),"01/01/1900"))</f>
        <v/>
      </c>
    </row>
    <row r="885" spans="1:63" ht="14.45" hidden="1">
      <c r="A885" s="69">
        <v>882</v>
      </c>
      <c r="B885" s="30"/>
      <c r="C885" s="35"/>
      <c r="D885" s="43"/>
      <c r="E885" s="65"/>
      <c r="F885" s="46"/>
      <c r="G885" s="46"/>
      <c r="H885" s="164"/>
      <c r="I885" s="43"/>
      <c r="J885" s="29"/>
      <c r="K885" s="70"/>
      <c r="L885" s="69"/>
      <c r="M885" s="47"/>
      <c r="N885" s="239" t="str">
        <f ca="1">IF(Tabla1[[#This Row],[Fecha de nac]]="","",IF(Tabla1[[#This Row],[Fecha Finalización]] &gt;=TODAY(), DATEDIF(Tabla1[[#This Row],[Fecha de nac]],TODAY(),"y"), ROUNDDOWN((Tabla1[[#This Row],[Fecha Finalización]] -Tabla1[[#This Row],[Fecha de nac]])/365,0)))</f>
        <v/>
      </c>
      <c r="O885" s="170"/>
      <c r="P885" s="35"/>
      <c r="Q885" s="68"/>
      <c r="R885" s="68"/>
      <c r="S885" s="68"/>
      <c r="T885" s="68"/>
      <c r="U885" s="244" t="str">
        <f>IF(F885="","",Tabla1[[#This Row],[Fecha Inicio grupo]]+3*7-7)</f>
        <v/>
      </c>
      <c r="V885" s="245" t="str">
        <f>IF(F885="","",EDATE(Tabla1[[#This Row],[Fecha Inicio grupo]],3))</f>
        <v/>
      </c>
      <c r="W885" s="30"/>
      <c r="X885" s="30"/>
      <c r="Y885" s="77"/>
      <c r="Z885" s="77"/>
      <c r="AA885" s="77"/>
      <c r="AB885" s="77"/>
      <c r="AC885" s="77"/>
      <c r="AD885" s="77"/>
      <c r="AE885" s="77"/>
      <c r="AF885" s="77"/>
      <c r="AG885" s="77"/>
      <c r="AH885" s="77"/>
      <c r="AI885" s="77"/>
      <c r="AJ885" s="77"/>
      <c r="AK885" s="77"/>
      <c r="AL885" s="77"/>
      <c r="AM885" s="77"/>
      <c r="AN885" s="77"/>
      <c r="AO885" s="145"/>
      <c r="AP885" s="247" t="str">
        <f>IF(F885="","",IFERROR(VLOOKUP(SUBSTITUTE(SUBSTITUTE(Tabla1[[#This Row],[Uso Sistemas]],"T","P"),"N","F"),Parámetros!$M$2:$N$17,2,0),"Completar hasta 3ra sem. para evaluar a Probacionista"))</f>
        <v/>
      </c>
      <c r="AQ885" s="40"/>
      <c r="AR885" s="40"/>
      <c r="AS885" s="40"/>
      <c r="AT885" s="29"/>
      <c r="AU885" s="56"/>
      <c r="AV885" s="56"/>
      <c r="AW885" s="56"/>
      <c r="AX885" s="249" t="str">
        <f>IF(V885="","",EOMONTH(EDATE(Tabla1[[#This Row],[Fecha Finalización]],2),0))</f>
        <v/>
      </c>
      <c r="AY885" s="40"/>
      <c r="AZ885" s="250" t="str">
        <f>IF(V885="","",EOMONTH(EDATE(Tabla1[[#This Row],[Fecha Finalización]],3),0))</f>
        <v/>
      </c>
      <c r="BA885" s="40"/>
      <c r="BB885" s="40"/>
      <c r="BC885" s="236"/>
      <c r="BD885" s="234" t="str">
        <f>IF(F885="","",Tabla1[[#This Row],[sem 01]]&amp;Tabla1[[#This Row],[sem 02]]&amp;Tabla1[[#This Row],[sem 03]])</f>
        <v/>
      </c>
      <c r="BE885" s="235" t="str">
        <f>IF(TRIM(F885)="","",$B$1&amp;"-"&amp;SUBSTITUTE(Tabla1[[#This Row],[Mes Inscrito]]," ","")&amp;"-"&amp;SUBSTITUTE(Tabla1[[#This Row],[Dia de clases Inscrito]]," ","")&amp;"-"&amp;SUBSTITUTE(Tabla1[[#This Row],[Horario Inscrito]]," ","")&amp;"-"&amp;Tabla1[[#This Row],[Fecha Inicio grupo]])</f>
        <v/>
      </c>
      <c r="BF885" s="252" t="str">
        <f>IF(F885="","",Tabla1[[#This Row],[Curso]])</f>
        <v/>
      </c>
      <c r="BG885" s="253" t="str">
        <f>+IF(TRIM(F885)="","",$B$1&amp;"-"&amp;TRIM(Tabla1[[#This Row],[Mes Inscrito]])&amp;"-"&amp;TRIM(Tabla1[[#This Row],[Dia de clases Inscrito]])&amp;"-"&amp;TRIM(Tabla1[[#This Row],[Horario Inscrito]])&amp;"-"&amp;TRIM(Tabla1[[#This Row],[Fecha Inicio grupo]])&amp;"-"&amp;TRIM(Tabla1[[#This Row],[Tipo Incrito]]))</f>
        <v/>
      </c>
      <c r="BH885" s="309"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10"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10"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10" t="str">
        <f>IF(Tabla1[[#This Row],[Fecha Inicio grupo]]="","",IFERROR(VLOOKUP(Tabla1[[#This Row],[Mes de Alta como miembro]],Parámetros!$AM$2:$AN$16,2,0),"01/01/1900"))</f>
        <v/>
      </c>
    </row>
    <row r="886" spans="1:63" ht="14.45" hidden="1">
      <c r="A886" s="69">
        <v>883</v>
      </c>
      <c r="B886" s="30"/>
      <c r="C886" s="35"/>
      <c r="D886" s="43"/>
      <c r="E886" s="65"/>
      <c r="F886" s="46"/>
      <c r="G886" s="46"/>
      <c r="H886" s="164"/>
      <c r="I886" s="43"/>
      <c r="J886" s="29"/>
      <c r="K886" s="70"/>
      <c r="L886" s="69"/>
      <c r="M886" s="47"/>
      <c r="N886" s="239" t="str">
        <f ca="1">IF(Tabla1[[#This Row],[Fecha de nac]]="","",IF(Tabla1[[#This Row],[Fecha Finalización]] &gt;=TODAY(), DATEDIF(Tabla1[[#This Row],[Fecha de nac]],TODAY(),"y"), ROUNDDOWN((Tabla1[[#This Row],[Fecha Finalización]] -Tabla1[[#This Row],[Fecha de nac]])/365,0)))</f>
        <v/>
      </c>
      <c r="O886" s="170"/>
      <c r="P886" s="35"/>
      <c r="Q886" s="68"/>
      <c r="R886" s="68"/>
      <c r="S886" s="68"/>
      <c r="T886" s="68"/>
      <c r="U886" s="244" t="str">
        <f>IF(F886="","",Tabla1[[#This Row],[Fecha Inicio grupo]]+3*7-7)</f>
        <v/>
      </c>
      <c r="V886" s="245" t="str">
        <f>IF(F886="","",EDATE(Tabla1[[#This Row],[Fecha Inicio grupo]],3))</f>
        <v/>
      </c>
      <c r="W886" s="30"/>
      <c r="X886" s="30"/>
      <c r="Y886" s="77"/>
      <c r="Z886" s="77"/>
      <c r="AA886" s="77"/>
      <c r="AB886" s="77"/>
      <c r="AC886" s="77"/>
      <c r="AD886" s="77"/>
      <c r="AE886" s="77"/>
      <c r="AF886" s="77"/>
      <c r="AG886" s="77"/>
      <c r="AH886" s="77"/>
      <c r="AI886" s="77"/>
      <c r="AJ886" s="77"/>
      <c r="AK886" s="77"/>
      <c r="AL886" s="77"/>
      <c r="AM886" s="77"/>
      <c r="AN886" s="77"/>
      <c r="AO886" s="145"/>
      <c r="AP886" s="247" t="str">
        <f>IF(F886="","",IFERROR(VLOOKUP(SUBSTITUTE(SUBSTITUTE(Tabla1[[#This Row],[Uso Sistemas]],"T","P"),"N","F"),Parámetros!$M$2:$N$17,2,0),"Completar hasta 3ra sem. para evaluar a Probacionista"))</f>
        <v/>
      </c>
      <c r="AQ886" s="40"/>
      <c r="AR886" s="40"/>
      <c r="AS886" s="40"/>
      <c r="AT886" s="29"/>
      <c r="AU886" s="56"/>
      <c r="AV886" s="56"/>
      <c r="AW886" s="56"/>
      <c r="AX886" s="249" t="str">
        <f>IF(V886="","",EOMONTH(EDATE(Tabla1[[#This Row],[Fecha Finalización]],2),0))</f>
        <v/>
      </c>
      <c r="AY886" s="40"/>
      <c r="AZ886" s="250" t="str">
        <f>IF(V886="","",EOMONTH(EDATE(Tabla1[[#This Row],[Fecha Finalización]],3),0))</f>
        <v/>
      </c>
      <c r="BA886" s="40"/>
      <c r="BB886" s="40"/>
      <c r="BC886" s="236"/>
      <c r="BD886" s="234" t="str">
        <f>IF(F886="","",Tabla1[[#This Row],[sem 01]]&amp;Tabla1[[#This Row],[sem 02]]&amp;Tabla1[[#This Row],[sem 03]])</f>
        <v/>
      </c>
      <c r="BE886" s="235" t="str">
        <f>IF(TRIM(F886)="","",$B$1&amp;"-"&amp;SUBSTITUTE(Tabla1[[#This Row],[Mes Inscrito]]," ","")&amp;"-"&amp;SUBSTITUTE(Tabla1[[#This Row],[Dia de clases Inscrito]]," ","")&amp;"-"&amp;SUBSTITUTE(Tabla1[[#This Row],[Horario Inscrito]]," ","")&amp;"-"&amp;Tabla1[[#This Row],[Fecha Inicio grupo]])</f>
        <v/>
      </c>
      <c r="BF886" s="252" t="str">
        <f>IF(F886="","",Tabla1[[#This Row],[Curso]])</f>
        <v/>
      </c>
      <c r="BG886" s="253" t="str">
        <f>+IF(TRIM(F886)="","",$B$1&amp;"-"&amp;TRIM(Tabla1[[#This Row],[Mes Inscrito]])&amp;"-"&amp;TRIM(Tabla1[[#This Row],[Dia de clases Inscrito]])&amp;"-"&amp;TRIM(Tabla1[[#This Row],[Horario Inscrito]])&amp;"-"&amp;TRIM(Tabla1[[#This Row],[Fecha Inicio grupo]])&amp;"-"&amp;TRIM(Tabla1[[#This Row],[Tipo Incrito]]))</f>
        <v/>
      </c>
      <c r="BH886" s="309"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10"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10"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10" t="str">
        <f>IF(Tabla1[[#This Row],[Fecha Inicio grupo]]="","",IFERROR(VLOOKUP(Tabla1[[#This Row],[Mes de Alta como miembro]],Parámetros!$AM$2:$AN$16,2,0),"01/01/1900"))</f>
        <v/>
      </c>
    </row>
    <row r="887" spans="1:63" ht="14.45" hidden="1">
      <c r="A887" s="69">
        <v>884</v>
      </c>
      <c r="B887" s="30"/>
      <c r="C887" s="35"/>
      <c r="D887" s="43"/>
      <c r="E887" s="65"/>
      <c r="F887" s="46"/>
      <c r="G887" s="46"/>
      <c r="H887" s="164"/>
      <c r="I887" s="43"/>
      <c r="J887" s="29"/>
      <c r="K887" s="70"/>
      <c r="L887" s="69"/>
      <c r="M887" s="47"/>
      <c r="N887" s="239" t="str">
        <f ca="1">IF(Tabla1[[#This Row],[Fecha de nac]]="","",IF(Tabla1[[#This Row],[Fecha Finalización]] &gt;=TODAY(), DATEDIF(Tabla1[[#This Row],[Fecha de nac]],TODAY(),"y"), ROUNDDOWN((Tabla1[[#This Row],[Fecha Finalización]] -Tabla1[[#This Row],[Fecha de nac]])/365,0)))</f>
        <v/>
      </c>
      <c r="O887" s="170"/>
      <c r="P887" s="35"/>
      <c r="Q887" s="68"/>
      <c r="R887" s="68"/>
      <c r="S887" s="68"/>
      <c r="T887" s="68"/>
      <c r="U887" s="244" t="str">
        <f>IF(F887="","",Tabla1[[#This Row],[Fecha Inicio grupo]]+3*7-7)</f>
        <v/>
      </c>
      <c r="V887" s="245" t="str">
        <f>IF(F887="","",EDATE(Tabla1[[#This Row],[Fecha Inicio grupo]],3))</f>
        <v/>
      </c>
      <c r="W887" s="30"/>
      <c r="X887" s="30"/>
      <c r="Y887" s="77"/>
      <c r="Z887" s="77"/>
      <c r="AA887" s="77"/>
      <c r="AB887" s="77"/>
      <c r="AC887" s="77"/>
      <c r="AD887" s="77"/>
      <c r="AE887" s="77"/>
      <c r="AF887" s="77"/>
      <c r="AG887" s="77"/>
      <c r="AH887" s="77"/>
      <c r="AI887" s="77"/>
      <c r="AJ887" s="77"/>
      <c r="AK887" s="77"/>
      <c r="AL887" s="77"/>
      <c r="AM887" s="77"/>
      <c r="AN887" s="77"/>
      <c r="AO887" s="145"/>
      <c r="AP887" s="247" t="str">
        <f>IF(F887="","",IFERROR(VLOOKUP(SUBSTITUTE(SUBSTITUTE(Tabla1[[#This Row],[Uso Sistemas]],"T","P"),"N","F"),Parámetros!$M$2:$N$17,2,0),"Completar hasta 3ra sem. para evaluar a Probacionista"))</f>
        <v/>
      </c>
      <c r="AQ887" s="40"/>
      <c r="AR887" s="40"/>
      <c r="AS887" s="40"/>
      <c r="AT887" s="29"/>
      <c r="AU887" s="56"/>
      <c r="AV887" s="56"/>
      <c r="AW887" s="56"/>
      <c r="AX887" s="249" t="str">
        <f>IF(V887="","",EOMONTH(EDATE(Tabla1[[#This Row],[Fecha Finalización]],2),0))</f>
        <v/>
      </c>
      <c r="AY887" s="40"/>
      <c r="AZ887" s="250" t="str">
        <f>IF(V887="","",EOMONTH(EDATE(Tabla1[[#This Row],[Fecha Finalización]],3),0))</f>
        <v/>
      </c>
      <c r="BA887" s="40"/>
      <c r="BB887" s="40"/>
      <c r="BC887" s="236"/>
      <c r="BD887" s="234" t="str">
        <f>IF(F887="","",Tabla1[[#This Row],[sem 01]]&amp;Tabla1[[#This Row],[sem 02]]&amp;Tabla1[[#This Row],[sem 03]])</f>
        <v/>
      </c>
      <c r="BE887" s="235" t="str">
        <f>IF(TRIM(F887)="","",$B$1&amp;"-"&amp;SUBSTITUTE(Tabla1[[#This Row],[Mes Inscrito]]," ","")&amp;"-"&amp;SUBSTITUTE(Tabla1[[#This Row],[Dia de clases Inscrito]]," ","")&amp;"-"&amp;SUBSTITUTE(Tabla1[[#This Row],[Horario Inscrito]]," ","")&amp;"-"&amp;Tabla1[[#This Row],[Fecha Inicio grupo]])</f>
        <v/>
      </c>
      <c r="BF887" s="252" t="str">
        <f>IF(F887="","",Tabla1[[#This Row],[Curso]])</f>
        <v/>
      </c>
      <c r="BG887" s="253" t="str">
        <f>+IF(TRIM(F887)="","",$B$1&amp;"-"&amp;TRIM(Tabla1[[#This Row],[Mes Inscrito]])&amp;"-"&amp;TRIM(Tabla1[[#This Row],[Dia de clases Inscrito]])&amp;"-"&amp;TRIM(Tabla1[[#This Row],[Horario Inscrito]])&amp;"-"&amp;TRIM(Tabla1[[#This Row],[Fecha Inicio grupo]])&amp;"-"&amp;TRIM(Tabla1[[#This Row],[Tipo Incrito]]))</f>
        <v/>
      </c>
      <c r="BH887" s="309"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10"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10"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10" t="str">
        <f>IF(Tabla1[[#This Row],[Fecha Inicio grupo]]="","",IFERROR(VLOOKUP(Tabla1[[#This Row],[Mes de Alta como miembro]],Parámetros!$AM$2:$AN$16,2,0),"01/01/1900"))</f>
        <v/>
      </c>
    </row>
    <row r="888" spans="1:63" ht="14.45" hidden="1">
      <c r="A888" s="69">
        <v>885</v>
      </c>
      <c r="B888" s="30"/>
      <c r="C888" s="35"/>
      <c r="D888" s="43"/>
      <c r="E888" s="65"/>
      <c r="F888" s="46"/>
      <c r="G888" s="46"/>
      <c r="H888" s="164"/>
      <c r="I888" s="43"/>
      <c r="J888" s="29"/>
      <c r="K888" s="70"/>
      <c r="L888" s="69"/>
      <c r="M888" s="47"/>
      <c r="N888" s="239" t="str">
        <f ca="1">IF(Tabla1[[#This Row],[Fecha de nac]]="","",IF(Tabla1[[#This Row],[Fecha Finalización]] &gt;=TODAY(), DATEDIF(Tabla1[[#This Row],[Fecha de nac]],TODAY(),"y"), ROUNDDOWN((Tabla1[[#This Row],[Fecha Finalización]] -Tabla1[[#This Row],[Fecha de nac]])/365,0)))</f>
        <v/>
      </c>
      <c r="O888" s="170"/>
      <c r="P888" s="35"/>
      <c r="Q888" s="68"/>
      <c r="R888" s="68"/>
      <c r="S888" s="68"/>
      <c r="T888" s="68"/>
      <c r="U888" s="244" t="str">
        <f>IF(F888="","",Tabla1[[#This Row],[Fecha Inicio grupo]]+3*7-7)</f>
        <v/>
      </c>
      <c r="V888" s="245" t="str">
        <f>IF(F888="","",EDATE(Tabla1[[#This Row],[Fecha Inicio grupo]],3))</f>
        <v/>
      </c>
      <c r="W888" s="30"/>
      <c r="X888" s="30"/>
      <c r="Y888" s="77"/>
      <c r="Z888" s="77"/>
      <c r="AA888" s="77"/>
      <c r="AB888" s="77"/>
      <c r="AC888" s="77"/>
      <c r="AD888" s="77"/>
      <c r="AE888" s="77"/>
      <c r="AF888" s="77"/>
      <c r="AG888" s="77"/>
      <c r="AH888" s="77"/>
      <c r="AI888" s="77"/>
      <c r="AJ888" s="77"/>
      <c r="AK888" s="77"/>
      <c r="AL888" s="77"/>
      <c r="AM888" s="77"/>
      <c r="AN888" s="77"/>
      <c r="AO888" s="145"/>
      <c r="AP888" s="247" t="str">
        <f>IF(F888="","",IFERROR(VLOOKUP(SUBSTITUTE(SUBSTITUTE(Tabla1[[#This Row],[Uso Sistemas]],"T","P"),"N","F"),Parámetros!$M$2:$N$17,2,0),"Completar hasta 3ra sem. para evaluar a Probacionista"))</f>
        <v/>
      </c>
      <c r="AQ888" s="40"/>
      <c r="AR888" s="40"/>
      <c r="AS888" s="40"/>
      <c r="AT888" s="29"/>
      <c r="AU888" s="56"/>
      <c r="AV888" s="56"/>
      <c r="AW888" s="56"/>
      <c r="AX888" s="249" t="str">
        <f>IF(V888="","",EOMONTH(EDATE(Tabla1[[#This Row],[Fecha Finalización]],2),0))</f>
        <v/>
      </c>
      <c r="AY888" s="40"/>
      <c r="AZ888" s="250" t="str">
        <f>IF(V888="","",EOMONTH(EDATE(Tabla1[[#This Row],[Fecha Finalización]],3),0))</f>
        <v/>
      </c>
      <c r="BA888" s="40"/>
      <c r="BB888" s="40"/>
      <c r="BC888" s="236"/>
      <c r="BD888" s="234" t="str">
        <f>IF(F888="","",Tabla1[[#This Row],[sem 01]]&amp;Tabla1[[#This Row],[sem 02]]&amp;Tabla1[[#This Row],[sem 03]])</f>
        <v/>
      </c>
      <c r="BE888" s="235" t="str">
        <f>IF(TRIM(F888)="","",$B$1&amp;"-"&amp;SUBSTITUTE(Tabla1[[#This Row],[Mes Inscrito]]," ","")&amp;"-"&amp;SUBSTITUTE(Tabla1[[#This Row],[Dia de clases Inscrito]]," ","")&amp;"-"&amp;SUBSTITUTE(Tabla1[[#This Row],[Horario Inscrito]]," ","")&amp;"-"&amp;Tabla1[[#This Row],[Fecha Inicio grupo]])</f>
        <v/>
      </c>
      <c r="BF888" s="252" t="str">
        <f>IF(F888="","",Tabla1[[#This Row],[Curso]])</f>
        <v/>
      </c>
      <c r="BG888" s="253" t="str">
        <f>+IF(TRIM(F888)="","",$B$1&amp;"-"&amp;TRIM(Tabla1[[#This Row],[Mes Inscrito]])&amp;"-"&amp;TRIM(Tabla1[[#This Row],[Dia de clases Inscrito]])&amp;"-"&amp;TRIM(Tabla1[[#This Row],[Horario Inscrito]])&amp;"-"&amp;TRIM(Tabla1[[#This Row],[Fecha Inicio grupo]])&amp;"-"&amp;TRIM(Tabla1[[#This Row],[Tipo Incrito]]))</f>
        <v/>
      </c>
      <c r="BH888" s="309"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10"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10"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10" t="str">
        <f>IF(Tabla1[[#This Row],[Fecha Inicio grupo]]="","",IFERROR(VLOOKUP(Tabla1[[#This Row],[Mes de Alta como miembro]],Parámetros!$AM$2:$AN$16,2,0),"01/01/1900"))</f>
        <v/>
      </c>
    </row>
    <row r="889" spans="1:63" ht="14.45" hidden="1">
      <c r="A889" s="69">
        <v>886</v>
      </c>
      <c r="B889" s="30"/>
      <c r="C889" s="35"/>
      <c r="D889" s="43"/>
      <c r="E889" s="65"/>
      <c r="F889" s="46"/>
      <c r="G889" s="46"/>
      <c r="H889" s="164"/>
      <c r="I889" s="43"/>
      <c r="J889" s="29"/>
      <c r="K889" s="70"/>
      <c r="L889" s="69"/>
      <c r="M889" s="47"/>
      <c r="N889" s="239" t="str">
        <f ca="1">IF(Tabla1[[#This Row],[Fecha de nac]]="","",IF(Tabla1[[#This Row],[Fecha Finalización]] &gt;=TODAY(), DATEDIF(Tabla1[[#This Row],[Fecha de nac]],TODAY(),"y"), ROUNDDOWN((Tabla1[[#This Row],[Fecha Finalización]] -Tabla1[[#This Row],[Fecha de nac]])/365,0)))</f>
        <v/>
      </c>
      <c r="O889" s="170"/>
      <c r="P889" s="35"/>
      <c r="Q889" s="68"/>
      <c r="R889" s="68"/>
      <c r="S889" s="68"/>
      <c r="T889" s="68"/>
      <c r="U889" s="244" t="str">
        <f>IF(F889="","",Tabla1[[#This Row],[Fecha Inicio grupo]]+3*7-7)</f>
        <v/>
      </c>
      <c r="V889" s="245" t="str">
        <f>IF(F889="","",EDATE(Tabla1[[#This Row],[Fecha Inicio grupo]],3))</f>
        <v/>
      </c>
      <c r="W889" s="30"/>
      <c r="X889" s="30"/>
      <c r="Y889" s="77"/>
      <c r="Z889" s="77"/>
      <c r="AA889" s="77"/>
      <c r="AB889" s="77"/>
      <c r="AC889" s="77"/>
      <c r="AD889" s="77"/>
      <c r="AE889" s="77"/>
      <c r="AF889" s="77"/>
      <c r="AG889" s="77"/>
      <c r="AH889" s="77"/>
      <c r="AI889" s="77"/>
      <c r="AJ889" s="77"/>
      <c r="AK889" s="77"/>
      <c r="AL889" s="77"/>
      <c r="AM889" s="77"/>
      <c r="AN889" s="77"/>
      <c r="AO889" s="145"/>
      <c r="AP889" s="247" t="str">
        <f>IF(F889="","",IFERROR(VLOOKUP(SUBSTITUTE(SUBSTITUTE(Tabla1[[#This Row],[Uso Sistemas]],"T","P"),"N","F"),Parámetros!$M$2:$N$17,2,0),"Completar hasta 3ra sem. para evaluar a Probacionista"))</f>
        <v/>
      </c>
      <c r="AQ889" s="40"/>
      <c r="AR889" s="40"/>
      <c r="AS889" s="40"/>
      <c r="AT889" s="29"/>
      <c r="AU889" s="56"/>
      <c r="AV889" s="56"/>
      <c r="AW889" s="56"/>
      <c r="AX889" s="249" t="str">
        <f>IF(V889="","",EOMONTH(EDATE(Tabla1[[#This Row],[Fecha Finalización]],2),0))</f>
        <v/>
      </c>
      <c r="AY889" s="40"/>
      <c r="AZ889" s="250" t="str">
        <f>IF(V889="","",EOMONTH(EDATE(Tabla1[[#This Row],[Fecha Finalización]],3),0))</f>
        <v/>
      </c>
      <c r="BA889" s="40"/>
      <c r="BB889" s="40"/>
      <c r="BC889" s="236"/>
      <c r="BD889" s="234" t="str">
        <f>IF(F889="","",Tabla1[[#This Row],[sem 01]]&amp;Tabla1[[#This Row],[sem 02]]&amp;Tabla1[[#This Row],[sem 03]])</f>
        <v/>
      </c>
      <c r="BE889" s="235" t="str">
        <f>IF(TRIM(F889)="","",$B$1&amp;"-"&amp;SUBSTITUTE(Tabla1[[#This Row],[Mes Inscrito]]," ","")&amp;"-"&amp;SUBSTITUTE(Tabla1[[#This Row],[Dia de clases Inscrito]]," ","")&amp;"-"&amp;SUBSTITUTE(Tabla1[[#This Row],[Horario Inscrito]]," ","")&amp;"-"&amp;Tabla1[[#This Row],[Fecha Inicio grupo]])</f>
        <v/>
      </c>
      <c r="BF889" s="252" t="str">
        <f>IF(F889="","",Tabla1[[#This Row],[Curso]])</f>
        <v/>
      </c>
      <c r="BG889" s="253" t="str">
        <f>+IF(TRIM(F889)="","",$B$1&amp;"-"&amp;TRIM(Tabla1[[#This Row],[Mes Inscrito]])&amp;"-"&amp;TRIM(Tabla1[[#This Row],[Dia de clases Inscrito]])&amp;"-"&amp;TRIM(Tabla1[[#This Row],[Horario Inscrito]])&amp;"-"&amp;TRIM(Tabla1[[#This Row],[Fecha Inicio grupo]])&amp;"-"&amp;TRIM(Tabla1[[#This Row],[Tipo Incrito]]))</f>
        <v/>
      </c>
      <c r="BH889" s="309"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10"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10"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10" t="str">
        <f>IF(Tabla1[[#This Row],[Fecha Inicio grupo]]="","",IFERROR(VLOOKUP(Tabla1[[#This Row],[Mes de Alta como miembro]],Parámetros!$AM$2:$AN$16,2,0),"01/01/1900"))</f>
        <v/>
      </c>
    </row>
    <row r="890" spans="1:63" ht="14.45" hidden="1">
      <c r="A890" s="69">
        <v>887</v>
      </c>
      <c r="B890" s="30"/>
      <c r="C890" s="35"/>
      <c r="D890" s="43"/>
      <c r="E890" s="65"/>
      <c r="F890" s="46"/>
      <c r="G890" s="46"/>
      <c r="H890" s="164"/>
      <c r="I890" s="43"/>
      <c r="J890" s="29"/>
      <c r="K890" s="70"/>
      <c r="L890" s="69"/>
      <c r="M890" s="47"/>
      <c r="N890" s="239" t="str">
        <f ca="1">IF(Tabla1[[#This Row],[Fecha de nac]]="","",IF(Tabla1[[#This Row],[Fecha Finalización]] &gt;=TODAY(), DATEDIF(Tabla1[[#This Row],[Fecha de nac]],TODAY(),"y"), ROUNDDOWN((Tabla1[[#This Row],[Fecha Finalización]] -Tabla1[[#This Row],[Fecha de nac]])/365,0)))</f>
        <v/>
      </c>
      <c r="O890" s="170"/>
      <c r="P890" s="35"/>
      <c r="Q890" s="68"/>
      <c r="R890" s="68"/>
      <c r="S890" s="68"/>
      <c r="T890" s="68"/>
      <c r="U890" s="244" t="str">
        <f>IF(F890="","",Tabla1[[#This Row],[Fecha Inicio grupo]]+3*7-7)</f>
        <v/>
      </c>
      <c r="V890" s="245" t="str">
        <f>IF(F890="","",EDATE(Tabla1[[#This Row],[Fecha Inicio grupo]],3))</f>
        <v/>
      </c>
      <c r="W890" s="30"/>
      <c r="X890" s="30"/>
      <c r="Y890" s="77"/>
      <c r="Z890" s="77"/>
      <c r="AA890" s="77"/>
      <c r="AB890" s="77"/>
      <c r="AC890" s="77"/>
      <c r="AD890" s="77"/>
      <c r="AE890" s="77"/>
      <c r="AF890" s="77"/>
      <c r="AG890" s="77"/>
      <c r="AH890" s="77"/>
      <c r="AI890" s="77"/>
      <c r="AJ890" s="77"/>
      <c r="AK890" s="77"/>
      <c r="AL890" s="77"/>
      <c r="AM890" s="77"/>
      <c r="AN890" s="77"/>
      <c r="AO890" s="145"/>
      <c r="AP890" s="247" t="str">
        <f>IF(F890="","",IFERROR(VLOOKUP(SUBSTITUTE(SUBSTITUTE(Tabla1[[#This Row],[Uso Sistemas]],"T","P"),"N","F"),Parámetros!$M$2:$N$17,2,0),"Completar hasta 3ra sem. para evaluar a Probacionista"))</f>
        <v/>
      </c>
      <c r="AQ890" s="40"/>
      <c r="AR890" s="40"/>
      <c r="AS890" s="40"/>
      <c r="AT890" s="29"/>
      <c r="AU890" s="56"/>
      <c r="AV890" s="56"/>
      <c r="AW890" s="56"/>
      <c r="AX890" s="249" t="str">
        <f>IF(V890="","",EOMONTH(EDATE(Tabla1[[#This Row],[Fecha Finalización]],2),0))</f>
        <v/>
      </c>
      <c r="AY890" s="40"/>
      <c r="AZ890" s="250" t="str">
        <f>IF(V890="","",EOMONTH(EDATE(Tabla1[[#This Row],[Fecha Finalización]],3),0))</f>
        <v/>
      </c>
      <c r="BA890" s="40"/>
      <c r="BB890" s="40"/>
      <c r="BC890" s="236"/>
      <c r="BD890" s="234" t="str">
        <f>IF(F890="","",Tabla1[[#This Row],[sem 01]]&amp;Tabla1[[#This Row],[sem 02]]&amp;Tabla1[[#This Row],[sem 03]])</f>
        <v/>
      </c>
      <c r="BE890" s="235" t="str">
        <f>IF(TRIM(F890)="","",$B$1&amp;"-"&amp;SUBSTITUTE(Tabla1[[#This Row],[Mes Inscrito]]," ","")&amp;"-"&amp;SUBSTITUTE(Tabla1[[#This Row],[Dia de clases Inscrito]]," ","")&amp;"-"&amp;SUBSTITUTE(Tabla1[[#This Row],[Horario Inscrito]]," ","")&amp;"-"&amp;Tabla1[[#This Row],[Fecha Inicio grupo]])</f>
        <v/>
      </c>
      <c r="BF890" s="252" t="str">
        <f>IF(F890="","",Tabla1[[#This Row],[Curso]])</f>
        <v/>
      </c>
      <c r="BG890" s="253" t="str">
        <f>+IF(TRIM(F890)="","",$B$1&amp;"-"&amp;TRIM(Tabla1[[#This Row],[Mes Inscrito]])&amp;"-"&amp;TRIM(Tabla1[[#This Row],[Dia de clases Inscrito]])&amp;"-"&amp;TRIM(Tabla1[[#This Row],[Horario Inscrito]])&amp;"-"&amp;TRIM(Tabla1[[#This Row],[Fecha Inicio grupo]])&amp;"-"&amp;TRIM(Tabla1[[#This Row],[Tipo Incrito]]))</f>
        <v/>
      </c>
      <c r="BH890" s="309"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10"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10"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10" t="str">
        <f>IF(Tabla1[[#This Row],[Fecha Inicio grupo]]="","",IFERROR(VLOOKUP(Tabla1[[#This Row],[Mes de Alta como miembro]],Parámetros!$AM$2:$AN$16,2,0),"01/01/1900"))</f>
        <v/>
      </c>
    </row>
    <row r="891" spans="1:63" ht="14.45" hidden="1">
      <c r="A891" s="69">
        <v>888</v>
      </c>
      <c r="B891" s="30"/>
      <c r="C891" s="35"/>
      <c r="D891" s="43"/>
      <c r="E891" s="65"/>
      <c r="F891" s="46"/>
      <c r="G891" s="46"/>
      <c r="H891" s="164"/>
      <c r="I891" s="43"/>
      <c r="J891" s="29"/>
      <c r="K891" s="70"/>
      <c r="L891" s="69"/>
      <c r="M891" s="47"/>
      <c r="N891" s="239" t="str">
        <f ca="1">IF(Tabla1[[#This Row],[Fecha de nac]]="","",IF(Tabla1[[#This Row],[Fecha Finalización]] &gt;=TODAY(), DATEDIF(Tabla1[[#This Row],[Fecha de nac]],TODAY(),"y"), ROUNDDOWN((Tabla1[[#This Row],[Fecha Finalización]] -Tabla1[[#This Row],[Fecha de nac]])/365,0)))</f>
        <v/>
      </c>
      <c r="O891" s="170"/>
      <c r="P891" s="35"/>
      <c r="Q891" s="68"/>
      <c r="R891" s="68"/>
      <c r="S891" s="68"/>
      <c r="T891" s="68"/>
      <c r="U891" s="244" t="str">
        <f>IF(F891="","",Tabla1[[#This Row],[Fecha Inicio grupo]]+3*7-7)</f>
        <v/>
      </c>
      <c r="V891" s="245" t="str">
        <f>IF(F891="","",EDATE(Tabla1[[#This Row],[Fecha Inicio grupo]],3))</f>
        <v/>
      </c>
      <c r="W891" s="30"/>
      <c r="X891" s="30"/>
      <c r="Y891" s="77"/>
      <c r="Z891" s="77"/>
      <c r="AA891" s="77"/>
      <c r="AB891" s="77"/>
      <c r="AC891" s="77"/>
      <c r="AD891" s="77"/>
      <c r="AE891" s="77"/>
      <c r="AF891" s="77"/>
      <c r="AG891" s="77"/>
      <c r="AH891" s="77"/>
      <c r="AI891" s="77"/>
      <c r="AJ891" s="77"/>
      <c r="AK891" s="77"/>
      <c r="AL891" s="77"/>
      <c r="AM891" s="77"/>
      <c r="AN891" s="77"/>
      <c r="AO891" s="145"/>
      <c r="AP891" s="247" t="str">
        <f>IF(F891="","",IFERROR(VLOOKUP(SUBSTITUTE(SUBSTITUTE(Tabla1[[#This Row],[Uso Sistemas]],"T","P"),"N","F"),Parámetros!$M$2:$N$17,2,0),"Completar hasta 3ra sem. para evaluar a Probacionista"))</f>
        <v/>
      </c>
      <c r="AQ891" s="40"/>
      <c r="AR891" s="40"/>
      <c r="AS891" s="40"/>
      <c r="AT891" s="29"/>
      <c r="AU891" s="56"/>
      <c r="AV891" s="56"/>
      <c r="AW891" s="56"/>
      <c r="AX891" s="249" t="str">
        <f>IF(V891="","",EOMONTH(EDATE(Tabla1[[#This Row],[Fecha Finalización]],2),0))</f>
        <v/>
      </c>
      <c r="AY891" s="40"/>
      <c r="AZ891" s="250" t="str">
        <f>IF(V891="","",EOMONTH(EDATE(Tabla1[[#This Row],[Fecha Finalización]],3),0))</f>
        <v/>
      </c>
      <c r="BA891" s="40"/>
      <c r="BB891" s="40"/>
      <c r="BC891" s="236"/>
      <c r="BD891" s="234" t="str">
        <f>IF(F891="","",Tabla1[[#This Row],[sem 01]]&amp;Tabla1[[#This Row],[sem 02]]&amp;Tabla1[[#This Row],[sem 03]])</f>
        <v/>
      </c>
      <c r="BE891" s="235" t="str">
        <f>IF(TRIM(F891)="","",$B$1&amp;"-"&amp;SUBSTITUTE(Tabla1[[#This Row],[Mes Inscrito]]," ","")&amp;"-"&amp;SUBSTITUTE(Tabla1[[#This Row],[Dia de clases Inscrito]]," ","")&amp;"-"&amp;SUBSTITUTE(Tabla1[[#This Row],[Horario Inscrito]]," ","")&amp;"-"&amp;Tabla1[[#This Row],[Fecha Inicio grupo]])</f>
        <v/>
      </c>
      <c r="BF891" s="252" t="str">
        <f>IF(F891="","",Tabla1[[#This Row],[Curso]])</f>
        <v/>
      </c>
      <c r="BG891" s="253" t="str">
        <f>+IF(TRIM(F891)="","",$B$1&amp;"-"&amp;TRIM(Tabla1[[#This Row],[Mes Inscrito]])&amp;"-"&amp;TRIM(Tabla1[[#This Row],[Dia de clases Inscrito]])&amp;"-"&amp;TRIM(Tabla1[[#This Row],[Horario Inscrito]])&amp;"-"&amp;TRIM(Tabla1[[#This Row],[Fecha Inicio grupo]])&amp;"-"&amp;TRIM(Tabla1[[#This Row],[Tipo Incrito]]))</f>
        <v/>
      </c>
      <c r="BH891" s="309"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10"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10"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10" t="str">
        <f>IF(Tabla1[[#This Row],[Fecha Inicio grupo]]="","",IFERROR(VLOOKUP(Tabla1[[#This Row],[Mes de Alta como miembro]],Parámetros!$AM$2:$AN$16,2,0),"01/01/1900"))</f>
        <v/>
      </c>
    </row>
    <row r="892" spans="1:63" ht="14.45" hidden="1">
      <c r="A892" s="69">
        <v>889</v>
      </c>
      <c r="B892" s="30"/>
      <c r="C892" s="35"/>
      <c r="D892" s="43"/>
      <c r="E892" s="65"/>
      <c r="F892" s="46"/>
      <c r="G892" s="46"/>
      <c r="H892" s="164"/>
      <c r="I892" s="43"/>
      <c r="J892" s="29"/>
      <c r="K892" s="70"/>
      <c r="L892" s="69"/>
      <c r="M892" s="47"/>
      <c r="N892" s="239" t="str">
        <f ca="1">IF(Tabla1[[#This Row],[Fecha de nac]]="","",IF(Tabla1[[#This Row],[Fecha Finalización]] &gt;=TODAY(), DATEDIF(Tabla1[[#This Row],[Fecha de nac]],TODAY(),"y"), ROUNDDOWN((Tabla1[[#This Row],[Fecha Finalización]] -Tabla1[[#This Row],[Fecha de nac]])/365,0)))</f>
        <v/>
      </c>
      <c r="O892" s="170"/>
      <c r="P892" s="35"/>
      <c r="Q892" s="68"/>
      <c r="R892" s="68"/>
      <c r="S892" s="68"/>
      <c r="T892" s="68"/>
      <c r="U892" s="244" t="str">
        <f>IF(F892="","",Tabla1[[#This Row],[Fecha Inicio grupo]]+3*7-7)</f>
        <v/>
      </c>
      <c r="V892" s="245" t="str">
        <f>IF(F892="","",EDATE(Tabla1[[#This Row],[Fecha Inicio grupo]],3))</f>
        <v/>
      </c>
      <c r="W892" s="30"/>
      <c r="X892" s="30"/>
      <c r="Y892" s="77"/>
      <c r="Z892" s="77"/>
      <c r="AA892" s="77"/>
      <c r="AB892" s="77"/>
      <c r="AC892" s="77"/>
      <c r="AD892" s="77"/>
      <c r="AE892" s="77"/>
      <c r="AF892" s="77"/>
      <c r="AG892" s="77"/>
      <c r="AH892" s="77"/>
      <c r="AI892" s="77"/>
      <c r="AJ892" s="77"/>
      <c r="AK892" s="77"/>
      <c r="AL892" s="77"/>
      <c r="AM892" s="77"/>
      <c r="AN892" s="77"/>
      <c r="AO892" s="145"/>
      <c r="AP892" s="247" t="str">
        <f>IF(F892="","",IFERROR(VLOOKUP(SUBSTITUTE(SUBSTITUTE(Tabla1[[#This Row],[Uso Sistemas]],"T","P"),"N","F"),Parámetros!$M$2:$N$17,2,0),"Completar hasta 3ra sem. para evaluar a Probacionista"))</f>
        <v/>
      </c>
      <c r="AQ892" s="40"/>
      <c r="AR892" s="40"/>
      <c r="AS892" s="40"/>
      <c r="AT892" s="29"/>
      <c r="AU892" s="56"/>
      <c r="AV892" s="56"/>
      <c r="AW892" s="56"/>
      <c r="AX892" s="249" t="str">
        <f>IF(V892="","",EOMONTH(EDATE(Tabla1[[#This Row],[Fecha Finalización]],2),0))</f>
        <v/>
      </c>
      <c r="AY892" s="40"/>
      <c r="AZ892" s="250" t="str">
        <f>IF(V892="","",EOMONTH(EDATE(Tabla1[[#This Row],[Fecha Finalización]],3),0))</f>
        <v/>
      </c>
      <c r="BA892" s="40"/>
      <c r="BB892" s="40"/>
      <c r="BC892" s="236"/>
      <c r="BD892" s="234" t="str">
        <f>IF(F892="","",Tabla1[[#This Row],[sem 01]]&amp;Tabla1[[#This Row],[sem 02]]&amp;Tabla1[[#This Row],[sem 03]])</f>
        <v/>
      </c>
      <c r="BE892" s="235" t="str">
        <f>IF(TRIM(F892)="","",$B$1&amp;"-"&amp;SUBSTITUTE(Tabla1[[#This Row],[Mes Inscrito]]," ","")&amp;"-"&amp;SUBSTITUTE(Tabla1[[#This Row],[Dia de clases Inscrito]]," ","")&amp;"-"&amp;SUBSTITUTE(Tabla1[[#This Row],[Horario Inscrito]]," ","")&amp;"-"&amp;Tabla1[[#This Row],[Fecha Inicio grupo]])</f>
        <v/>
      </c>
      <c r="BF892" s="252" t="str">
        <f>IF(F892="","",Tabla1[[#This Row],[Curso]])</f>
        <v/>
      </c>
      <c r="BG892" s="253" t="str">
        <f>+IF(TRIM(F892)="","",$B$1&amp;"-"&amp;TRIM(Tabla1[[#This Row],[Mes Inscrito]])&amp;"-"&amp;TRIM(Tabla1[[#This Row],[Dia de clases Inscrito]])&amp;"-"&amp;TRIM(Tabla1[[#This Row],[Horario Inscrito]])&amp;"-"&amp;TRIM(Tabla1[[#This Row],[Fecha Inicio grupo]])&amp;"-"&amp;TRIM(Tabla1[[#This Row],[Tipo Incrito]]))</f>
        <v/>
      </c>
      <c r="BH892" s="309"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10"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10"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10" t="str">
        <f>IF(Tabla1[[#This Row],[Fecha Inicio grupo]]="","",IFERROR(VLOOKUP(Tabla1[[#This Row],[Mes de Alta como miembro]],Parámetros!$AM$2:$AN$16,2,0),"01/01/1900"))</f>
        <v/>
      </c>
    </row>
    <row r="893" spans="1:63" ht="14.45" hidden="1">
      <c r="A893" s="69">
        <v>890</v>
      </c>
      <c r="B893" s="30"/>
      <c r="C893" s="35"/>
      <c r="D893" s="43"/>
      <c r="E893" s="65"/>
      <c r="F893" s="46"/>
      <c r="G893" s="46"/>
      <c r="H893" s="164"/>
      <c r="I893" s="43"/>
      <c r="J893" s="29"/>
      <c r="K893" s="70"/>
      <c r="L893" s="69"/>
      <c r="M893" s="47"/>
      <c r="N893" s="239" t="str">
        <f ca="1">IF(Tabla1[[#This Row],[Fecha de nac]]="","",IF(Tabla1[[#This Row],[Fecha Finalización]] &gt;=TODAY(), DATEDIF(Tabla1[[#This Row],[Fecha de nac]],TODAY(),"y"), ROUNDDOWN((Tabla1[[#This Row],[Fecha Finalización]] -Tabla1[[#This Row],[Fecha de nac]])/365,0)))</f>
        <v/>
      </c>
      <c r="O893" s="170"/>
      <c r="P893" s="35"/>
      <c r="Q893" s="68"/>
      <c r="R893" s="68"/>
      <c r="S893" s="68"/>
      <c r="T893" s="68"/>
      <c r="U893" s="244" t="str">
        <f>IF(F893="","",Tabla1[[#This Row],[Fecha Inicio grupo]]+3*7-7)</f>
        <v/>
      </c>
      <c r="V893" s="245" t="str">
        <f>IF(F893="","",EDATE(Tabla1[[#This Row],[Fecha Inicio grupo]],3))</f>
        <v/>
      </c>
      <c r="W893" s="30"/>
      <c r="X893" s="30"/>
      <c r="Y893" s="77"/>
      <c r="Z893" s="77"/>
      <c r="AA893" s="77"/>
      <c r="AB893" s="77"/>
      <c r="AC893" s="77"/>
      <c r="AD893" s="77"/>
      <c r="AE893" s="77"/>
      <c r="AF893" s="77"/>
      <c r="AG893" s="77"/>
      <c r="AH893" s="77"/>
      <c r="AI893" s="77"/>
      <c r="AJ893" s="77"/>
      <c r="AK893" s="77"/>
      <c r="AL893" s="77"/>
      <c r="AM893" s="77"/>
      <c r="AN893" s="77"/>
      <c r="AO893" s="145"/>
      <c r="AP893" s="247" t="str">
        <f>IF(F893="","",IFERROR(VLOOKUP(SUBSTITUTE(SUBSTITUTE(Tabla1[[#This Row],[Uso Sistemas]],"T","P"),"N","F"),Parámetros!$M$2:$N$17,2,0),"Completar hasta 3ra sem. para evaluar a Probacionista"))</f>
        <v/>
      </c>
      <c r="AQ893" s="40"/>
      <c r="AR893" s="40"/>
      <c r="AS893" s="40"/>
      <c r="AT893" s="29"/>
      <c r="AU893" s="56"/>
      <c r="AV893" s="56"/>
      <c r="AW893" s="56"/>
      <c r="AX893" s="249" t="str">
        <f>IF(V893="","",EOMONTH(EDATE(Tabla1[[#This Row],[Fecha Finalización]],2),0))</f>
        <v/>
      </c>
      <c r="AY893" s="40"/>
      <c r="AZ893" s="250" t="str">
        <f>IF(V893="","",EOMONTH(EDATE(Tabla1[[#This Row],[Fecha Finalización]],3),0))</f>
        <v/>
      </c>
      <c r="BA893" s="40"/>
      <c r="BB893" s="40"/>
      <c r="BC893" s="236"/>
      <c r="BD893" s="234" t="str">
        <f>IF(F893="","",Tabla1[[#This Row],[sem 01]]&amp;Tabla1[[#This Row],[sem 02]]&amp;Tabla1[[#This Row],[sem 03]])</f>
        <v/>
      </c>
      <c r="BE893" s="235" t="str">
        <f>IF(TRIM(F893)="","",$B$1&amp;"-"&amp;SUBSTITUTE(Tabla1[[#This Row],[Mes Inscrito]]," ","")&amp;"-"&amp;SUBSTITUTE(Tabla1[[#This Row],[Dia de clases Inscrito]]," ","")&amp;"-"&amp;SUBSTITUTE(Tabla1[[#This Row],[Horario Inscrito]]," ","")&amp;"-"&amp;Tabla1[[#This Row],[Fecha Inicio grupo]])</f>
        <v/>
      </c>
      <c r="BF893" s="252" t="str">
        <f>IF(F893="","",Tabla1[[#This Row],[Curso]])</f>
        <v/>
      </c>
      <c r="BG893" s="253" t="str">
        <f>+IF(TRIM(F893)="","",$B$1&amp;"-"&amp;TRIM(Tabla1[[#This Row],[Mes Inscrito]])&amp;"-"&amp;TRIM(Tabla1[[#This Row],[Dia de clases Inscrito]])&amp;"-"&amp;TRIM(Tabla1[[#This Row],[Horario Inscrito]])&amp;"-"&amp;TRIM(Tabla1[[#This Row],[Fecha Inicio grupo]])&amp;"-"&amp;TRIM(Tabla1[[#This Row],[Tipo Incrito]]))</f>
        <v/>
      </c>
      <c r="BH893" s="309"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10"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10"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10" t="str">
        <f>IF(Tabla1[[#This Row],[Fecha Inicio grupo]]="","",IFERROR(VLOOKUP(Tabla1[[#This Row],[Mes de Alta como miembro]],Parámetros!$AM$2:$AN$16,2,0),"01/01/1900"))</f>
        <v/>
      </c>
    </row>
    <row r="894" spans="1:63" ht="14.45" hidden="1">
      <c r="A894" s="69">
        <v>891</v>
      </c>
      <c r="B894" s="30"/>
      <c r="C894" s="35"/>
      <c r="D894" s="43"/>
      <c r="E894" s="65"/>
      <c r="F894" s="46"/>
      <c r="G894" s="46"/>
      <c r="H894" s="164"/>
      <c r="I894" s="43"/>
      <c r="J894" s="29"/>
      <c r="K894" s="70"/>
      <c r="L894" s="69"/>
      <c r="M894" s="47"/>
      <c r="N894" s="239" t="str">
        <f ca="1">IF(Tabla1[[#This Row],[Fecha de nac]]="","",IF(Tabla1[[#This Row],[Fecha Finalización]] &gt;=TODAY(), DATEDIF(Tabla1[[#This Row],[Fecha de nac]],TODAY(),"y"), ROUNDDOWN((Tabla1[[#This Row],[Fecha Finalización]] -Tabla1[[#This Row],[Fecha de nac]])/365,0)))</f>
        <v/>
      </c>
      <c r="O894" s="170"/>
      <c r="P894" s="35"/>
      <c r="Q894" s="68"/>
      <c r="R894" s="68"/>
      <c r="S894" s="68"/>
      <c r="T894" s="68"/>
      <c r="U894" s="244" t="str">
        <f>IF(F894="","",Tabla1[[#This Row],[Fecha Inicio grupo]]+3*7-7)</f>
        <v/>
      </c>
      <c r="V894" s="245" t="str">
        <f>IF(F894="","",EDATE(Tabla1[[#This Row],[Fecha Inicio grupo]],3))</f>
        <v/>
      </c>
      <c r="W894" s="30"/>
      <c r="X894" s="30"/>
      <c r="Y894" s="77"/>
      <c r="Z894" s="77"/>
      <c r="AA894" s="77"/>
      <c r="AB894" s="77"/>
      <c r="AC894" s="77"/>
      <c r="AD894" s="77"/>
      <c r="AE894" s="77"/>
      <c r="AF894" s="77"/>
      <c r="AG894" s="77"/>
      <c r="AH894" s="77"/>
      <c r="AI894" s="77"/>
      <c r="AJ894" s="77"/>
      <c r="AK894" s="77"/>
      <c r="AL894" s="77"/>
      <c r="AM894" s="77"/>
      <c r="AN894" s="77"/>
      <c r="AO894" s="145"/>
      <c r="AP894" s="247" t="str">
        <f>IF(F894="","",IFERROR(VLOOKUP(SUBSTITUTE(SUBSTITUTE(Tabla1[[#This Row],[Uso Sistemas]],"T","P"),"N","F"),Parámetros!$M$2:$N$17,2,0),"Completar hasta 3ra sem. para evaluar a Probacionista"))</f>
        <v/>
      </c>
      <c r="AQ894" s="40"/>
      <c r="AR894" s="40"/>
      <c r="AS894" s="40"/>
      <c r="AT894" s="29"/>
      <c r="AU894" s="56"/>
      <c r="AV894" s="56"/>
      <c r="AW894" s="56"/>
      <c r="AX894" s="249" t="str">
        <f>IF(V894="","",EOMONTH(EDATE(Tabla1[[#This Row],[Fecha Finalización]],2),0))</f>
        <v/>
      </c>
      <c r="AY894" s="40"/>
      <c r="AZ894" s="250" t="str">
        <f>IF(V894="","",EOMONTH(EDATE(Tabla1[[#This Row],[Fecha Finalización]],3),0))</f>
        <v/>
      </c>
      <c r="BA894" s="40"/>
      <c r="BB894" s="40"/>
      <c r="BC894" s="236"/>
      <c r="BD894" s="234" t="str">
        <f>IF(F894="","",Tabla1[[#This Row],[sem 01]]&amp;Tabla1[[#This Row],[sem 02]]&amp;Tabla1[[#This Row],[sem 03]])</f>
        <v/>
      </c>
      <c r="BE894" s="235" t="str">
        <f>IF(TRIM(F894)="","",$B$1&amp;"-"&amp;SUBSTITUTE(Tabla1[[#This Row],[Mes Inscrito]]," ","")&amp;"-"&amp;SUBSTITUTE(Tabla1[[#This Row],[Dia de clases Inscrito]]," ","")&amp;"-"&amp;SUBSTITUTE(Tabla1[[#This Row],[Horario Inscrito]]," ","")&amp;"-"&amp;Tabla1[[#This Row],[Fecha Inicio grupo]])</f>
        <v/>
      </c>
      <c r="BF894" s="252" t="str">
        <f>IF(F894="","",Tabla1[[#This Row],[Curso]])</f>
        <v/>
      </c>
      <c r="BG894" s="253" t="str">
        <f>+IF(TRIM(F894)="","",$B$1&amp;"-"&amp;TRIM(Tabla1[[#This Row],[Mes Inscrito]])&amp;"-"&amp;TRIM(Tabla1[[#This Row],[Dia de clases Inscrito]])&amp;"-"&amp;TRIM(Tabla1[[#This Row],[Horario Inscrito]])&amp;"-"&amp;TRIM(Tabla1[[#This Row],[Fecha Inicio grupo]])&amp;"-"&amp;TRIM(Tabla1[[#This Row],[Tipo Incrito]]))</f>
        <v/>
      </c>
      <c r="BH894" s="309"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10"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10"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10" t="str">
        <f>IF(Tabla1[[#This Row],[Fecha Inicio grupo]]="","",IFERROR(VLOOKUP(Tabla1[[#This Row],[Mes de Alta como miembro]],Parámetros!$AM$2:$AN$16,2,0),"01/01/1900"))</f>
        <v/>
      </c>
    </row>
    <row r="895" spans="1:63" ht="14.45" hidden="1">
      <c r="A895" s="69">
        <v>892</v>
      </c>
      <c r="B895" s="30"/>
      <c r="C895" s="35"/>
      <c r="D895" s="43"/>
      <c r="E895" s="65"/>
      <c r="F895" s="46"/>
      <c r="G895" s="46"/>
      <c r="H895" s="164"/>
      <c r="I895" s="43"/>
      <c r="J895" s="29"/>
      <c r="K895" s="70"/>
      <c r="L895" s="69"/>
      <c r="M895" s="47"/>
      <c r="N895" s="239" t="str">
        <f ca="1">IF(Tabla1[[#This Row],[Fecha de nac]]="","",IF(Tabla1[[#This Row],[Fecha Finalización]] &gt;=TODAY(), DATEDIF(Tabla1[[#This Row],[Fecha de nac]],TODAY(),"y"), ROUNDDOWN((Tabla1[[#This Row],[Fecha Finalización]] -Tabla1[[#This Row],[Fecha de nac]])/365,0)))</f>
        <v/>
      </c>
      <c r="O895" s="170"/>
      <c r="P895" s="35"/>
      <c r="Q895" s="68"/>
      <c r="R895" s="68"/>
      <c r="S895" s="68"/>
      <c r="T895" s="68"/>
      <c r="U895" s="244" t="str">
        <f>IF(F895="","",Tabla1[[#This Row],[Fecha Inicio grupo]]+3*7-7)</f>
        <v/>
      </c>
      <c r="V895" s="245" t="str">
        <f>IF(F895="","",EDATE(Tabla1[[#This Row],[Fecha Inicio grupo]],3))</f>
        <v/>
      </c>
      <c r="W895" s="30"/>
      <c r="X895" s="30"/>
      <c r="Y895" s="77"/>
      <c r="Z895" s="77"/>
      <c r="AA895" s="77"/>
      <c r="AB895" s="77"/>
      <c r="AC895" s="77"/>
      <c r="AD895" s="77"/>
      <c r="AE895" s="77"/>
      <c r="AF895" s="77"/>
      <c r="AG895" s="77"/>
      <c r="AH895" s="77"/>
      <c r="AI895" s="77"/>
      <c r="AJ895" s="77"/>
      <c r="AK895" s="77"/>
      <c r="AL895" s="77"/>
      <c r="AM895" s="77"/>
      <c r="AN895" s="77"/>
      <c r="AO895" s="145"/>
      <c r="AP895" s="247" t="str">
        <f>IF(F895="","",IFERROR(VLOOKUP(SUBSTITUTE(SUBSTITUTE(Tabla1[[#This Row],[Uso Sistemas]],"T","P"),"N","F"),Parámetros!$M$2:$N$17,2,0),"Completar hasta 3ra sem. para evaluar a Probacionista"))</f>
        <v/>
      </c>
      <c r="AQ895" s="40"/>
      <c r="AR895" s="40"/>
      <c r="AS895" s="40"/>
      <c r="AT895" s="29"/>
      <c r="AU895" s="56"/>
      <c r="AV895" s="56"/>
      <c r="AW895" s="56"/>
      <c r="AX895" s="249" t="str">
        <f>IF(V895="","",EOMONTH(EDATE(Tabla1[[#This Row],[Fecha Finalización]],2),0))</f>
        <v/>
      </c>
      <c r="AY895" s="40"/>
      <c r="AZ895" s="250" t="str">
        <f>IF(V895="","",EOMONTH(EDATE(Tabla1[[#This Row],[Fecha Finalización]],3),0))</f>
        <v/>
      </c>
      <c r="BA895" s="40"/>
      <c r="BB895" s="40"/>
      <c r="BC895" s="236"/>
      <c r="BD895" s="234" t="str">
        <f>IF(F895="","",Tabla1[[#This Row],[sem 01]]&amp;Tabla1[[#This Row],[sem 02]]&amp;Tabla1[[#This Row],[sem 03]])</f>
        <v/>
      </c>
      <c r="BE895" s="235" t="str">
        <f>IF(TRIM(F895)="","",$B$1&amp;"-"&amp;SUBSTITUTE(Tabla1[[#This Row],[Mes Inscrito]]," ","")&amp;"-"&amp;SUBSTITUTE(Tabla1[[#This Row],[Dia de clases Inscrito]]," ","")&amp;"-"&amp;SUBSTITUTE(Tabla1[[#This Row],[Horario Inscrito]]," ","")&amp;"-"&amp;Tabla1[[#This Row],[Fecha Inicio grupo]])</f>
        <v/>
      </c>
      <c r="BF895" s="252" t="str">
        <f>IF(F895="","",Tabla1[[#This Row],[Curso]])</f>
        <v/>
      </c>
      <c r="BG895" s="253" t="str">
        <f>+IF(TRIM(F895)="","",$B$1&amp;"-"&amp;TRIM(Tabla1[[#This Row],[Mes Inscrito]])&amp;"-"&amp;TRIM(Tabla1[[#This Row],[Dia de clases Inscrito]])&amp;"-"&amp;TRIM(Tabla1[[#This Row],[Horario Inscrito]])&amp;"-"&amp;TRIM(Tabla1[[#This Row],[Fecha Inicio grupo]])&amp;"-"&amp;TRIM(Tabla1[[#This Row],[Tipo Incrito]]))</f>
        <v/>
      </c>
      <c r="BH895" s="309"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10"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10"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10" t="str">
        <f>IF(Tabla1[[#This Row],[Fecha Inicio grupo]]="","",IFERROR(VLOOKUP(Tabla1[[#This Row],[Mes de Alta como miembro]],Parámetros!$AM$2:$AN$16,2,0),"01/01/1900"))</f>
        <v/>
      </c>
    </row>
    <row r="896" spans="1:63" ht="14.45" hidden="1">
      <c r="A896" s="69">
        <v>893</v>
      </c>
      <c r="B896" s="30"/>
      <c r="C896" s="35"/>
      <c r="D896" s="43"/>
      <c r="E896" s="65"/>
      <c r="F896" s="46"/>
      <c r="G896" s="46"/>
      <c r="H896" s="164"/>
      <c r="I896" s="43"/>
      <c r="J896" s="29"/>
      <c r="K896" s="70"/>
      <c r="L896" s="69"/>
      <c r="M896" s="47"/>
      <c r="N896" s="239" t="str">
        <f ca="1">IF(Tabla1[[#This Row],[Fecha de nac]]="","",IF(Tabla1[[#This Row],[Fecha Finalización]] &gt;=TODAY(), DATEDIF(Tabla1[[#This Row],[Fecha de nac]],TODAY(),"y"), ROUNDDOWN((Tabla1[[#This Row],[Fecha Finalización]] -Tabla1[[#This Row],[Fecha de nac]])/365,0)))</f>
        <v/>
      </c>
      <c r="O896" s="170"/>
      <c r="P896" s="35"/>
      <c r="Q896" s="68"/>
      <c r="R896" s="68"/>
      <c r="S896" s="68"/>
      <c r="T896" s="68"/>
      <c r="U896" s="244" t="str">
        <f>IF(F896="","",Tabla1[[#This Row],[Fecha Inicio grupo]]+3*7-7)</f>
        <v/>
      </c>
      <c r="V896" s="245" t="str">
        <f>IF(F896="","",EDATE(Tabla1[[#This Row],[Fecha Inicio grupo]],3))</f>
        <v/>
      </c>
      <c r="W896" s="30"/>
      <c r="X896" s="30"/>
      <c r="Y896" s="77"/>
      <c r="Z896" s="77"/>
      <c r="AA896" s="77"/>
      <c r="AB896" s="77"/>
      <c r="AC896" s="77"/>
      <c r="AD896" s="77"/>
      <c r="AE896" s="77"/>
      <c r="AF896" s="77"/>
      <c r="AG896" s="77"/>
      <c r="AH896" s="77"/>
      <c r="AI896" s="77"/>
      <c r="AJ896" s="77"/>
      <c r="AK896" s="77"/>
      <c r="AL896" s="77"/>
      <c r="AM896" s="77"/>
      <c r="AN896" s="77"/>
      <c r="AO896" s="145"/>
      <c r="AP896" s="247" t="str">
        <f>IF(F896="","",IFERROR(VLOOKUP(SUBSTITUTE(SUBSTITUTE(Tabla1[[#This Row],[Uso Sistemas]],"T","P"),"N","F"),Parámetros!$M$2:$N$17,2,0),"Completar hasta 3ra sem. para evaluar a Probacionista"))</f>
        <v/>
      </c>
      <c r="AQ896" s="40"/>
      <c r="AR896" s="40"/>
      <c r="AS896" s="40"/>
      <c r="AT896" s="29"/>
      <c r="AU896" s="56"/>
      <c r="AV896" s="56"/>
      <c r="AW896" s="56"/>
      <c r="AX896" s="249" t="str">
        <f>IF(V896="","",EOMONTH(EDATE(Tabla1[[#This Row],[Fecha Finalización]],2),0))</f>
        <v/>
      </c>
      <c r="AY896" s="40"/>
      <c r="AZ896" s="250" t="str">
        <f>IF(V896="","",EOMONTH(EDATE(Tabla1[[#This Row],[Fecha Finalización]],3),0))</f>
        <v/>
      </c>
      <c r="BA896" s="40"/>
      <c r="BB896" s="40"/>
      <c r="BC896" s="236"/>
      <c r="BD896" s="234" t="str">
        <f>IF(F896="","",Tabla1[[#This Row],[sem 01]]&amp;Tabla1[[#This Row],[sem 02]]&amp;Tabla1[[#This Row],[sem 03]])</f>
        <v/>
      </c>
      <c r="BE896" s="235" t="str">
        <f>IF(TRIM(F896)="","",$B$1&amp;"-"&amp;SUBSTITUTE(Tabla1[[#This Row],[Mes Inscrito]]," ","")&amp;"-"&amp;SUBSTITUTE(Tabla1[[#This Row],[Dia de clases Inscrito]]," ","")&amp;"-"&amp;SUBSTITUTE(Tabla1[[#This Row],[Horario Inscrito]]," ","")&amp;"-"&amp;Tabla1[[#This Row],[Fecha Inicio grupo]])</f>
        <v/>
      </c>
      <c r="BF896" s="252" t="str">
        <f>IF(F896="","",Tabla1[[#This Row],[Curso]])</f>
        <v/>
      </c>
      <c r="BG896" s="253" t="str">
        <f>+IF(TRIM(F896)="","",$B$1&amp;"-"&amp;TRIM(Tabla1[[#This Row],[Mes Inscrito]])&amp;"-"&amp;TRIM(Tabla1[[#This Row],[Dia de clases Inscrito]])&amp;"-"&amp;TRIM(Tabla1[[#This Row],[Horario Inscrito]])&amp;"-"&amp;TRIM(Tabla1[[#This Row],[Fecha Inicio grupo]])&amp;"-"&amp;TRIM(Tabla1[[#This Row],[Tipo Incrito]]))</f>
        <v/>
      </c>
      <c r="BH896" s="309"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10"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10"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10" t="str">
        <f>IF(Tabla1[[#This Row],[Fecha Inicio grupo]]="","",IFERROR(VLOOKUP(Tabla1[[#This Row],[Mes de Alta como miembro]],Parámetros!$AM$2:$AN$16,2,0),"01/01/1900"))</f>
        <v/>
      </c>
    </row>
    <row r="897" spans="1:63" ht="14.45" hidden="1">
      <c r="A897" s="69">
        <v>894</v>
      </c>
      <c r="B897" s="30"/>
      <c r="C897" s="35"/>
      <c r="D897" s="43"/>
      <c r="E897" s="65"/>
      <c r="F897" s="46"/>
      <c r="G897" s="46"/>
      <c r="H897" s="164"/>
      <c r="I897" s="43"/>
      <c r="J897" s="29"/>
      <c r="K897" s="70"/>
      <c r="L897" s="69"/>
      <c r="M897" s="47"/>
      <c r="N897" s="239" t="str">
        <f ca="1">IF(Tabla1[[#This Row],[Fecha de nac]]="","",IF(Tabla1[[#This Row],[Fecha Finalización]] &gt;=TODAY(), DATEDIF(Tabla1[[#This Row],[Fecha de nac]],TODAY(),"y"), ROUNDDOWN((Tabla1[[#This Row],[Fecha Finalización]] -Tabla1[[#This Row],[Fecha de nac]])/365,0)))</f>
        <v/>
      </c>
      <c r="O897" s="170"/>
      <c r="P897" s="35"/>
      <c r="Q897" s="68"/>
      <c r="R897" s="68"/>
      <c r="S897" s="68"/>
      <c r="T897" s="68"/>
      <c r="U897" s="244" t="str">
        <f>IF(F897="","",Tabla1[[#This Row],[Fecha Inicio grupo]]+3*7-7)</f>
        <v/>
      </c>
      <c r="V897" s="245" t="str">
        <f>IF(F897="","",EDATE(Tabla1[[#This Row],[Fecha Inicio grupo]],3))</f>
        <v/>
      </c>
      <c r="W897" s="30"/>
      <c r="X897" s="30"/>
      <c r="Y897" s="77"/>
      <c r="Z897" s="77"/>
      <c r="AA897" s="77"/>
      <c r="AB897" s="77"/>
      <c r="AC897" s="77"/>
      <c r="AD897" s="77"/>
      <c r="AE897" s="77"/>
      <c r="AF897" s="77"/>
      <c r="AG897" s="77"/>
      <c r="AH897" s="77"/>
      <c r="AI897" s="77"/>
      <c r="AJ897" s="77"/>
      <c r="AK897" s="77"/>
      <c r="AL897" s="77"/>
      <c r="AM897" s="77"/>
      <c r="AN897" s="77"/>
      <c r="AO897" s="145"/>
      <c r="AP897" s="247" t="str">
        <f>IF(F897="","",IFERROR(VLOOKUP(SUBSTITUTE(SUBSTITUTE(Tabla1[[#This Row],[Uso Sistemas]],"T","P"),"N","F"),Parámetros!$M$2:$N$17,2,0),"Completar hasta 3ra sem. para evaluar a Probacionista"))</f>
        <v/>
      </c>
      <c r="AQ897" s="40"/>
      <c r="AR897" s="40"/>
      <c r="AS897" s="40"/>
      <c r="AT897" s="29"/>
      <c r="AU897" s="56"/>
      <c r="AV897" s="56"/>
      <c r="AW897" s="56"/>
      <c r="AX897" s="249" t="str">
        <f>IF(V897="","",EOMONTH(EDATE(Tabla1[[#This Row],[Fecha Finalización]],2),0))</f>
        <v/>
      </c>
      <c r="AY897" s="40"/>
      <c r="AZ897" s="250" t="str">
        <f>IF(V897="","",EOMONTH(EDATE(Tabla1[[#This Row],[Fecha Finalización]],3),0))</f>
        <v/>
      </c>
      <c r="BA897" s="40"/>
      <c r="BB897" s="40"/>
      <c r="BC897" s="236"/>
      <c r="BD897" s="234" t="str">
        <f>IF(F897="","",Tabla1[[#This Row],[sem 01]]&amp;Tabla1[[#This Row],[sem 02]]&amp;Tabla1[[#This Row],[sem 03]])</f>
        <v/>
      </c>
      <c r="BE897" s="235" t="str">
        <f>IF(TRIM(F897)="","",$B$1&amp;"-"&amp;SUBSTITUTE(Tabla1[[#This Row],[Mes Inscrito]]," ","")&amp;"-"&amp;SUBSTITUTE(Tabla1[[#This Row],[Dia de clases Inscrito]]," ","")&amp;"-"&amp;SUBSTITUTE(Tabla1[[#This Row],[Horario Inscrito]]," ","")&amp;"-"&amp;Tabla1[[#This Row],[Fecha Inicio grupo]])</f>
        <v/>
      </c>
      <c r="BF897" s="252" t="str">
        <f>IF(F897="","",Tabla1[[#This Row],[Curso]])</f>
        <v/>
      </c>
      <c r="BG897" s="253" t="str">
        <f>+IF(TRIM(F897)="","",$B$1&amp;"-"&amp;TRIM(Tabla1[[#This Row],[Mes Inscrito]])&amp;"-"&amp;TRIM(Tabla1[[#This Row],[Dia de clases Inscrito]])&amp;"-"&amp;TRIM(Tabla1[[#This Row],[Horario Inscrito]])&amp;"-"&amp;TRIM(Tabla1[[#This Row],[Fecha Inicio grupo]])&amp;"-"&amp;TRIM(Tabla1[[#This Row],[Tipo Incrito]]))</f>
        <v/>
      </c>
      <c r="BH897" s="309"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10"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10"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10" t="str">
        <f>IF(Tabla1[[#This Row],[Fecha Inicio grupo]]="","",IFERROR(VLOOKUP(Tabla1[[#This Row],[Mes de Alta como miembro]],Parámetros!$AM$2:$AN$16,2,0),"01/01/1900"))</f>
        <v/>
      </c>
    </row>
    <row r="898" spans="1:63" ht="14.45" hidden="1">
      <c r="A898" s="69">
        <v>895</v>
      </c>
      <c r="B898" s="30"/>
      <c r="C898" s="35"/>
      <c r="D898" s="43"/>
      <c r="E898" s="65"/>
      <c r="F898" s="46"/>
      <c r="G898" s="46"/>
      <c r="H898" s="164"/>
      <c r="I898" s="43"/>
      <c r="J898" s="29"/>
      <c r="K898" s="70"/>
      <c r="L898" s="69"/>
      <c r="M898" s="47"/>
      <c r="N898" s="239" t="str">
        <f ca="1">IF(Tabla1[[#This Row],[Fecha de nac]]="","",IF(Tabla1[[#This Row],[Fecha Finalización]] &gt;=TODAY(), DATEDIF(Tabla1[[#This Row],[Fecha de nac]],TODAY(),"y"), ROUNDDOWN((Tabla1[[#This Row],[Fecha Finalización]] -Tabla1[[#This Row],[Fecha de nac]])/365,0)))</f>
        <v/>
      </c>
      <c r="O898" s="170"/>
      <c r="P898" s="35"/>
      <c r="Q898" s="68"/>
      <c r="R898" s="68"/>
      <c r="S898" s="68"/>
      <c r="T898" s="68"/>
      <c r="U898" s="244" t="str">
        <f>IF(F898="","",Tabla1[[#This Row],[Fecha Inicio grupo]]+3*7-7)</f>
        <v/>
      </c>
      <c r="V898" s="245" t="str">
        <f>IF(F898="","",EDATE(Tabla1[[#This Row],[Fecha Inicio grupo]],3))</f>
        <v/>
      </c>
      <c r="W898" s="30"/>
      <c r="X898" s="30"/>
      <c r="Y898" s="77"/>
      <c r="Z898" s="77"/>
      <c r="AA898" s="77"/>
      <c r="AB898" s="77"/>
      <c r="AC898" s="77"/>
      <c r="AD898" s="77"/>
      <c r="AE898" s="77"/>
      <c r="AF898" s="77"/>
      <c r="AG898" s="77"/>
      <c r="AH898" s="77"/>
      <c r="AI898" s="77"/>
      <c r="AJ898" s="77"/>
      <c r="AK898" s="77"/>
      <c r="AL898" s="77"/>
      <c r="AM898" s="77"/>
      <c r="AN898" s="77"/>
      <c r="AO898" s="145"/>
      <c r="AP898" s="247" t="str">
        <f>IF(F898="","",IFERROR(VLOOKUP(SUBSTITUTE(SUBSTITUTE(Tabla1[[#This Row],[Uso Sistemas]],"T","P"),"N","F"),Parámetros!$M$2:$N$17,2,0),"Completar hasta 3ra sem. para evaluar a Probacionista"))</f>
        <v/>
      </c>
      <c r="AQ898" s="40"/>
      <c r="AR898" s="40"/>
      <c r="AS898" s="40"/>
      <c r="AT898" s="29"/>
      <c r="AU898" s="56"/>
      <c r="AV898" s="56"/>
      <c r="AW898" s="56"/>
      <c r="AX898" s="249" t="str">
        <f>IF(V898="","",EOMONTH(EDATE(Tabla1[[#This Row],[Fecha Finalización]],2),0))</f>
        <v/>
      </c>
      <c r="AY898" s="40"/>
      <c r="AZ898" s="250" t="str">
        <f>IF(V898="","",EOMONTH(EDATE(Tabla1[[#This Row],[Fecha Finalización]],3),0))</f>
        <v/>
      </c>
      <c r="BA898" s="40"/>
      <c r="BB898" s="40"/>
      <c r="BC898" s="236"/>
      <c r="BD898" s="234" t="str">
        <f>IF(F898="","",Tabla1[[#This Row],[sem 01]]&amp;Tabla1[[#This Row],[sem 02]]&amp;Tabla1[[#This Row],[sem 03]])</f>
        <v/>
      </c>
      <c r="BE898" s="235" t="str">
        <f>IF(TRIM(F898)="","",$B$1&amp;"-"&amp;SUBSTITUTE(Tabla1[[#This Row],[Mes Inscrito]]," ","")&amp;"-"&amp;SUBSTITUTE(Tabla1[[#This Row],[Dia de clases Inscrito]]," ","")&amp;"-"&amp;SUBSTITUTE(Tabla1[[#This Row],[Horario Inscrito]]," ","")&amp;"-"&amp;Tabla1[[#This Row],[Fecha Inicio grupo]])</f>
        <v/>
      </c>
      <c r="BF898" s="252" t="str">
        <f>IF(F898="","",Tabla1[[#This Row],[Curso]])</f>
        <v/>
      </c>
      <c r="BG898" s="253" t="str">
        <f>+IF(TRIM(F898)="","",$B$1&amp;"-"&amp;TRIM(Tabla1[[#This Row],[Mes Inscrito]])&amp;"-"&amp;TRIM(Tabla1[[#This Row],[Dia de clases Inscrito]])&amp;"-"&amp;TRIM(Tabla1[[#This Row],[Horario Inscrito]])&amp;"-"&amp;TRIM(Tabla1[[#This Row],[Fecha Inicio grupo]])&amp;"-"&amp;TRIM(Tabla1[[#This Row],[Tipo Incrito]]))</f>
        <v/>
      </c>
      <c r="BH898" s="309"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10"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10"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10" t="str">
        <f>IF(Tabla1[[#This Row],[Fecha Inicio grupo]]="","",IFERROR(VLOOKUP(Tabla1[[#This Row],[Mes de Alta como miembro]],Parámetros!$AM$2:$AN$16,2,0),"01/01/1900"))</f>
        <v/>
      </c>
    </row>
    <row r="899" spans="1:63" ht="14.45" hidden="1">
      <c r="A899" s="69">
        <v>896</v>
      </c>
      <c r="B899" s="30"/>
      <c r="C899" s="35"/>
      <c r="D899" s="43"/>
      <c r="E899" s="65"/>
      <c r="F899" s="46"/>
      <c r="G899" s="46"/>
      <c r="H899" s="164"/>
      <c r="I899" s="43"/>
      <c r="J899" s="29"/>
      <c r="K899" s="70"/>
      <c r="L899" s="69"/>
      <c r="M899" s="47"/>
      <c r="N899" s="239" t="str">
        <f ca="1">IF(Tabla1[[#This Row],[Fecha de nac]]="","",IF(Tabla1[[#This Row],[Fecha Finalización]] &gt;=TODAY(), DATEDIF(Tabla1[[#This Row],[Fecha de nac]],TODAY(),"y"), ROUNDDOWN((Tabla1[[#This Row],[Fecha Finalización]] -Tabla1[[#This Row],[Fecha de nac]])/365,0)))</f>
        <v/>
      </c>
      <c r="O899" s="170"/>
      <c r="P899" s="35"/>
      <c r="Q899" s="68"/>
      <c r="R899" s="68"/>
      <c r="S899" s="68"/>
      <c r="T899" s="68"/>
      <c r="U899" s="244" t="str">
        <f>IF(F899="","",Tabla1[[#This Row],[Fecha Inicio grupo]]+3*7-7)</f>
        <v/>
      </c>
      <c r="V899" s="245" t="str">
        <f>IF(F899="","",EDATE(Tabla1[[#This Row],[Fecha Inicio grupo]],3))</f>
        <v/>
      </c>
      <c r="W899" s="30"/>
      <c r="X899" s="30"/>
      <c r="Y899" s="77"/>
      <c r="Z899" s="77"/>
      <c r="AA899" s="77"/>
      <c r="AB899" s="77"/>
      <c r="AC899" s="77"/>
      <c r="AD899" s="77"/>
      <c r="AE899" s="77"/>
      <c r="AF899" s="77"/>
      <c r="AG899" s="77"/>
      <c r="AH899" s="77"/>
      <c r="AI899" s="77"/>
      <c r="AJ899" s="77"/>
      <c r="AK899" s="77"/>
      <c r="AL899" s="77"/>
      <c r="AM899" s="77"/>
      <c r="AN899" s="77"/>
      <c r="AO899" s="145"/>
      <c r="AP899" s="247" t="str">
        <f>IF(F899="","",IFERROR(VLOOKUP(SUBSTITUTE(SUBSTITUTE(Tabla1[[#This Row],[Uso Sistemas]],"T","P"),"N","F"),Parámetros!$M$2:$N$17,2,0),"Completar hasta 3ra sem. para evaluar a Probacionista"))</f>
        <v/>
      </c>
      <c r="AQ899" s="40"/>
      <c r="AR899" s="40"/>
      <c r="AS899" s="40"/>
      <c r="AT899" s="29"/>
      <c r="AU899" s="56"/>
      <c r="AV899" s="56"/>
      <c r="AW899" s="56"/>
      <c r="AX899" s="249" t="str">
        <f>IF(V899="","",EOMONTH(EDATE(Tabla1[[#This Row],[Fecha Finalización]],2),0))</f>
        <v/>
      </c>
      <c r="AY899" s="40"/>
      <c r="AZ899" s="250" t="str">
        <f>IF(V899="","",EOMONTH(EDATE(Tabla1[[#This Row],[Fecha Finalización]],3),0))</f>
        <v/>
      </c>
      <c r="BA899" s="40"/>
      <c r="BB899" s="40"/>
      <c r="BC899" s="236"/>
      <c r="BD899" s="234" t="str">
        <f>IF(F899="","",Tabla1[[#This Row],[sem 01]]&amp;Tabla1[[#This Row],[sem 02]]&amp;Tabla1[[#This Row],[sem 03]])</f>
        <v/>
      </c>
      <c r="BE899" s="235" t="str">
        <f>IF(TRIM(F899)="","",$B$1&amp;"-"&amp;SUBSTITUTE(Tabla1[[#This Row],[Mes Inscrito]]," ","")&amp;"-"&amp;SUBSTITUTE(Tabla1[[#This Row],[Dia de clases Inscrito]]," ","")&amp;"-"&amp;SUBSTITUTE(Tabla1[[#This Row],[Horario Inscrito]]," ","")&amp;"-"&amp;Tabla1[[#This Row],[Fecha Inicio grupo]])</f>
        <v/>
      </c>
      <c r="BF899" s="252" t="str">
        <f>IF(F899="","",Tabla1[[#This Row],[Curso]])</f>
        <v/>
      </c>
      <c r="BG899" s="253" t="str">
        <f>+IF(TRIM(F899)="","",$B$1&amp;"-"&amp;TRIM(Tabla1[[#This Row],[Mes Inscrito]])&amp;"-"&amp;TRIM(Tabla1[[#This Row],[Dia de clases Inscrito]])&amp;"-"&amp;TRIM(Tabla1[[#This Row],[Horario Inscrito]])&amp;"-"&amp;TRIM(Tabla1[[#This Row],[Fecha Inicio grupo]])&amp;"-"&amp;TRIM(Tabla1[[#This Row],[Tipo Incrito]]))</f>
        <v/>
      </c>
      <c r="BH899" s="309"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10"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10"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10" t="str">
        <f>IF(Tabla1[[#This Row],[Fecha Inicio grupo]]="","",IFERROR(VLOOKUP(Tabla1[[#This Row],[Mes de Alta como miembro]],Parámetros!$AM$2:$AN$16,2,0),"01/01/1900"))</f>
        <v/>
      </c>
    </row>
    <row r="900" spans="1:63" ht="14.45" hidden="1">
      <c r="A900" s="69">
        <v>897</v>
      </c>
      <c r="B900" s="30"/>
      <c r="C900" s="35"/>
      <c r="D900" s="43"/>
      <c r="E900" s="65"/>
      <c r="F900" s="46"/>
      <c r="G900" s="46"/>
      <c r="H900" s="164"/>
      <c r="I900" s="43"/>
      <c r="J900" s="29"/>
      <c r="K900" s="70"/>
      <c r="L900" s="69"/>
      <c r="M900" s="47"/>
      <c r="N900" s="239" t="str">
        <f ca="1">IF(Tabla1[[#This Row],[Fecha de nac]]="","",IF(Tabla1[[#This Row],[Fecha Finalización]] &gt;=TODAY(), DATEDIF(Tabla1[[#This Row],[Fecha de nac]],TODAY(),"y"), ROUNDDOWN((Tabla1[[#This Row],[Fecha Finalización]] -Tabla1[[#This Row],[Fecha de nac]])/365,0)))</f>
        <v/>
      </c>
      <c r="O900" s="170"/>
      <c r="P900" s="35"/>
      <c r="Q900" s="68"/>
      <c r="R900" s="68"/>
      <c r="S900" s="68"/>
      <c r="T900" s="68"/>
      <c r="U900" s="244" t="str">
        <f>IF(F900="","",Tabla1[[#This Row],[Fecha Inicio grupo]]+3*7-7)</f>
        <v/>
      </c>
      <c r="V900" s="245" t="str">
        <f>IF(F900="","",EDATE(Tabla1[[#This Row],[Fecha Inicio grupo]],3))</f>
        <v/>
      </c>
      <c r="W900" s="30"/>
      <c r="X900" s="30"/>
      <c r="Y900" s="77"/>
      <c r="Z900" s="77"/>
      <c r="AA900" s="77"/>
      <c r="AB900" s="77"/>
      <c r="AC900" s="77"/>
      <c r="AD900" s="77"/>
      <c r="AE900" s="77"/>
      <c r="AF900" s="77"/>
      <c r="AG900" s="77"/>
      <c r="AH900" s="77"/>
      <c r="AI900" s="77"/>
      <c r="AJ900" s="77"/>
      <c r="AK900" s="77"/>
      <c r="AL900" s="77"/>
      <c r="AM900" s="77"/>
      <c r="AN900" s="77"/>
      <c r="AO900" s="145"/>
      <c r="AP900" s="247" t="str">
        <f>IF(F900="","",IFERROR(VLOOKUP(SUBSTITUTE(SUBSTITUTE(Tabla1[[#This Row],[Uso Sistemas]],"T","P"),"N","F"),Parámetros!$M$2:$N$17,2,0),"Completar hasta 3ra sem. para evaluar a Probacionista"))</f>
        <v/>
      </c>
      <c r="AQ900" s="40"/>
      <c r="AR900" s="40"/>
      <c r="AS900" s="40"/>
      <c r="AT900" s="29"/>
      <c r="AU900" s="56"/>
      <c r="AV900" s="56"/>
      <c r="AW900" s="56"/>
      <c r="AX900" s="249" t="str">
        <f>IF(V900="","",EOMONTH(EDATE(Tabla1[[#This Row],[Fecha Finalización]],2),0))</f>
        <v/>
      </c>
      <c r="AY900" s="40"/>
      <c r="AZ900" s="250" t="str">
        <f>IF(V900="","",EOMONTH(EDATE(Tabla1[[#This Row],[Fecha Finalización]],3),0))</f>
        <v/>
      </c>
      <c r="BA900" s="40"/>
      <c r="BB900" s="40"/>
      <c r="BC900" s="236"/>
      <c r="BD900" s="234" t="str">
        <f>IF(F900="","",Tabla1[[#This Row],[sem 01]]&amp;Tabla1[[#This Row],[sem 02]]&amp;Tabla1[[#This Row],[sem 03]])</f>
        <v/>
      </c>
      <c r="BE900" s="235" t="str">
        <f>IF(TRIM(F900)="","",$B$1&amp;"-"&amp;SUBSTITUTE(Tabla1[[#This Row],[Mes Inscrito]]," ","")&amp;"-"&amp;SUBSTITUTE(Tabla1[[#This Row],[Dia de clases Inscrito]]," ","")&amp;"-"&amp;SUBSTITUTE(Tabla1[[#This Row],[Horario Inscrito]]," ","")&amp;"-"&amp;Tabla1[[#This Row],[Fecha Inicio grupo]])</f>
        <v/>
      </c>
      <c r="BF900" s="252" t="str">
        <f>IF(F900="","",Tabla1[[#This Row],[Curso]])</f>
        <v/>
      </c>
      <c r="BG900" s="253" t="str">
        <f>+IF(TRIM(F900)="","",$B$1&amp;"-"&amp;TRIM(Tabla1[[#This Row],[Mes Inscrito]])&amp;"-"&amp;TRIM(Tabla1[[#This Row],[Dia de clases Inscrito]])&amp;"-"&amp;TRIM(Tabla1[[#This Row],[Horario Inscrito]])&amp;"-"&amp;TRIM(Tabla1[[#This Row],[Fecha Inicio grupo]])&amp;"-"&amp;TRIM(Tabla1[[#This Row],[Tipo Incrito]]))</f>
        <v/>
      </c>
      <c r="BH900" s="309"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10"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10"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10" t="str">
        <f>IF(Tabla1[[#This Row],[Fecha Inicio grupo]]="","",IFERROR(VLOOKUP(Tabla1[[#This Row],[Mes de Alta como miembro]],Parámetros!$AM$2:$AN$16,2,0),"01/01/1900"))</f>
        <v/>
      </c>
    </row>
    <row r="901" spans="1:63" ht="14.45" hidden="1">
      <c r="A901" s="69">
        <v>898</v>
      </c>
      <c r="B901" s="30"/>
      <c r="C901" s="35"/>
      <c r="D901" s="43"/>
      <c r="E901" s="65"/>
      <c r="F901" s="46"/>
      <c r="G901" s="46"/>
      <c r="H901" s="164"/>
      <c r="I901" s="43"/>
      <c r="J901" s="29"/>
      <c r="K901" s="70"/>
      <c r="L901" s="69"/>
      <c r="M901" s="47"/>
      <c r="N901" s="239" t="str">
        <f ca="1">IF(Tabla1[[#This Row],[Fecha de nac]]="","",IF(Tabla1[[#This Row],[Fecha Finalización]] &gt;=TODAY(), DATEDIF(Tabla1[[#This Row],[Fecha de nac]],TODAY(),"y"), ROUNDDOWN((Tabla1[[#This Row],[Fecha Finalización]] -Tabla1[[#This Row],[Fecha de nac]])/365,0)))</f>
        <v/>
      </c>
      <c r="O901" s="170"/>
      <c r="P901" s="35"/>
      <c r="Q901" s="68"/>
      <c r="R901" s="68"/>
      <c r="S901" s="68"/>
      <c r="T901" s="68"/>
      <c r="U901" s="244" t="str">
        <f>IF(F901="","",Tabla1[[#This Row],[Fecha Inicio grupo]]+3*7-7)</f>
        <v/>
      </c>
      <c r="V901" s="245" t="str">
        <f>IF(F901="","",EDATE(Tabla1[[#This Row],[Fecha Inicio grupo]],3))</f>
        <v/>
      </c>
      <c r="W901" s="30"/>
      <c r="X901" s="30"/>
      <c r="Y901" s="77"/>
      <c r="Z901" s="77"/>
      <c r="AA901" s="77"/>
      <c r="AB901" s="77"/>
      <c r="AC901" s="77"/>
      <c r="AD901" s="77"/>
      <c r="AE901" s="77"/>
      <c r="AF901" s="77"/>
      <c r="AG901" s="77"/>
      <c r="AH901" s="77"/>
      <c r="AI901" s="77"/>
      <c r="AJ901" s="77"/>
      <c r="AK901" s="77"/>
      <c r="AL901" s="77"/>
      <c r="AM901" s="77"/>
      <c r="AN901" s="77"/>
      <c r="AO901" s="145"/>
      <c r="AP901" s="247" t="str">
        <f>IF(F901="","",IFERROR(VLOOKUP(SUBSTITUTE(SUBSTITUTE(Tabla1[[#This Row],[Uso Sistemas]],"T","P"),"N","F"),Parámetros!$M$2:$N$17,2,0),"Completar hasta 3ra sem. para evaluar a Probacionista"))</f>
        <v/>
      </c>
      <c r="AQ901" s="40"/>
      <c r="AR901" s="40"/>
      <c r="AS901" s="40"/>
      <c r="AT901" s="29"/>
      <c r="AU901" s="56"/>
      <c r="AV901" s="56"/>
      <c r="AW901" s="56"/>
      <c r="AX901" s="249" t="str">
        <f>IF(V901="","",EOMONTH(EDATE(Tabla1[[#This Row],[Fecha Finalización]],2),0))</f>
        <v/>
      </c>
      <c r="AY901" s="40"/>
      <c r="AZ901" s="250" t="str">
        <f>IF(V901="","",EOMONTH(EDATE(Tabla1[[#This Row],[Fecha Finalización]],3),0))</f>
        <v/>
      </c>
      <c r="BA901" s="40"/>
      <c r="BB901" s="40"/>
      <c r="BC901" s="236"/>
      <c r="BD901" s="234" t="str">
        <f>IF(F901="","",Tabla1[[#This Row],[sem 01]]&amp;Tabla1[[#This Row],[sem 02]]&amp;Tabla1[[#This Row],[sem 03]])</f>
        <v/>
      </c>
      <c r="BE901" s="235" t="str">
        <f>IF(TRIM(F901)="","",$B$1&amp;"-"&amp;SUBSTITUTE(Tabla1[[#This Row],[Mes Inscrito]]," ","")&amp;"-"&amp;SUBSTITUTE(Tabla1[[#This Row],[Dia de clases Inscrito]]," ","")&amp;"-"&amp;SUBSTITUTE(Tabla1[[#This Row],[Horario Inscrito]]," ","")&amp;"-"&amp;Tabla1[[#This Row],[Fecha Inicio grupo]])</f>
        <v/>
      </c>
      <c r="BF901" s="252" t="str">
        <f>IF(F901="","",Tabla1[[#This Row],[Curso]])</f>
        <v/>
      </c>
      <c r="BG901" s="253" t="str">
        <f>+IF(TRIM(F901)="","",$B$1&amp;"-"&amp;TRIM(Tabla1[[#This Row],[Mes Inscrito]])&amp;"-"&amp;TRIM(Tabla1[[#This Row],[Dia de clases Inscrito]])&amp;"-"&amp;TRIM(Tabla1[[#This Row],[Horario Inscrito]])&amp;"-"&amp;TRIM(Tabla1[[#This Row],[Fecha Inicio grupo]])&amp;"-"&amp;TRIM(Tabla1[[#This Row],[Tipo Incrito]]))</f>
        <v/>
      </c>
      <c r="BH901" s="309"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10"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10"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10" t="str">
        <f>IF(Tabla1[[#This Row],[Fecha Inicio grupo]]="","",IFERROR(VLOOKUP(Tabla1[[#This Row],[Mes de Alta como miembro]],Parámetros!$AM$2:$AN$16,2,0),"01/01/1900"))</f>
        <v/>
      </c>
    </row>
    <row r="902" spans="1:63" ht="14.45" hidden="1">
      <c r="A902" s="69">
        <v>899</v>
      </c>
      <c r="B902" s="30"/>
      <c r="C902" s="35"/>
      <c r="D902" s="43"/>
      <c r="E902" s="65"/>
      <c r="F902" s="46"/>
      <c r="G902" s="46"/>
      <c r="H902" s="164"/>
      <c r="I902" s="43"/>
      <c r="J902" s="29"/>
      <c r="K902" s="70"/>
      <c r="L902" s="69"/>
      <c r="M902" s="47"/>
      <c r="N902" s="239" t="str">
        <f ca="1">IF(Tabla1[[#This Row],[Fecha de nac]]="","",IF(Tabla1[[#This Row],[Fecha Finalización]] &gt;=TODAY(), DATEDIF(Tabla1[[#This Row],[Fecha de nac]],TODAY(),"y"), ROUNDDOWN((Tabla1[[#This Row],[Fecha Finalización]] -Tabla1[[#This Row],[Fecha de nac]])/365,0)))</f>
        <v/>
      </c>
      <c r="O902" s="170"/>
      <c r="P902" s="35"/>
      <c r="Q902" s="68"/>
      <c r="R902" s="68"/>
      <c r="S902" s="68"/>
      <c r="T902" s="68"/>
      <c r="U902" s="244" t="str">
        <f>IF(F902="","",Tabla1[[#This Row],[Fecha Inicio grupo]]+3*7-7)</f>
        <v/>
      </c>
      <c r="V902" s="245" t="str">
        <f>IF(F902="","",EDATE(Tabla1[[#This Row],[Fecha Inicio grupo]],3))</f>
        <v/>
      </c>
      <c r="W902" s="30"/>
      <c r="X902" s="30"/>
      <c r="Y902" s="77"/>
      <c r="Z902" s="77"/>
      <c r="AA902" s="77"/>
      <c r="AB902" s="77"/>
      <c r="AC902" s="77"/>
      <c r="AD902" s="77"/>
      <c r="AE902" s="77"/>
      <c r="AF902" s="77"/>
      <c r="AG902" s="77"/>
      <c r="AH902" s="77"/>
      <c r="AI902" s="77"/>
      <c r="AJ902" s="77"/>
      <c r="AK902" s="77"/>
      <c r="AL902" s="77"/>
      <c r="AM902" s="77"/>
      <c r="AN902" s="77"/>
      <c r="AO902" s="145"/>
      <c r="AP902" s="247" t="str">
        <f>IF(F902="","",IFERROR(VLOOKUP(SUBSTITUTE(SUBSTITUTE(Tabla1[[#This Row],[Uso Sistemas]],"T","P"),"N","F"),Parámetros!$M$2:$N$17,2,0),"Completar hasta 3ra sem. para evaluar a Probacionista"))</f>
        <v/>
      </c>
      <c r="AQ902" s="40"/>
      <c r="AR902" s="40"/>
      <c r="AS902" s="40"/>
      <c r="AT902" s="29"/>
      <c r="AU902" s="56"/>
      <c r="AV902" s="56"/>
      <c r="AW902" s="56"/>
      <c r="AX902" s="249" t="str">
        <f>IF(V902="","",EOMONTH(EDATE(Tabla1[[#This Row],[Fecha Finalización]],2),0))</f>
        <v/>
      </c>
      <c r="AY902" s="40"/>
      <c r="AZ902" s="250" t="str">
        <f>IF(V902="","",EOMONTH(EDATE(Tabla1[[#This Row],[Fecha Finalización]],3),0))</f>
        <v/>
      </c>
      <c r="BA902" s="40"/>
      <c r="BB902" s="40"/>
      <c r="BC902" s="236"/>
      <c r="BD902" s="234" t="str">
        <f>IF(F902="","",Tabla1[[#This Row],[sem 01]]&amp;Tabla1[[#This Row],[sem 02]]&amp;Tabla1[[#This Row],[sem 03]])</f>
        <v/>
      </c>
      <c r="BE902" s="235" t="str">
        <f>IF(TRIM(F902)="","",$B$1&amp;"-"&amp;SUBSTITUTE(Tabla1[[#This Row],[Mes Inscrito]]," ","")&amp;"-"&amp;SUBSTITUTE(Tabla1[[#This Row],[Dia de clases Inscrito]]," ","")&amp;"-"&amp;SUBSTITUTE(Tabla1[[#This Row],[Horario Inscrito]]," ","")&amp;"-"&amp;Tabla1[[#This Row],[Fecha Inicio grupo]])</f>
        <v/>
      </c>
      <c r="BF902" s="252" t="str">
        <f>IF(F902="","",Tabla1[[#This Row],[Curso]])</f>
        <v/>
      </c>
      <c r="BG902" s="253" t="str">
        <f>+IF(TRIM(F902)="","",$B$1&amp;"-"&amp;TRIM(Tabla1[[#This Row],[Mes Inscrito]])&amp;"-"&amp;TRIM(Tabla1[[#This Row],[Dia de clases Inscrito]])&amp;"-"&amp;TRIM(Tabla1[[#This Row],[Horario Inscrito]])&amp;"-"&amp;TRIM(Tabla1[[#This Row],[Fecha Inicio grupo]])&amp;"-"&amp;TRIM(Tabla1[[#This Row],[Tipo Incrito]]))</f>
        <v/>
      </c>
      <c r="BH902" s="309"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10"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10"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10" t="str">
        <f>IF(Tabla1[[#This Row],[Fecha Inicio grupo]]="","",IFERROR(VLOOKUP(Tabla1[[#This Row],[Mes de Alta como miembro]],Parámetros!$AM$2:$AN$16,2,0),"01/01/1900"))</f>
        <v/>
      </c>
    </row>
    <row r="903" spans="1:63" ht="14.45" hidden="1">
      <c r="A903" s="69">
        <v>900</v>
      </c>
      <c r="B903" s="30"/>
      <c r="C903" s="35"/>
      <c r="D903" s="43"/>
      <c r="E903" s="65"/>
      <c r="F903" s="46"/>
      <c r="G903" s="46"/>
      <c r="H903" s="164"/>
      <c r="I903" s="43"/>
      <c r="J903" s="29"/>
      <c r="K903" s="70"/>
      <c r="L903" s="69"/>
      <c r="M903" s="47"/>
      <c r="N903" s="239" t="str">
        <f ca="1">IF(Tabla1[[#This Row],[Fecha de nac]]="","",IF(Tabla1[[#This Row],[Fecha Finalización]] &gt;=TODAY(), DATEDIF(Tabla1[[#This Row],[Fecha de nac]],TODAY(),"y"), ROUNDDOWN((Tabla1[[#This Row],[Fecha Finalización]] -Tabla1[[#This Row],[Fecha de nac]])/365,0)))</f>
        <v/>
      </c>
      <c r="O903" s="170"/>
      <c r="P903" s="35"/>
      <c r="Q903" s="68"/>
      <c r="R903" s="68"/>
      <c r="S903" s="68"/>
      <c r="T903" s="68"/>
      <c r="U903" s="244" t="str">
        <f>IF(F903="","",Tabla1[[#This Row],[Fecha Inicio grupo]]+3*7-7)</f>
        <v/>
      </c>
      <c r="V903" s="245" t="str">
        <f>IF(F903="","",EDATE(Tabla1[[#This Row],[Fecha Inicio grupo]],3))</f>
        <v/>
      </c>
      <c r="W903" s="30"/>
      <c r="X903" s="30"/>
      <c r="Y903" s="77"/>
      <c r="Z903" s="77"/>
      <c r="AA903" s="77"/>
      <c r="AB903" s="77"/>
      <c r="AC903" s="77"/>
      <c r="AD903" s="77"/>
      <c r="AE903" s="77"/>
      <c r="AF903" s="77"/>
      <c r="AG903" s="77"/>
      <c r="AH903" s="77"/>
      <c r="AI903" s="77"/>
      <c r="AJ903" s="77"/>
      <c r="AK903" s="77"/>
      <c r="AL903" s="77"/>
      <c r="AM903" s="77"/>
      <c r="AN903" s="77"/>
      <c r="AO903" s="145"/>
      <c r="AP903" s="247" t="str">
        <f>IF(F903="","",IFERROR(VLOOKUP(SUBSTITUTE(SUBSTITUTE(Tabla1[[#This Row],[Uso Sistemas]],"T","P"),"N","F"),Parámetros!$M$2:$N$17,2,0),"Completar hasta 3ra sem. para evaluar a Probacionista"))</f>
        <v/>
      </c>
      <c r="AQ903" s="40"/>
      <c r="AR903" s="40"/>
      <c r="AS903" s="40"/>
      <c r="AT903" s="29"/>
      <c r="AU903" s="56"/>
      <c r="AV903" s="56"/>
      <c r="AW903" s="56"/>
      <c r="AX903" s="249" t="str">
        <f>IF(V903="","",EOMONTH(EDATE(Tabla1[[#This Row],[Fecha Finalización]],2),0))</f>
        <v/>
      </c>
      <c r="AY903" s="40"/>
      <c r="AZ903" s="250" t="str">
        <f>IF(V903="","",EOMONTH(EDATE(Tabla1[[#This Row],[Fecha Finalización]],3),0))</f>
        <v/>
      </c>
      <c r="BA903" s="40"/>
      <c r="BB903" s="40"/>
      <c r="BC903" s="236"/>
      <c r="BD903" s="234" t="str">
        <f>IF(F903="","",Tabla1[[#This Row],[sem 01]]&amp;Tabla1[[#This Row],[sem 02]]&amp;Tabla1[[#This Row],[sem 03]])</f>
        <v/>
      </c>
      <c r="BE903" s="235" t="str">
        <f>IF(TRIM(F903)="","",$B$1&amp;"-"&amp;SUBSTITUTE(Tabla1[[#This Row],[Mes Inscrito]]," ","")&amp;"-"&amp;SUBSTITUTE(Tabla1[[#This Row],[Dia de clases Inscrito]]," ","")&amp;"-"&amp;SUBSTITUTE(Tabla1[[#This Row],[Horario Inscrito]]," ","")&amp;"-"&amp;Tabla1[[#This Row],[Fecha Inicio grupo]])</f>
        <v/>
      </c>
      <c r="BF903" s="252" t="str">
        <f>IF(F903="","",Tabla1[[#This Row],[Curso]])</f>
        <v/>
      </c>
      <c r="BG903" s="253" t="str">
        <f>+IF(TRIM(F903)="","",$B$1&amp;"-"&amp;TRIM(Tabla1[[#This Row],[Mes Inscrito]])&amp;"-"&amp;TRIM(Tabla1[[#This Row],[Dia de clases Inscrito]])&amp;"-"&amp;TRIM(Tabla1[[#This Row],[Horario Inscrito]])&amp;"-"&amp;TRIM(Tabla1[[#This Row],[Fecha Inicio grupo]])&amp;"-"&amp;TRIM(Tabla1[[#This Row],[Tipo Incrito]]))</f>
        <v/>
      </c>
      <c r="BH903" s="309"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10"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10"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10" t="str">
        <f>IF(Tabla1[[#This Row],[Fecha Inicio grupo]]="","",IFERROR(VLOOKUP(Tabla1[[#This Row],[Mes de Alta como miembro]],Parámetros!$AM$2:$AN$16,2,0),"01/01/1900"))</f>
        <v/>
      </c>
    </row>
    <row r="904" spans="1:63" ht="14.45" hidden="1">
      <c r="A904" s="69">
        <v>901</v>
      </c>
      <c r="B904" s="30"/>
      <c r="C904" s="35"/>
      <c r="D904" s="43"/>
      <c r="E904" s="65"/>
      <c r="F904" s="46"/>
      <c r="G904" s="46"/>
      <c r="H904" s="164"/>
      <c r="I904" s="43"/>
      <c r="J904" s="29"/>
      <c r="K904" s="70"/>
      <c r="L904" s="69"/>
      <c r="M904" s="47"/>
      <c r="N904" s="239" t="str">
        <f ca="1">IF(Tabla1[[#This Row],[Fecha de nac]]="","",IF(Tabla1[[#This Row],[Fecha Finalización]] &gt;=TODAY(), DATEDIF(Tabla1[[#This Row],[Fecha de nac]],TODAY(),"y"), ROUNDDOWN((Tabla1[[#This Row],[Fecha Finalización]] -Tabla1[[#This Row],[Fecha de nac]])/365,0)))</f>
        <v/>
      </c>
      <c r="O904" s="170"/>
      <c r="P904" s="35"/>
      <c r="Q904" s="68"/>
      <c r="R904" s="68"/>
      <c r="S904" s="68"/>
      <c r="T904" s="68"/>
      <c r="U904" s="244" t="str">
        <f>IF(F904="","",Tabla1[[#This Row],[Fecha Inicio grupo]]+3*7-7)</f>
        <v/>
      </c>
      <c r="V904" s="245" t="str">
        <f>IF(F904="","",EDATE(Tabla1[[#This Row],[Fecha Inicio grupo]],3))</f>
        <v/>
      </c>
      <c r="W904" s="30"/>
      <c r="X904" s="30"/>
      <c r="Y904" s="77"/>
      <c r="Z904" s="77"/>
      <c r="AA904" s="77"/>
      <c r="AB904" s="77"/>
      <c r="AC904" s="77"/>
      <c r="AD904" s="77"/>
      <c r="AE904" s="77"/>
      <c r="AF904" s="77"/>
      <c r="AG904" s="77"/>
      <c r="AH904" s="77"/>
      <c r="AI904" s="77"/>
      <c r="AJ904" s="77"/>
      <c r="AK904" s="77"/>
      <c r="AL904" s="77"/>
      <c r="AM904" s="77"/>
      <c r="AN904" s="77"/>
      <c r="AO904" s="145"/>
      <c r="AP904" s="247" t="str">
        <f>IF(F904="","",IFERROR(VLOOKUP(SUBSTITUTE(SUBSTITUTE(Tabla1[[#This Row],[Uso Sistemas]],"T","P"),"N","F"),Parámetros!$M$2:$N$17,2,0),"Completar hasta 3ra sem. para evaluar a Probacionista"))</f>
        <v/>
      </c>
      <c r="AQ904" s="40"/>
      <c r="AR904" s="40"/>
      <c r="AS904" s="40"/>
      <c r="AT904" s="29"/>
      <c r="AU904" s="56"/>
      <c r="AV904" s="56"/>
      <c r="AW904" s="56"/>
      <c r="AX904" s="249" t="str">
        <f>IF(V904="","",EOMONTH(EDATE(Tabla1[[#This Row],[Fecha Finalización]],2),0))</f>
        <v/>
      </c>
      <c r="AY904" s="40"/>
      <c r="AZ904" s="250" t="str">
        <f>IF(V904="","",EOMONTH(EDATE(Tabla1[[#This Row],[Fecha Finalización]],3),0))</f>
        <v/>
      </c>
      <c r="BA904" s="40"/>
      <c r="BB904" s="40"/>
      <c r="BC904" s="236"/>
      <c r="BD904" s="234" t="str">
        <f>IF(F904="","",Tabla1[[#This Row],[sem 01]]&amp;Tabla1[[#This Row],[sem 02]]&amp;Tabla1[[#This Row],[sem 03]])</f>
        <v/>
      </c>
      <c r="BE904" s="235" t="str">
        <f>IF(TRIM(F904)="","",$B$1&amp;"-"&amp;SUBSTITUTE(Tabla1[[#This Row],[Mes Inscrito]]," ","")&amp;"-"&amp;SUBSTITUTE(Tabla1[[#This Row],[Dia de clases Inscrito]]," ","")&amp;"-"&amp;SUBSTITUTE(Tabla1[[#This Row],[Horario Inscrito]]," ","")&amp;"-"&amp;Tabla1[[#This Row],[Fecha Inicio grupo]])</f>
        <v/>
      </c>
      <c r="BF904" s="252" t="str">
        <f>IF(F904="","",Tabla1[[#This Row],[Curso]])</f>
        <v/>
      </c>
      <c r="BG904" s="253" t="str">
        <f>+IF(TRIM(F904)="","",$B$1&amp;"-"&amp;TRIM(Tabla1[[#This Row],[Mes Inscrito]])&amp;"-"&amp;TRIM(Tabla1[[#This Row],[Dia de clases Inscrito]])&amp;"-"&amp;TRIM(Tabla1[[#This Row],[Horario Inscrito]])&amp;"-"&amp;TRIM(Tabla1[[#This Row],[Fecha Inicio grupo]])&amp;"-"&amp;TRIM(Tabla1[[#This Row],[Tipo Incrito]]))</f>
        <v/>
      </c>
      <c r="BH904" s="309"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10"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10"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10" t="str">
        <f>IF(Tabla1[[#This Row],[Fecha Inicio grupo]]="","",IFERROR(VLOOKUP(Tabla1[[#This Row],[Mes de Alta como miembro]],Parámetros!$AM$2:$AN$16,2,0),"01/01/1900"))</f>
        <v/>
      </c>
    </row>
    <row r="905" spans="1:63" ht="14.45" hidden="1">
      <c r="A905" s="69">
        <v>902</v>
      </c>
      <c r="B905" s="30"/>
      <c r="C905" s="35"/>
      <c r="D905" s="43"/>
      <c r="E905" s="65"/>
      <c r="F905" s="46"/>
      <c r="G905" s="46"/>
      <c r="H905" s="164"/>
      <c r="I905" s="43"/>
      <c r="J905" s="29"/>
      <c r="K905" s="70"/>
      <c r="L905" s="69"/>
      <c r="M905" s="47"/>
      <c r="N905" s="239" t="str">
        <f ca="1">IF(Tabla1[[#This Row],[Fecha de nac]]="","",IF(Tabla1[[#This Row],[Fecha Finalización]] &gt;=TODAY(), DATEDIF(Tabla1[[#This Row],[Fecha de nac]],TODAY(),"y"), ROUNDDOWN((Tabla1[[#This Row],[Fecha Finalización]] -Tabla1[[#This Row],[Fecha de nac]])/365,0)))</f>
        <v/>
      </c>
      <c r="O905" s="170"/>
      <c r="P905" s="35"/>
      <c r="Q905" s="68"/>
      <c r="R905" s="68"/>
      <c r="S905" s="68"/>
      <c r="T905" s="68"/>
      <c r="U905" s="244" t="str">
        <f>IF(F905="","",Tabla1[[#This Row],[Fecha Inicio grupo]]+3*7-7)</f>
        <v/>
      </c>
      <c r="V905" s="245" t="str">
        <f>IF(F905="","",EDATE(Tabla1[[#This Row],[Fecha Inicio grupo]],3))</f>
        <v/>
      </c>
      <c r="W905" s="30"/>
      <c r="X905" s="30"/>
      <c r="Y905" s="77"/>
      <c r="Z905" s="77"/>
      <c r="AA905" s="77"/>
      <c r="AB905" s="77"/>
      <c r="AC905" s="77"/>
      <c r="AD905" s="77"/>
      <c r="AE905" s="77"/>
      <c r="AF905" s="77"/>
      <c r="AG905" s="77"/>
      <c r="AH905" s="77"/>
      <c r="AI905" s="77"/>
      <c r="AJ905" s="77"/>
      <c r="AK905" s="77"/>
      <c r="AL905" s="77"/>
      <c r="AM905" s="77"/>
      <c r="AN905" s="77"/>
      <c r="AO905" s="145"/>
      <c r="AP905" s="247" t="str">
        <f>IF(F905="","",IFERROR(VLOOKUP(SUBSTITUTE(SUBSTITUTE(Tabla1[[#This Row],[Uso Sistemas]],"T","P"),"N","F"),Parámetros!$M$2:$N$17,2,0),"Completar hasta 3ra sem. para evaluar a Probacionista"))</f>
        <v/>
      </c>
      <c r="AQ905" s="40"/>
      <c r="AR905" s="40"/>
      <c r="AS905" s="40"/>
      <c r="AT905" s="29"/>
      <c r="AU905" s="56"/>
      <c r="AV905" s="56"/>
      <c r="AW905" s="56"/>
      <c r="AX905" s="249" t="str">
        <f>IF(V905="","",EOMONTH(EDATE(Tabla1[[#This Row],[Fecha Finalización]],2),0))</f>
        <v/>
      </c>
      <c r="AY905" s="40"/>
      <c r="AZ905" s="250" t="str">
        <f>IF(V905="","",EOMONTH(EDATE(Tabla1[[#This Row],[Fecha Finalización]],3),0))</f>
        <v/>
      </c>
      <c r="BA905" s="40"/>
      <c r="BB905" s="40"/>
      <c r="BC905" s="236"/>
      <c r="BD905" s="234" t="str">
        <f>IF(F905="","",Tabla1[[#This Row],[sem 01]]&amp;Tabla1[[#This Row],[sem 02]]&amp;Tabla1[[#This Row],[sem 03]])</f>
        <v/>
      </c>
      <c r="BE905" s="235" t="str">
        <f>IF(TRIM(F905)="","",$B$1&amp;"-"&amp;SUBSTITUTE(Tabla1[[#This Row],[Mes Inscrito]]," ","")&amp;"-"&amp;SUBSTITUTE(Tabla1[[#This Row],[Dia de clases Inscrito]]," ","")&amp;"-"&amp;SUBSTITUTE(Tabla1[[#This Row],[Horario Inscrito]]," ","")&amp;"-"&amp;Tabla1[[#This Row],[Fecha Inicio grupo]])</f>
        <v/>
      </c>
      <c r="BF905" s="252" t="str">
        <f>IF(F905="","",Tabla1[[#This Row],[Curso]])</f>
        <v/>
      </c>
      <c r="BG905" s="253" t="str">
        <f>+IF(TRIM(F905)="","",$B$1&amp;"-"&amp;TRIM(Tabla1[[#This Row],[Mes Inscrito]])&amp;"-"&amp;TRIM(Tabla1[[#This Row],[Dia de clases Inscrito]])&amp;"-"&amp;TRIM(Tabla1[[#This Row],[Horario Inscrito]])&amp;"-"&amp;TRIM(Tabla1[[#This Row],[Fecha Inicio grupo]])&amp;"-"&amp;TRIM(Tabla1[[#This Row],[Tipo Incrito]]))</f>
        <v/>
      </c>
      <c r="BH905" s="309"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10"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10"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10" t="str">
        <f>IF(Tabla1[[#This Row],[Fecha Inicio grupo]]="","",IFERROR(VLOOKUP(Tabla1[[#This Row],[Mes de Alta como miembro]],Parámetros!$AM$2:$AN$16,2,0),"01/01/1900"))</f>
        <v/>
      </c>
    </row>
    <row r="906" spans="1:63" ht="14.45" hidden="1">
      <c r="A906" s="69">
        <v>903</v>
      </c>
      <c r="B906" s="30"/>
      <c r="C906" s="35"/>
      <c r="D906" s="43"/>
      <c r="E906" s="65"/>
      <c r="F906" s="46"/>
      <c r="G906" s="46"/>
      <c r="H906" s="164"/>
      <c r="I906" s="43"/>
      <c r="J906" s="29"/>
      <c r="K906" s="70"/>
      <c r="L906" s="69"/>
      <c r="M906" s="47"/>
      <c r="N906" s="239" t="str">
        <f ca="1">IF(Tabla1[[#This Row],[Fecha de nac]]="","",IF(Tabla1[[#This Row],[Fecha Finalización]] &gt;=TODAY(), DATEDIF(Tabla1[[#This Row],[Fecha de nac]],TODAY(),"y"), ROUNDDOWN((Tabla1[[#This Row],[Fecha Finalización]] -Tabla1[[#This Row],[Fecha de nac]])/365,0)))</f>
        <v/>
      </c>
      <c r="O906" s="170"/>
      <c r="P906" s="35"/>
      <c r="Q906" s="68"/>
      <c r="R906" s="68"/>
      <c r="S906" s="68"/>
      <c r="T906" s="68"/>
      <c r="U906" s="244" t="str">
        <f>IF(F906="","",Tabla1[[#This Row],[Fecha Inicio grupo]]+3*7-7)</f>
        <v/>
      </c>
      <c r="V906" s="245" t="str">
        <f>IF(F906="","",EDATE(Tabla1[[#This Row],[Fecha Inicio grupo]],3))</f>
        <v/>
      </c>
      <c r="W906" s="30"/>
      <c r="X906" s="30"/>
      <c r="Y906" s="77"/>
      <c r="Z906" s="77"/>
      <c r="AA906" s="77"/>
      <c r="AB906" s="77"/>
      <c r="AC906" s="77"/>
      <c r="AD906" s="77"/>
      <c r="AE906" s="77"/>
      <c r="AF906" s="77"/>
      <c r="AG906" s="77"/>
      <c r="AH906" s="77"/>
      <c r="AI906" s="77"/>
      <c r="AJ906" s="77"/>
      <c r="AK906" s="77"/>
      <c r="AL906" s="77"/>
      <c r="AM906" s="77"/>
      <c r="AN906" s="77"/>
      <c r="AO906" s="145"/>
      <c r="AP906" s="247" t="str">
        <f>IF(F906="","",IFERROR(VLOOKUP(SUBSTITUTE(SUBSTITUTE(Tabla1[[#This Row],[Uso Sistemas]],"T","P"),"N","F"),Parámetros!$M$2:$N$17,2,0),"Completar hasta 3ra sem. para evaluar a Probacionista"))</f>
        <v/>
      </c>
      <c r="AQ906" s="40"/>
      <c r="AR906" s="40"/>
      <c r="AS906" s="40"/>
      <c r="AT906" s="29"/>
      <c r="AU906" s="56"/>
      <c r="AV906" s="56"/>
      <c r="AW906" s="56"/>
      <c r="AX906" s="249" t="str">
        <f>IF(V906="","",EOMONTH(EDATE(Tabla1[[#This Row],[Fecha Finalización]],2),0))</f>
        <v/>
      </c>
      <c r="AY906" s="40"/>
      <c r="AZ906" s="250" t="str">
        <f>IF(V906="","",EOMONTH(EDATE(Tabla1[[#This Row],[Fecha Finalización]],3),0))</f>
        <v/>
      </c>
      <c r="BA906" s="40"/>
      <c r="BB906" s="40"/>
      <c r="BC906" s="236"/>
      <c r="BD906" s="234" t="str">
        <f>IF(F906="","",Tabla1[[#This Row],[sem 01]]&amp;Tabla1[[#This Row],[sem 02]]&amp;Tabla1[[#This Row],[sem 03]])</f>
        <v/>
      </c>
      <c r="BE906" s="235" t="str">
        <f>IF(TRIM(F906)="","",$B$1&amp;"-"&amp;SUBSTITUTE(Tabla1[[#This Row],[Mes Inscrito]]," ","")&amp;"-"&amp;SUBSTITUTE(Tabla1[[#This Row],[Dia de clases Inscrito]]," ","")&amp;"-"&amp;SUBSTITUTE(Tabla1[[#This Row],[Horario Inscrito]]," ","")&amp;"-"&amp;Tabla1[[#This Row],[Fecha Inicio grupo]])</f>
        <v/>
      </c>
      <c r="BF906" s="252" t="str">
        <f>IF(F906="","",Tabla1[[#This Row],[Curso]])</f>
        <v/>
      </c>
      <c r="BG906" s="253" t="str">
        <f>+IF(TRIM(F906)="","",$B$1&amp;"-"&amp;TRIM(Tabla1[[#This Row],[Mes Inscrito]])&amp;"-"&amp;TRIM(Tabla1[[#This Row],[Dia de clases Inscrito]])&amp;"-"&amp;TRIM(Tabla1[[#This Row],[Horario Inscrito]])&amp;"-"&amp;TRIM(Tabla1[[#This Row],[Fecha Inicio grupo]])&amp;"-"&amp;TRIM(Tabla1[[#This Row],[Tipo Incrito]]))</f>
        <v/>
      </c>
      <c r="BH906" s="309"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10"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10"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10" t="str">
        <f>IF(Tabla1[[#This Row],[Fecha Inicio grupo]]="","",IFERROR(VLOOKUP(Tabla1[[#This Row],[Mes de Alta como miembro]],Parámetros!$AM$2:$AN$16,2,0),"01/01/1900"))</f>
        <v/>
      </c>
    </row>
    <row r="907" spans="1:63" ht="14.45" hidden="1">
      <c r="A907" s="69">
        <v>904</v>
      </c>
      <c r="B907" s="30"/>
      <c r="C907" s="35"/>
      <c r="D907" s="43"/>
      <c r="E907" s="65"/>
      <c r="F907" s="46"/>
      <c r="G907" s="46"/>
      <c r="H907" s="164"/>
      <c r="I907" s="43"/>
      <c r="J907" s="29"/>
      <c r="K907" s="70"/>
      <c r="L907" s="69"/>
      <c r="M907" s="47"/>
      <c r="N907" s="239" t="str">
        <f ca="1">IF(Tabla1[[#This Row],[Fecha de nac]]="","",IF(Tabla1[[#This Row],[Fecha Finalización]] &gt;=TODAY(), DATEDIF(Tabla1[[#This Row],[Fecha de nac]],TODAY(),"y"), ROUNDDOWN((Tabla1[[#This Row],[Fecha Finalización]] -Tabla1[[#This Row],[Fecha de nac]])/365,0)))</f>
        <v/>
      </c>
      <c r="O907" s="170"/>
      <c r="P907" s="35"/>
      <c r="Q907" s="68"/>
      <c r="R907" s="68"/>
      <c r="S907" s="68"/>
      <c r="T907" s="68"/>
      <c r="U907" s="244" t="str">
        <f>IF(F907="","",Tabla1[[#This Row],[Fecha Inicio grupo]]+3*7-7)</f>
        <v/>
      </c>
      <c r="V907" s="245" t="str">
        <f>IF(F907="","",EDATE(Tabla1[[#This Row],[Fecha Inicio grupo]],3))</f>
        <v/>
      </c>
      <c r="W907" s="30"/>
      <c r="X907" s="30"/>
      <c r="Y907" s="77"/>
      <c r="Z907" s="77"/>
      <c r="AA907" s="77"/>
      <c r="AB907" s="77"/>
      <c r="AC907" s="77"/>
      <c r="AD907" s="77"/>
      <c r="AE907" s="77"/>
      <c r="AF907" s="77"/>
      <c r="AG907" s="77"/>
      <c r="AH907" s="77"/>
      <c r="AI907" s="77"/>
      <c r="AJ907" s="77"/>
      <c r="AK907" s="77"/>
      <c r="AL907" s="77"/>
      <c r="AM907" s="77"/>
      <c r="AN907" s="77"/>
      <c r="AO907" s="145"/>
      <c r="AP907" s="247" t="str">
        <f>IF(F907="","",IFERROR(VLOOKUP(SUBSTITUTE(SUBSTITUTE(Tabla1[[#This Row],[Uso Sistemas]],"T","P"),"N","F"),Parámetros!$M$2:$N$17,2,0),"Completar hasta 3ra sem. para evaluar a Probacionista"))</f>
        <v/>
      </c>
      <c r="AQ907" s="40"/>
      <c r="AR907" s="40"/>
      <c r="AS907" s="40"/>
      <c r="AT907" s="29"/>
      <c r="AU907" s="56"/>
      <c r="AV907" s="56"/>
      <c r="AW907" s="56"/>
      <c r="AX907" s="249" t="str">
        <f>IF(V907="","",EOMONTH(EDATE(Tabla1[[#This Row],[Fecha Finalización]],2),0))</f>
        <v/>
      </c>
      <c r="AY907" s="40"/>
      <c r="AZ907" s="250" t="str">
        <f>IF(V907="","",EOMONTH(EDATE(Tabla1[[#This Row],[Fecha Finalización]],3),0))</f>
        <v/>
      </c>
      <c r="BA907" s="40"/>
      <c r="BB907" s="40"/>
      <c r="BC907" s="236"/>
      <c r="BD907" s="234" t="str">
        <f>IF(F907="","",Tabla1[[#This Row],[sem 01]]&amp;Tabla1[[#This Row],[sem 02]]&amp;Tabla1[[#This Row],[sem 03]])</f>
        <v/>
      </c>
      <c r="BE907" s="235" t="str">
        <f>IF(TRIM(F907)="","",$B$1&amp;"-"&amp;SUBSTITUTE(Tabla1[[#This Row],[Mes Inscrito]]," ","")&amp;"-"&amp;SUBSTITUTE(Tabla1[[#This Row],[Dia de clases Inscrito]]," ","")&amp;"-"&amp;SUBSTITUTE(Tabla1[[#This Row],[Horario Inscrito]]," ","")&amp;"-"&amp;Tabla1[[#This Row],[Fecha Inicio grupo]])</f>
        <v/>
      </c>
      <c r="BF907" s="252" t="str">
        <f>IF(F907="","",Tabla1[[#This Row],[Curso]])</f>
        <v/>
      </c>
      <c r="BG907" s="253" t="str">
        <f>+IF(TRIM(F907)="","",$B$1&amp;"-"&amp;TRIM(Tabla1[[#This Row],[Mes Inscrito]])&amp;"-"&amp;TRIM(Tabla1[[#This Row],[Dia de clases Inscrito]])&amp;"-"&amp;TRIM(Tabla1[[#This Row],[Horario Inscrito]])&amp;"-"&amp;TRIM(Tabla1[[#This Row],[Fecha Inicio grupo]])&amp;"-"&amp;TRIM(Tabla1[[#This Row],[Tipo Incrito]]))</f>
        <v/>
      </c>
      <c r="BH907" s="309"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10"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10"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10" t="str">
        <f>IF(Tabla1[[#This Row],[Fecha Inicio grupo]]="","",IFERROR(VLOOKUP(Tabla1[[#This Row],[Mes de Alta como miembro]],Parámetros!$AM$2:$AN$16,2,0),"01/01/1900"))</f>
        <v/>
      </c>
    </row>
    <row r="908" spans="1:63" ht="14.45" hidden="1">
      <c r="A908" s="69">
        <v>905</v>
      </c>
      <c r="B908" s="30"/>
      <c r="C908" s="35"/>
      <c r="D908" s="43"/>
      <c r="E908" s="65"/>
      <c r="F908" s="46"/>
      <c r="G908" s="46"/>
      <c r="H908" s="164"/>
      <c r="I908" s="43"/>
      <c r="J908" s="29"/>
      <c r="K908" s="70"/>
      <c r="L908" s="69"/>
      <c r="M908" s="47"/>
      <c r="N908" s="239" t="str">
        <f ca="1">IF(Tabla1[[#This Row],[Fecha de nac]]="","",IF(Tabla1[[#This Row],[Fecha Finalización]] &gt;=TODAY(), DATEDIF(Tabla1[[#This Row],[Fecha de nac]],TODAY(),"y"), ROUNDDOWN((Tabla1[[#This Row],[Fecha Finalización]] -Tabla1[[#This Row],[Fecha de nac]])/365,0)))</f>
        <v/>
      </c>
      <c r="O908" s="170"/>
      <c r="P908" s="35"/>
      <c r="Q908" s="68"/>
      <c r="R908" s="68"/>
      <c r="S908" s="68"/>
      <c r="T908" s="68"/>
      <c r="U908" s="244" t="str">
        <f>IF(F908="","",Tabla1[[#This Row],[Fecha Inicio grupo]]+3*7-7)</f>
        <v/>
      </c>
      <c r="V908" s="245" t="str">
        <f>IF(F908="","",EDATE(Tabla1[[#This Row],[Fecha Inicio grupo]],3))</f>
        <v/>
      </c>
      <c r="W908" s="30"/>
      <c r="X908" s="30"/>
      <c r="Y908" s="77"/>
      <c r="Z908" s="77"/>
      <c r="AA908" s="77"/>
      <c r="AB908" s="77"/>
      <c r="AC908" s="77"/>
      <c r="AD908" s="77"/>
      <c r="AE908" s="77"/>
      <c r="AF908" s="77"/>
      <c r="AG908" s="77"/>
      <c r="AH908" s="77"/>
      <c r="AI908" s="77"/>
      <c r="AJ908" s="77"/>
      <c r="AK908" s="77"/>
      <c r="AL908" s="77"/>
      <c r="AM908" s="77"/>
      <c r="AN908" s="77"/>
      <c r="AO908" s="145"/>
      <c r="AP908" s="247" t="str">
        <f>IF(F908="","",IFERROR(VLOOKUP(SUBSTITUTE(SUBSTITUTE(Tabla1[[#This Row],[Uso Sistemas]],"T","P"),"N","F"),Parámetros!$M$2:$N$17,2,0),"Completar hasta 3ra sem. para evaluar a Probacionista"))</f>
        <v/>
      </c>
      <c r="AQ908" s="40"/>
      <c r="AR908" s="40"/>
      <c r="AS908" s="40"/>
      <c r="AT908" s="29"/>
      <c r="AU908" s="56"/>
      <c r="AV908" s="56"/>
      <c r="AW908" s="56"/>
      <c r="AX908" s="249" t="str">
        <f>IF(V908="","",EOMONTH(EDATE(Tabla1[[#This Row],[Fecha Finalización]],2),0))</f>
        <v/>
      </c>
      <c r="AY908" s="40"/>
      <c r="AZ908" s="250" t="str">
        <f>IF(V908="","",EOMONTH(EDATE(Tabla1[[#This Row],[Fecha Finalización]],3),0))</f>
        <v/>
      </c>
      <c r="BA908" s="40"/>
      <c r="BB908" s="40"/>
      <c r="BC908" s="236"/>
      <c r="BD908" s="234" t="str">
        <f>IF(F908="","",Tabla1[[#This Row],[sem 01]]&amp;Tabla1[[#This Row],[sem 02]]&amp;Tabla1[[#This Row],[sem 03]])</f>
        <v/>
      </c>
      <c r="BE908" s="235" t="str">
        <f>IF(TRIM(F908)="","",$B$1&amp;"-"&amp;SUBSTITUTE(Tabla1[[#This Row],[Mes Inscrito]]," ","")&amp;"-"&amp;SUBSTITUTE(Tabla1[[#This Row],[Dia de clases Inscrito]]," ","")&amp;"-"&amp;SUBSTITUTE(Tabla1[[#This Row],[Horario Inscrito]]," ","")&amp;"-"&amp;Tabla1[[#This Row],[Fecha Inicio grupo]])</f>
        <v/>
      </c>
      <c r="BF908" s="252" t="str">
        <f>IF(F908="","",Tabla1[[#This Row],[Curso]])</f>
        <v/>
      </c>
      <c r="BG908" s="253" t="str">
        <f>+IF(TRIM(F908)="","",$B$1&amp;"-"&amp;TRIM(Tabla1[[#This Row],[Mes Inscrito]])&amp;"-"&amp;TRIM(Tabla1[[#This Row],[Dia de clases Inscrito]])&amp;"-"&amp;TRIM(Tabla1[[#This Row],[Horario Inscrito]])&amp;"-"&amp;TRIM(Tabla1[[#This Row],[Fecha Inicio grupo]])&amp;"-"&amp;TRIM(Tabla1[[#This Row],[Tipo Incrito]]))</f>
        <v/>
      </c>
      <c r="BH908" s="309"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10"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10"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10" t="str">
        <f>IF(Tabla1[[#This Row],[Fecha Inicio grupo]]="","",IFERROR(VLOOKUP(Tabla1[[#This Row],[Mes de Alta como miembro]],Parámetros!$AM$2:$AN$16,2,0),"01/01/1900"))</f>
        <v/>
      </c>
    </row>
    <row r="909" spans="1:63" ht="14.45" hidden="1">
      <c r="A909" s="69">
        <v>906</v>
      </c>
      <c r="B909" s="30"/>
      <c r="C909" s="35"/>
      <c r="D909" s="43"/>
      <c r="E909" s="65"/>
      <c r="F909" s="46"/>
      <c r="G909" s="46"/>
      <c r="H909" s="164"/>
      <c r="I909" s="43"/>
      <c r="J909" s="29"/>
      <c r="K909" s="70"/>
      <c r="L909" s="69"/>
      <c r="M909" s="47"/>
      <c r="N909" s="239" t="str">
        <f ca="1">IF(Tabla1[[#This Row],[Fecha de nac]]="","",IF(Tabla1[[#This Row],[Fecha Finalización]] &gt;=TODAY(), DATEDIF(Tabla1[[#This Row],[Fecha de nac]],TODAY(),"y"), ROUNDDOWN((Tabla1[[#This Row],[Fecha Finalización]] -Tabla1[[#This Row],[Fecha de nac]])/365,0)))</f>
        <v/>
      </c>
      <c r="O909" s="170"/>
      <c r="P909" s="35"/>
      <c r="Q909" s="68"/>
      <c r="R909" s="68"/>
      <c r="S909" s="68"/>
      <c r="T909" s="68"/>
      <c r="U909" s="244" t="str">
        <f>IF(F909="","",Tabla1[[#This Row],[Fecha Inicio grupo]]+3*7-7)</f>
        <v/>
      </c>
      <c r="V909" s="245" t="str">
        <f>IF(F909="","",EDATE(Tabla1[[#This Row],[Fecha Inicio grupo]],3))</f>
        <v/>
      </c>
      <c r="W909" s="30"/>
      <c r="X909" s="30"/>
      <c r="Y909" s="77"/>
      <c r="Z909" s="77"/>
      <c r="AA909" s="77"/>
      <c r="AB909" s="77"/>
      <c r="AC909" s="77"/>
      <c r="AD909" s="77"/>
      <c r="AE909" s="77"/>
      <c r="AF909" s="77"/>
      <c r="AG909" s="77"/>
      <c r="AH909" s="77"/>
      <c r="AI909" s="77"/>
      <c r="AJ909" s="77"/>
      <c r="AK909" s="77"/>
      <c r="AL909" s="77"/>
      <c r="AM909" s="77"/>
      <c r="AN909" s="77"/>
      <c r="AO909" s="145"/>
      <c r="AP909" s="247" t="str">
        <f>IF(F909="","",IFERROR(VLOOKUP(SUBSTITUTE(SUBSTITUTE(Tabla1[[#This Row],[Uso Sistemas]],"T","P"),"N","F"),Parámetros!$M$2:$N$17,2,0),"Completar hasta 3ra sem. para evaluar a Probacionista"))</f>
        <v/>
      </c>
      <c r="AQ909" s="40"/>
      <c r="AR909" s="40"/>
      <c r="AS909" s="40"/>
      <c r="AT909" s="29"/>
      <c r="AU909" s="56"/>
      <c r="AV909" s="56"/>
      <c r="AW909" s="56"/>
      <c r="AX909" s="249" t="str">
        <f>IF(V909="","",EOMONTH(EDATE(Tabla1[[#This Row],[Fecha Finalización]],2),0))</f>
        <v/>
      </c>
      <c r="AY909" s="40"/>
      <c r="AZ909" s="250" t="str">
        <f>IF(V909="","",EOMONTH(EDATE(Tabla1[[#This Row],[Fecha Finalización]],3),0))</f>
        <v/>
      </c>
      <c r="BA909" s="40"/>
      <c r="BB909" s="40"/>
      <c r="BC909" s="236"/>
      <c r="BD909" s="234" t="str">
        <f>IF(F909="","",Tabla1[[#This Row],[sem 01]]&amp;Tabla1[[#This Row],[sem 02]]&amp;Tabla1[[#This Row],[sem 03]])</f>
        <v/>
      </c>
      <c r="BE909" s="235" t="str">
        <f>IF(TRIM(F909)="","",$B$1&amp;"-"&amp;SUBSTITUTE(Tabla1[[#This Row],[Mes Inscrito]]," ","")&amp;"-"&amp;SUBSTITUTE(Tabla1[[#This Row],[Dia de clases Inscrito]]," ","")&amp;"-"&amp;SUBSTITUTE(Tabla1[[#This Row],[Horario Inscrito]]," ","")&amp;"-"&amp;Tabla1[[#This Row],[Fecha Inicio grupo]])</f>
        <v/>
      </c>
      <c r="BF909" s="252" t="str">
        <f>IF(F909="","",Tabla1[[#This Row],[Curso]])</f>
        <v/>
      </c>
      <c r="BG909" s="253" t="str">
        <f>+IF(TRIM(F909)="","",$B$1&amp;"-"&amp;TRIM(Tabla1[[#This Row],[Mes Inscrito]])&amp;"-"&amp;TRIM(Tabla1[[#This Row],[Dia de clases Inscrito]])&amp;"-"&amp;TRIM(Tabla1[[#This Row],[Horario Inscrito]])&amp;"-"&amp;TRIM(Tabla1[[#This Row],[Fecha Inicio grupo]])&amp;"-"&amp;TRIM(Tabla1[[#This Row],[Tipo Incrito]]))</f>
        <v/>
      </c>
      <c r="BH909" s="309"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10"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10"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10" t="str">
        <f>IF(Tabla1[[#This Row],[Fecha Inicio grupo]]="","",IFERROR(VLOOKUP(Tabla1[[#This Row],[Mes de Alta como miembro]],Parámetros!$AM$2:$AN$16,2,0),"01/01/1900"))</f>
        <v/>
      </c>
    </row>
    <row r="910" spans="1:63" ht="14.45" hidden="1">
      <c r="A910" s="69">
        <v>907</v>
      </c>
      <c r="B910" s="30"/>
      <c r="C910" s="35"/>
      <c r="D910" s="43"/>
      <c r="E910" s="65"/>
      <c r="F910" s="46"/>
      <c r="G910" s="46"/>
      <c r="H910" s="164"/>
      <c r="I910" s="43"/>
      <c r="J910" s="29"/>
      <c r="K910" s="70"/>
      <c r="L910" s="69"/>
      <c r="M910" s="47"/>
      <c r="N910" s="239" t="str">
        <f ca="1">IF(Tabla1[[#This Row],[Fecha de nac]]="","",IF(Tabla1[[#This Row],[Fecha Finalización]] &gt;=TODAY(), DATEDIF(Tabla1[[#This Row],[Fecha de nac]],TODAY(),"y"), ROUNDDOWN((Tabla1[[#This Row],[Fecha Finalización]] -Tabla1[[#This Row],[Fecha de nac]])/365,0)))</f>
        <v/>
      </c>
      <c r="O910" s="170"/>
      <c r="P910" s="35"/>
      <c r="Q910" s="68"/>
      <c r="R910" s="68"/>
      <c r="S910" s="68"/>
      <c r="T910" s="68"/>
      <c r="U910" s="244" t="str">
        <f>IF(F910="","",Tabla1[[#This Row],[Fecha Inicio grupo]]+3*7-7)</f>
        <v/>
      </c>
      <c r="V910" s="245" t="str">
        <f>IF(F910="","",EDATE(Tabla1[[#This Row],[Fecha Inicio grupo]],3))</f>
        <v/>
      </c>
      <c r="W910" s="30"/>
      <c r="X910" s="30"/>
      <c r="Y910" s="77"/>
      <c r="Z910" s="77"/>
      <c r="AA910" s="77"/>
      <c r="AB910" s="77"/>
      <c r="AC910" s="77"/>
      <c r="AD910" s="77"/>
      <c r="AE910" s="77"/>
      <c r="AF910" s="77"/>
      <c r="AG910" s="77"/>
      <c r="AH910" s="77"/>
      <c r="AI910" s="77"/>
      <c r="AJ910" s="77"/>
      <c r="AK910" s="77"/>
      <c r="AL910" s="77"/>
      <c r="AM910" s="77"/>
      <c r="AN910" s="77"/>
      <c r="AO910" s="145"/>
      <c r="AP910" s="247" t="str">
        <f>IF(F910="","",IFERROR(VLOOKUP(SUBSTITUTE(SUBSTITUTE(Tabla1[[#This Row],[Uso Sistemas]],"T","P"),"N","F"),Parámetros!$M$2:$N$17,2,0),"Completar hasta 3ra sem. para evaluar a Probacionista"))</f>
        <v/>
      </c>
      <c r="AQ910" s="40"/>
      <c r="AR910" s="40"/>
      <c r="AS910" s="40"/>
      <c r="AT910" s="29"/>
      <c r="AU910" s="56"/>
      <c r="AV910" s="56"/>
      <c r="AW910" s="56"/>
      <c r="AX910" s="249" t="str">
        <f>IF(V910="","",EOMONTH(EDATE(Tabla1[[#This Row],[Fecha Finalización]],2),0))</f>
        <v/>
      </c>
      <c r="AY910" s="40"/>
      <c r="AZ910" s="250" t="str">
        <f>IF(V910="","",EOMONTH(EDATE(Tabla1[[#This Row],[Fecha Finalización]],3),0))</f>
        <v/>
      </c>
      <c r="BA910" s="40"/>
      <c r="BB910" s="40"/>
      <c r="BC910" s="236"/>
      <c r="BD910" s="234" t="str">
        <f>IF(F910="","",Tabla1[[#This Row],[sem 01]]&amp;Tabla1[[#This Row],[sem 02]]&amp;Tabla1[[#This Row],[sem 03]])</f>
        <v/>
      </c>
      <c r="BE910" s="235" t="str">
        <f>IF(TRIM(F910)="","",$B$1&amp;"-"&amp;SUBSTITUTE(Tabla1[[#This Row],[Mes Inscrito]]," ","")&amp;"-"&amp;SUBSTITUTE(Tabla1[[#This Row],[Dia de clases Inscrito]]," ","")&amp;"-"&amp;SUBSTITUTE(Tabla1[[#This Row],[Horario Inscrito]]," ","")&amp;"-"&amp;Tabla1[[#This Row],[Fecha Inicio grupo]])</f>
        <v/>
      </c>
      <c r="BF910" s="252" t="str">
        <f>IF(F910="","",Tabla1[[#This Row],[Curso]])</f>
        <v/>
      </c>
      <c r="BG910" s="253" t="str">
        <f>+IF(TRIM(F910)="","",$B$1&amp;"-"&amp;TRIM(Tabla1[[#This Row],[Mes Inscrito]])&amp;"-"&amp;TRIM(Tabla1[[#This Row],[Dia de clases Inscrito]])&amp;"-"&amp;TRIM(Tabla1[[#This Row],[Horario Inscrito]])&amp;"-"&amp;TRIM(Tabla1[[#This Row],[Fecha Inicio grupo]])&amp;"-"&amp;TRIM(Tabla1[[#This Row],[Tipo Incrito]]))</f>
        <v/>
      </c>
      <c r="BH910" s="309"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10"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10"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10" t="str">
        <f>IF(Tabla1[[#This Row],[Fecha Inicio grupo]]="","",IFERROR(VLOOKUP(Tabla1[[#This Row],[Mes de Alta como miembro]],Parámetros!$AM$2:$AN$16,2,0),"01/01/1900"))</f>
        <v/>
      </c>
    </row>
    <row r="911" spans="1:63" ht="14.45" hidden="1">
      <c r="A911" s="69">
        <v>908</v>
      </c>
      <c r="B911" s="30"/>
      <c r="C911" s="35"/>
      <c r="D911" s="43"/>
      <c r="E911" s="65"/>
      <c r="F911" s="46"/>
      <c r="G911" s="46"/>
      <c r="H911" s="164"/>
      <c r="I911" s="43"/>
      <c r="J911" s="29"/>
      <c r="K911" s="70"/>
      <c r="L911" s="69"/>
      <c r="M911" s="47"/>
      <c r="N911" s="239" t="str">
        <f ca="1">IF(Tabla1[[#This Row],[Fecha de nac]]="","",IF(Tabla1[[#This Row],[Fecha Finalización]] &gt;=TODAY(), DATEDIF(Tabla1[[#This Row],[Fecha de nac]],TODAY(),"y"), ROUNDDOWN((Tabla1[[#This Row],[Fecha Finalización]] -Tabla1[[#This Row],[Fecha de nac]])/365,0)))</f>
        <v/>
      </c>
      <c r="O911" s="170"/>
      <c r="P911" s="35"/>
      <c r="Q911" s="68"/>
      <c r="R911" s="68"/>
      <c r="S911" s="68"/>
      <c r="T911" s="68"/>
      <c r="U911" s="244" t="str">
        <f>IF(F911="","",Tabla1[[#This Row],[Fecha Inicio grupo]]+3*7-7)</f>
        <v/>
      </c>
      <c r="V911" s="245" t="str">
        <f>IF(F911="","",EDATE(Tabla1[[#This Row],[Fecha Inicio grupo]],3))</f>
        <v/>
      </c>
      <c r="W911" s="30"/>
      <c r="X911" s="30"/>
      <c r="Y911" s="77"/>
      <c r="Z911" s="77"/>
      <c r="AA911" s="77"/>
      <c r="AB911" s="77"/>
      <c r="AC911" s="77"/>
      <c r="AD911" s="77"/>
      <c r="AE911" s="77"/>
      <c r="AF911" s="77"/>
      <c r="AG911" s="77"/>
      <c r="AH911" s="77"/>
      <c r="AI911" s="77"/>
      <c r="AJ911" s="77"/>
      <c r="AK911" s="77"/>
      <c r="AL911" s="77"/>
      <c r="AM911" s="77"/>
      <c r="AN911" s="77"/>
      <c r="AO911" s="145"/>
      <c r="AP911" s="247" t="str">
        <f>IF(F911="","",IFERROR(VLOOKUP(SUBSTITUTE(SUBSTITUTE(Tabla1[[#This Row],[Uso Sistemas]],"T","P"),"N","F"),Parámetros!$M$2:$N$17,2,0),"Completar hasta 3ra sem. para evaluar a Probacionista"))</f>
        <v/>
      </c>
      <c r="AQ911" s="40"/>
      <c r="AR911" s="40"/>
      <c r="AS911" s="40"/>
      <c r="AT911" s="29"/>
      <c r="AU911" s="56"/>
      <c r="AV911" s="56"/>
      <c r="AW911" s="56"/>
      <c r="AX911" s="249" t="str">
        <f>IF(V911="","",EOMONTH(EDATE(Tabla1[[#This Row],[Fecha Finalización]],2),0))</f>
        <v/>
      </c>
      <c r="AY911" s="40"/>
      <c r="AZ911" s="250" t="str">
        <f>IF(V911="","",EOMONTH(EDATE(Tabla1[[#This Row],[Fecha Finalización]],3),0))</f>
        <v/>
      </c>
      <c r="BA911" s="40"/>
      <c r="BB911" s="40"/>
      <c r="BC911" s="236"/>
      <c r="BD911" s="234" t="str">
        <f>IF(F911="","",Tabla1[[#This Row],[sem 01]]&amp;Tabla1[[#This Row],[sem 02]]&amp;Tabla1[[#This Row],[sem 03]])</f>
        <v/>
      </c>
      <c r="BE911" s="235" t="str">
        <f>IF(TRIM(F911)="","",$B$1&amp;"-"&amp;SUBSTITUTE(Tabla1[[#This Row],[Mes Inscrito]]," ","")&amp;"-"&amp;SUBSTITUTE(Tabla1[[#This Row],[Dia de clases Inscrito]]," ","")&amp;"-"&amp;SUBSTITUTE(Tabla1[[#This Row],[Horario Inscrito]]," ","")&amp;"-"&amp;Tabla1[[#This Row],[Fecha Inicio grupo]])</f>
        <v/>
      </c>
      <c r="BF911" s="252" t="str">
        <f>IF(F911="","",Tabla1[[#This Row],[Curso]])</f>
        <v/>
      </c>
      <c r="BG911" s="253" t="str">
        <f>+IF(TRIM(F911)="","",$B$1&amp;"-"&amp;TRIM(Tabla1[[#This Row],[Mes Inscrito]])&amp;"-"&amp;TRIM(Tabla1[[#This Row],[Dia de clases Inscrito]])&amp;"-"&amp;TRIM(Tabla1[[#This Row],[Horario Inscrito]])&amp;"-"&amp;TRIM(Tabla1[[#This Row],[Fecha Inicio grupo]])&amp;"-"&amp;TRIM(Tabla1[[#This Row],[Tipo Incrito]]))</f>
        <v/>
      </c>
      <c r="BH911" s="309"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10"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10"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10" t="str">
        <f>IF(Tabla1[[#This Row],[Fecha Inicio grupo]]="","",IFERROR(VLOOKUP(Tabla1[[#This Row],[Mes de Alta como miembro]],Parámetros!$AM$2:$AN$16,2,0),"01/01/1900"))</f>
        <v/>
      </c>
    </row>
    <row r="912" spans="1:63" ht="14.45" hidden="1">
      <c r="A912" s="69">
        <v>909</v>
      </c>
      <c r="B912" s="30"/>
      <c r="C912" s="35"/>
      <c r="D912" s="43"/>
      <c r="E912" s="65"/>
      <c r="F912" s="46"/>
      <c r="G912" s="46"/>
      <c r="H912" s="164"/>
      <c r="I912" s="43"/>
      <c r="J912" s="29"/>
      <c r="K912" s="70"/>
      <c r="L912" s="69"/>
      <c r="M912" s="47"/>
      <c r="N912" s="239" t="str">
        <f ca="1">IF(Tabla1[[#This Row],[Fecha de nac]]="","",IF(Tabla1[[#This Row],[Fecha Finalización]] &gt;=TODAY(), DATEDIF(Tabla1[[#This Row],[Fecha de nac]],TODAY(),"y"), ROUNDDOWN((Tabla1[[#This Row],[Fecha Finalización]] -Tabla1[[#This Row],[Fecha de nac]])/365,0)))</f>
        <v/>
      </c>
      <c r="O912" s="170"/>
      <c r="P912" s="35"/>
      <c r="Q912" s="68"/>
      <c r="R912" s="68"/>
      <c r="S912" s="68"/>
      <c r="T912" s="68"/>
      <c r="U912" s="244" t="str">
        <f>IF(F912="","",Tabla1[[#This Row],[Fecha Inicio grupo]]+3*7-7)</f>
        <v/>
      </c>
      <c r="V912" s="245" t="str">
        <f>IF(F912="","",EDATE(Tabla1[[#This Row],[Fecha Inicio grupo]],3))</f>
        <v/>
      </c>
      <c r="W912" s="30"/>
      <c r="X912" s="30"/>
      <c r="Y912" s="77"/>
      <c r="Z912" s="77"/>
      <c r="AA912" s="77"/>
      <c r="AB912" s="77"/>
      <c r="AC912" s="77"/>
      <c r="AD912" s="77"/>
      <c r="AE912" s="77"/>
      <c r="AF912" s="77"/>
      <c r="AG912" s="77"/>
      <c r="AH912" s="77"/>
      <c r="AI912" s="77"/>
      <c r="AJ912" s="77"/>
      <c r="AK912" s="77"/>
      <c r="AL912" s="77"/>
      <c r="AM912" s="77"/>
      <c r="AN912" s="77"/>
      <c r="AO912" s="145"/>
      <c r="AP912" s="247" t="str">
        <f>IF(F912="","",IFERROR(VLOOKUP(SUBSTITUTE(SUBSTITUTE(Tabla1[[#This Row],[Uso Sistemas]],"T","P"),"N","F"),Parámetros!$M$2:$N$17,2,0),"Completar hasta 3ra sem. para evaluar a Probacionista"))</f>
        <v/>
      </c>
      <c r="AQ912" s="40"/>
      <c r="AR912" s="40"/>
      <c r="AS912" s="40"/>
      <c r="AT912" s="29"/>
      <c r="AU912" s="56"/>
      <c r="AV912" s="56"/>
      <c r="AW912" s="56"/>
      <c r="AX912" s="249" t="str">
        <f>IF(V912="","",EOMONTH(EDATE(Tabla1[[#This Row],[Fecha Finalización]],2),0))</f>
        <v/>
      </c>
      <c r="AY912" s="40"/>
      <c r="AZ912" s="250" t="str">
        <f>IF(V912="","",EOMONTH(EDATE(Tabla1[[#This Row],[Fecha Finalización]],3),0))</f>
        <v/>
      </c>
      <c r="BA912" s="40"/>
      <c r="BB912" s="40"/>
      <c r="BC912" s="236"/>
      <c r="BD912" s="234" t="str">
        <f>IF(F912="","",Tabla1[[#This Row],[sem 01]]&amp;Tabla1[[#This Row],[sem 02]]&amp;Tabla1[[#This Row],[sem 03]])</f>
        <v/>
      </c>
      <c r="BE912" s="235" t="str">
        <f>IF(TRIM(F912)="","",$B$1&amp;"-"&amp;SUBSTITUTE(Tabla1[[#This Row],[Mes Inscrito]]," ","")&amp;"-"&amp;SUBSTITUTE(Tabla1[[#This Row],[Dia de clases Inscrito]]," ","")&amp;"-"&amp;SUBSTITUTE(Tabla1[[#This Row],[Horario Inscrito]]," ","")&amp;"-"&amp;Tabla1[[#This Row],[Fecha Inicio grupo]])</f>
        <v/>
      </c>
      <c r="BF912" s="252" t="str">
        <f>IF(F912="","",Tabla1[[#This Row],[Curso]])</f>
        <v/>
      </c>
      <c r="BG912" s="253" t="str">
        <f>+IF(TRIM(F912)="","",$B$1&amp;"-"&amp;TRIM(Tabla1[[#This Row],[Mes Inscrito]])&amp;"-"&amp;TRIM(Tabla1[[#This Row],[Dia de clases Inscrito]])&amp;"-"&amp;TRIM(Tabla1[[#This Row],[Horario Inscrito]])&amp;"-"&amp;TRIM(Tabla1[[#This Row],[Fecha Inicio grupo]])&amp;"-"&amp;TRIM(Tabla1[[#This Row],[Tipo Incrito]]))</f>
        <v/>
      </c>
      <c r="BH912" s="309"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10"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10"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10" t="str">
        <f>IF(Tabla1[[#This Row],[Fecha Inicio grupo]]="","",IFERROR(VLOOKUP(Tabla1[[#This Row],[Mes de Alta como miembro]],Parámetros!$AM$2:$AN$16,2,0),"01/01/1900"))</f>
        <v/>
      </c>
    </row>
    <row r="913" spans="1:63" ht="14.45" hidden="1">
      <c r="A913" s="69">
        <v>910</v>
      </c>
      <c r="B913" s="30"/>
      <c r="C913" s="35"/>
      <c r="D913" s="43"/>
      <c r="E913" s="65"/>
      <c r="F913" s="46"/>
      <c r="G913" s="46"/>
      <c r="H913" s="164"/>
      <c r="I913" s="43"/>
      <c r="J913" s="29"/>
      <c r="K913" s="70"/>
      <c r="L913" s="69"/>
      <c r="M913" s="47"/>
      <c r="N913" s="239" t="str">
        <f ca="1">IF(Tabla1[[#This Row],[Fecha de nac]]="","",IF(Tabla1[[#This Row],[Fecha Finalización]] &gt;=TODAY(), DATEDIF(Tabla1[[#This Row],[Fecha de nac]],TODAY(),"y"), ROUNDDOWN((Tabla1[[#This Row],[Fecha Finalización]] -Tabla1[[#This Row],[Fecha de nac]])/365,0)))</f>
        <v/>
      </c>
      <c r="O913" s="170"/>
      <c r="P913" s="35"/>
      <c r="Q913" s="68"/>
      <c r="R913" s="68"/>
      <c r="S913" s="68"/>
      <c r="T913" s="68"/>
      <c r="U913" s="244" t="str">
        <f>IF(F913="","",Tabla1[[#This Row],[Fecha Inicio grupo]]+3*7-7)</f>
        <v/>
      </c>
      <c r="V913" s="245" t="str">
        <f>IF(F913="","",EDATE(Tabla1[[#This Row],[Fecha Inicio grupo]],3))</f>
        <v/>
      </c>
      <c r="W913" s="30"/>
      <c r="X913" s="30"/>
      <c r="Y913" s="77"/>
      <c r="Z913" s="77"/>
      <c r="AA913" s="77"/>
      <c r="AB913" s="77"/>
      <c r="AC913" s="77"/>
      <c r="AD913" s="77"/>
      <c r="AE913" s="77"/>
      <c r="AF913" s="77"/>
      <c r="AG913" s="77"/>
      <c r="AH913" s="77"/>
      <c r="AI913" s="77"/>
      <c r="AJ913" s="77"/>
      <c r="AK913" s="77"/>
      <c r="AL913" s="77"/>
      <c r="AM913" s="77"/>
      <c r="AN913" s="77"/>
      <c r="AO913" s="145"/>
      <c r="AP913" s="247" t="str">
        <f>IF(F913="","",IFERROR(VLOOKUP(SUBSTITUTE(SUBSTITUTE(Tabla1[[#This Row],[Uso Sistemas]],"T","P"),"N","F"),Parámetros!$M$2:$N$17,2,0),"Completar hasta 3ra sem. para evaluar a Probacionista"))</f>
        <v/>
      </c>
      <c r="AQ913" s="40"/>
      <c r="AR913" s="40"/>
      <c r="AS913" s="40"/>
      <c r="AT913" s="29"/>
      <c r="AU913" s="56"/>
      <c r="AV913" s="56"/>
      <c r="AW913" s="56"/>
      <c r="AX913" s="249" t="str">
        <f>IF(V913="","",EOMONTH(EDATE(Tabla1[[#This Row],[Fecha Finalización]],2),0))</f>
        <v/>
      </c>
      <c r="AY913" s="40"/>
      <c r="AZ913" s="250" t="str">
        <f>IF(V913="","",EOMONTH(EDATE(Tabla1[[#This Row],[Fecha Finalización]],3),0))</f>
        <v/>
      </c>
      <c r="BA913" s="40"/>
      <c r="BB913" s="40"/>
      <c r="BC913" s="236"/>
      <c r="BD913" s="234" t="str">
        <f>IF(F913="","",Tabla1[[#This Row],[sem 01]]&amp;Tabla1[[#This Row],[sem 02]]&amp;Tabla1[[#This Row],[sem 03]])</f>
        <v/>
      </c>
      <c r="BE913" s="235" t="str">
        <f>IF(TRIM(F913)="","",$B$1&amp;"-"&amp;SUBSTITUTE(Tabla1[[#This Row],[Mes Inscrito]]," ","")&amp;"-"&amp;SUBSTITUTE(Tabla1[[#This Row],[Dia de clases Inscrito]]," ","")&amp;"-"&amp;SUBSTITUTE(Tabla1[[#This Row],[Horario Inscrito]]," ","")&amp;"-"&amp;Tabla1[[#This Row],[Fecha Inicio grupo]])</f>
        <v/>
      </c>
      <c r="BF913" s="252" t="str">
        <f>IF(F913="","",Tabla1[[#This Row],[Curso]])</f>
        <v/>
      </c>
      <c r="BG913" s="253" t="str">
        <f>+IF(TRIM(F913)="","",$B$1&amp;"-"&amp;TRIM(Tabla1[[#This Row],[Mes Inscrito]])&amp;"-"&amp;TRIM(Tabla1[[#This Row],[Dia de clases Inscrito]])&amp;"-"&amp;TRIM(Tabla1[[#This Row],[Horario Inscrito]])&amp;"-"&amp;TRIM(Tabla1[[#This Row],[Fecha Inicio grupo]])&amp;"-"&amp;TRIM(Tabla1[[#This Row],[Tipo Incrito]]))</f>
        <v/>
      </c>
      <c r="BH913" s="309"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10"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10"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10" t="str">
        <f>IF(Tabla1[[#This Row],[Fecha Inicio grupo]]="","",IFERROR(VLOOKUP(Tabla1[[#This Row],[Mes de Alta como miembro]],Parámetros!$AM$2:$AN$16,2,0),"01/01/1900"))</f>
        <v/>
      </c>
    </row>
    <row r="914" spans="1:63" ht="14.45" hidden="1">
      <c r="A914" s="69">
        <v>911</v>
      </c>
      <c r="B914" s="30"/>
      <c r="C914" s="35"/>
      <c r="D914" s="43"/>
      <c r="E914" s="65"/>
      <c r="F914" s="46"/>
      <c r="G914" s="46"/>
      <c r="H914" s="164"/>
      <c r="I914" s="43"/>
      <c r="J914" s="29"/>
      <c r="K914" s="70"/>
      <c r="L914" s="69"/>
      <c r="M914" s="47"/>
      <c r="N914" s="239" t="str">
        <f ca="1">IF(Tabla1[[#This Row],[Fecha de nac]]="","",IF(Tabla1[[#This Row],[Fecha Finalización]] &gt;=TODAY(), DATEDIF(Tabla1[[#This Row],[Fecha de nac]],TODAY(),"y"), ROUNDDOWN((Tabla1[[#This Row],[Fecha Finalización]] -Tabla1[[#This Row],[Fecha de nac]])/365,0)))</f>
        <v/>
      </c>
      <c r="O914" s="170"/>
      <c r="P914" s="35"/>
      <c r="Q914" s="68"/>
      <c r="R914" s="68"/>
      <c r="S914" s="68"/>
      <c r="T914" s="68"/>
      <c r="U914" s="244" t="str">
        <f>IF(F914="","",Tabla1[[#This Row],[Fecha Inicio grupo]]+3*7-7)</f>
        <v/>
      </c>
      <c r="V914" s="245" t="str">
        <f>IF(F914="","",EDATE(Tabla1[[#This Row],[Fecha Inicio grupo]],3))</f>
        <v/>
      </c>
      <c r="W914" s="30"/>
      <c r="X914" s="30"/>
      <c r="Y914" s="77"/>
      <c r="Z914" s="77"/>
      <c r="AA914" s="77"/>
      <c r="AB914" s="77"/>
      <c r="AC914" s="77"/>
      <c r="AD914" s="77"/>
      <c r="AE914" s="77"/>
      <c r="AF914" s="77"/>
      <c r="AG914" s="77"/>
      <c r="AH914" s="77"/>
      <c r="AI914" s="77"/>
      <c r="AJ914" s="77"/>
      <c r="AK914" s="77"/>
      <c r="AL914" s="77"/>
      <c r="AM914" s="77"/>
      <c r="AN914" s="77"/>
      <c r="AO914" s="145"/>
      <c r="AP914" s="247" t="str">
        <f>IF(F914="","",IFERROR(VLOOKUP(SUBSTITUTE(SUBSTITUTE(Tabla1[[#This Row],[Uso Sistemas]],"T","P"),"N","F"),Parámetros!$M$2:$N$17,2,0),"Completar hasta 3ra sem. para evaluar a Probacionista"))</f>
        <v/>
      </c>
      <c r="AQ914" s="40"/>
      <c r="AR914" s="40"/>
      <c r="AS914" s="40"/>
      <c r="AT914" s="29"/>
      <c r="AU914" s="56"/>
      <c r="AV914" s="56"/>
      <c r="AW914" s="56"/>
      <c r="AX914" s="249" t="str">
        <f>IF(V914="","",EOMONTH(EDATE(Tabla1[[#This Row],[Fecha Finalización]],2),0))</f>
        <v/>
      </c>
      <c r="AY914" s="40"/>
      <c r="AZ914" s="250" t="str">
        <f>IF(V914="","",EOMONTH(EDATE(Tabla1[[#This Row],[Fecha Finalización]],3),0))</f>
        <v/>
      </c>
      <c r="BA914" s="40"/>
      <c r="BB914" s="40"/>
      <c r="BC914" s="236"/>
      <c r="BD914" s="234" t="str">
        <f>IF(F914="","",Tabla1[[#This Row],[sem 01]]&amp;Tabla1[[#This Row],[sem 02]]&amp;Tabla1[[#This Row],[sem 03]])</f>
        <v/>
      </c>
      <c r="BE914" s="235" t="str">
        <f>IF(TRIM(F914)="","",$B$1&amp;"-"&amp;SUBSTITUTE(Tabla1[[#This Row],[Mes Inscrito]]," ","")&amp;"-"&amp;SUBSTITUTE(Tabla1[[#This Row],[Dia de clases Inscrito]]," ","")&amp;"-"&amp;SUBSTITUTE(Tabla1[[#This Row],[Horario Inscrito]]," ","")&amp;"-"&amp;Tabla1[[#This Row],[Fecha Inicio grupo]])</f>
        <v/>
      </c>
      <c r="BF914" s="252" t="str">
        <f>IF(F914="","",Tabla1[[#This Row],[Curso]])</f>
        <v/>
      </c>
      <c r="BG914" s="253" t="str">
        <f>+IF(TRIM(F914)="","",$B$1&amp;"-"&amp;TRIM(Tabla1[[#This Row],[Mes Inscrito]])&amp;"-"&amp;TRIM(Tabla1[[#This Row],[Dia de clases Inscrito]])&amp;"-"&amp;TRIM(Tabla1[[#This Row],[Horario Inscrito]])&amp;"-"&amp;TRIM(Tabla1[[#This Row],[Fecha Inicio grupo]])&amp;"-"&amp;TRIM(Tabla1[[#This Row],[Tipo Incrito]]))</f>
        <v/>
      </c>
      <c r="BH914" s="309"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10"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10"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10" t="str">
        <f>IF(Tabla1[[#This Row],[Fecha Inicio grupo]]="","",IFERROR(VLOOKUP(Tabla1[[#This Row],[Mes de Alta como miembro]],Parámetros!$AM$2:$AN$16,2,0),"01/01/1900"))</f>
        <v/>
      </c>
    </row>
    <row r="915" spans="1:63" ht="14.45" hidden="1">
      <c r="A915" s="69">
        <v>912</v>
      </c>
      <c r="B915" s="30"/>
      <c r="C915" s="35"/>
      <c r="D915" s="43"/>
      <c r="E915" s="65"/>
      <c r="F915" s="46"/>
      <c r="G915" s="46"/>
      <c r="H915" s="164"/>
      <c r="I915" s="43"/>
      <c r="J915" s="29"/>
      <c r="K915" s="70"/>
      <c r="L915" s="69"/>
      <c r="M915" s="47"/>
      <c r="N915" s="239" t="str">
        <f ca="1">IF(Tabla1[[#This Row],[Fecha de nac]]="","",IF(Tabla1[[#This Row],[Fecha Finalización]] &gt;=TODAY(), DATEDIF(Tabla1[[#This Row],[Fecha de nac]],TODAY(),"y"), ROUNDDOWN((Tabla1[[#This Row],[Fecha Finalización]] -Tabla1[[#This Row],[Fecha de nac]])/365,0)))</f>
        <v/>
      </c>
      <c r="O915" s="170"/>
      <c r="P915" s="35"/>
      <c r="Q915" s="68"/>
      <c r="R915" s="68"/>
      <c r="S915" s="68"/>
      <c r="T915" s="68"/>
      <c r="U915" s="244" t="str">
        <f>IF(F915="","",Tabla1[[#This Row],[Fecha Inicio grupo]]+3*7-7)</f>
        <v/>
      </c>
      <c r="V915" s="245" t="str">
        <f>IF(F915="","",EDATE(Tabla1[[#This Row],[Fecha Inicio grupo]],3))</f>
        <v/>
      </c>
      <c r="W915" s="30"/>
      <c r="X915" s="30"/>
      <c r="Y915" s="77"/>
      <c r="Z915" s="77"/>
      <c r="AA915" s="77"/>
      <c r="AB915" s="77"/>
      <c r="AC915" s="77"/>
      <c r="AD915" s="77"/>
      <c r="AE915" s="77"/>
      <c r="AF915" s="77"/>
      <c r="AG915" s="77"/>
      <c r="AH915" s="77"/>
      <c r="AI915" s="77"/>
      <c r="AJ915" s="77"/>
      <c r="AK915" s="77"/>
      <c r="AL915" s="77"/>
      <c r="AM915" s="77"/>
      <c r="AN915" s="77"/>
      <c r="AO915" s="145"/>
      <c r="AP915" s="247" t="str">
        <f>IF(F915="","",IFERROR(VLOOKUP(SUBSTITUTE(SUBSTITUTE(Tabla1[[#This Row],[Uso Sistemas]],"T","P"),"N","F"),Parámetros!$M$2:$N$17,2,0),"Completar hasta 3ra sem. para evaluar a Probacionista"))</f>
        <v/>
      </c>
      <c r="AQ915" s="40"/>
      <c r="AR915" s="40"/>
      <c r="AS915" s="40"/>
      <c r="AT915" s="29"/>
      <c r="AU915" s="56"/>
      <c r="AV915" s="56"/>
      <c r="AW915" s="56"/>
      <c r="AX915" s="249" t="str">
        <f>IF(V915="","",EOMONTH(EDATE(Tabla1[[#This Row],[Fecha Finalización]],2),0))</f>
        <v/>
      </c>
      <c r="AY915" s="40"/>
      <c r="AZ915" s="250" t="str">
        <f>IF(V915="","",EOMONTH(EDATE(Tabla1[[#This Row],[Fecha Finalización]],3),0))</f>
        <v/>
      </c>
      <c r="BA915" s="40"/>
      <c r="BB915" s="40"/>
      <c r="BC915" s="236"/>
      <c r="BD915" s="234" t="str">
        <f>IF(F915="","",Tabla1[[#This Row],[sem 01]]&amp;Tabla1[[#This Row],[sem 02]]&amp;Tabla1[[#This Row],[sem 03]])</f>
        <v/>
      </c>
      <c r="BE915" s="235" t="str">
        <f>IF(TRIM(F915)="","",$B$1&amp;"-"&amp;SUBSTITUTE(Tabla1[[#This Row],[Mes Inscrito]]," ","")&amp;"-"&amp;SUBSTITUTE(Tabla1[[#This Row],[Dia de clases Inscrito]]," ","")&amp;"-"&amp;SUBSTITUTE(Tabla1[[#This Row],[Horario Inscrito]]," ","")&amp;"-"&amp;Tabla1[[#This Row],[Fecha Inicio grupo]])</f>
        <v/>
      </c>
      <c r="BF915" s="252" t="str">
        <f>IF(F915="","",Tabla1[[#This Row],[Curso]])</f>
        <v/>
      </c>
      <c r="BG915" s="253" t="str">
        <f>+IF(TRIM(F915)="","",$B$1&amp;"-"&amp;TRIM(Tabla1[[#This Row],[Mes Inscrito]])&amp;"-"&amp;TRIM(Tabla1[[#This Row],[Dia de clases Inscrito]])&amp;"-"&amp;TRIM(Tabla1[[#This Row],[Horario Inscrito]])&amp;"-"&amp;TRIM(Tabla1[[#This Row],[Fecha Inicio grupo]])&amp;"-"&amp;TRIM(Tabla1[[#This Row],[Tipo Incrito]]))</f>
        <v/>
      </c>
      <c r="BH915" s="309"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10"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10"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10" t="str">
        <f>IF(Tabla1[[#This Row],[Fecha Inicio grupo]]="","",IFERROR(VLOOKUP(Tabla1[[#This Row],[Mes de Alta como miembro]],Parámetros!$AM$2:$AN$16,2,0),"01/01/1900"))</f>
        <v/>
      </c>
    </row>
    <row r="916" spans="1:63" ht="14.45" hidden="1">
      <c r="A916" s="69">
        <v>913</v>
      </c>
      <c r="B916" s="30"/>
      <c r="C916" s="35"/>
      <c r="D916" s="43"/>
      <c r="E916" s="65"/>
      <c r="F916" s="46"/>
      <c r="G916" s="46"/>
      <c r="H916" s="164"/>
      <c r="I916" s="43"/>
      <c r="J916" s="29"/>
      <c r="K916" s="70"/>
      <c r="L916" s="69"/>
      <c r="M916" s="47"/>
      <c r="N916" s="239" t="str">
        <f ca="1">IF(Tabla1[[#This Row],[Fecha de nac]]="","",IF(Tabla1[[#This Row],[Fecha Finalización]] &gt;=TODAY(), DATEDIF(Tabla1[[#This Row],[Fecha de nac]],TODAY(),"y"), ROUNDDOWN((Tabla1[[#This Row],[Fecha Finalización]] -Tabla1[[#This Row],[Fecha de nac]])/365,0)))</f>
        <v/>
      </c>
      <c r="O916" s="170"/>
      <c r="P916" s="35"/>
      <c r="Q916" s="68"/>
      <c r="R916" s="68"/>
      <c r="S916" s="68"/>
      <c r="T916" s="68"/>
      <c r="U916" s="244" t="str">
        <f>IF(F916="","",Tabla1[[#This Row],[Fecha Inicio grupo]]+3*7-7)</f>
        <v/>
      </c>
      <c r="V916" s="245" t="str">
        <f>IF(F916="","",EDATE(Tabla1[[#This Row],[Fecha Inicio grupo]],3))</f>
        <v/>
      </c>
      <c r="W916" s="30"/>
      <c r="X916" s="30"/>
      <c r="Y916" s="77"/>
      <c r="Z916" s="77"/>
      <c r="AA916" s="77"/>
      <c r="AB916" s="77"/>
      <c r="AC916" s="77"/>
      <c r="AD916" s="77"/>
      <c r="AE916" s="77"/>
      <c r="AF916" s="77"/>
      <c r="AG916" s="77"/>
      <c r="AH916" s="77"/>
      <c r="AI916" s="77"/>
      <c r="AJ916" s="77"/>
      <c r="AK916" s="77"/>
      <c r="AL916" s="77"/>
      <c r="AM916" s="77"/>
      <c r="AN916" s="77"/>
      <c r="AO916" s="145"/>
      <c r="AP916" s="247" t="str">
        <f>IF(F916="","",IFERROR(VLOOKUP(SUBSTITUTE(SUBSTITUTE(Tabla1[[#This Row],[Uso Sistemas]],"T","P"),"N","F"),Parámetros!$M$2:$N$17,2,0),"Completar hasta 3ra sem. para evaluar a Probacionista"))</f>
        <v/>
      </c>
      <c r="AQ916" s="40"/>
      <c r="AR916" s="40"/>
      <c r="AS916" s="40"/>
      <c r="AT916" s="29"/>
      <c r="AU916" s="56"/>
      <c r="AV916" s="56"/>
      <c r="AW916" s="56"/>
      <c r="AX916" s="249" t="str">
        <f>IF(V916="","",EOMONTH(EDATE(Tabla1[[#This Row],[Fecha Finalización]],2),0))</f>
        <v/>
      </c>
      <c r="AY916" s="40"/>
      <c r="AZ916" s="250" t="str">
        <f>IF(V916="","",EOMONTH(EDATE(Tabla1[[#This Row],[Fecha Finalización]],3),0))</f>
        <v/>
      </c>
      <c r="BA916" s="40"/>
      <c r="BB916" s="40"/>
      <c r="BC916" s="236"/>
      <c r="BD916" s="234" t="str">
        <f>IF(F916="","",Tabla1[[#This Row],[sem 01]]&amp;Tabla1[[#This Row],[sem 02]]&amp;Tabla1[[#This Row],[sem 03]])</f>
        <v/>
      </c>
      <c r="BE916" s="235" t="str">
        <f>IF(TRIM(F916)="","",$B$1&amp;"-"&amp;SUBSTITUTE(Tabla1[[#This Row],[Mes Inscrito]]," ","")&amp;"-"&amp;SUBSTITUTE(Tabla1[[#This Row],[Dia de clases Inscrito]]," ","")&amp;"-"&amp;SUBSTITUTE(Tabla1[[#This Row],[Horario Inscrito]]," ","")&amp;"-"&amp;Tabla1[[#This Row],[Fecha Inicio grupo]])</f>
        <v/>
      </c>
      <c r="BF916" s="252" t="str">
        <f>IF(F916="","",Tabla1[[#This Row],[Curso]])</f>
        <v/>
      </c>
      <c r="BG916" s="253" t="str">
        <f>+IF(TRIM(F916)="","",$B$1&amp;"-"&amp;TRIM(Tabla1[[#This Row],[Mes Inscrito]])&amp;"-"&amp;TRIM(Tabla1[[#This Row],[Dia de clases Inscrito]])&amp;"-"&amp;TRIM(Tabla1[[#This Row],[Horario Inscrito]])&amp;"-"&amp;TRIM(Tabla1[[#This Row],[Fecha Inicio grupo]])&amp;"-"&amp;TRIM(Tabla1[[#This Row],[Tipo Incrito]]))</f>
        <v/>
      </c>
      <c r="BH916" s="309"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10"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10"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10" t="str">
        <f>IF(Tabla1[[#This Row],[Fecha Inicio grupo]]="","",IFERROR(VLOOKUP(Tabla1[[#This Row],[Mes de Alta como miembro]],Parámetros!$AM$2:$AN$16,2,0),"01/01/1900"))</f>
        <v/>
      </c>
    </row>
    <row r="917" spans="1:63" ht="14.45" hidden="1">
      <c r="A917" s="69">
        <v>914</v>
      </c>
      <c r="B917" s="30"/>
      <c r="C917" s="35"/>
      <c r="D917" s="43"/>
      <c r="E917" s="65"/>
      <c r="F917" s="46"/>
      <c r="G917" s="46"/>
      <c r="H917" s="164"/>
      <c r="I917" s="43"/>
      <c r="J917" s="29"/>
      <c r="K917" s="70"/>
      <c r="L917" s="69"/>
      <c r="M917" s="47"/>
      <c r="N917" s="239" t="str">
        <f ca="1">IF(Tabla1[[#This Row],[Fecha de nac]]="","",IF(Tabla1[[#This Row],[Fecha Finalización]] &gt;=TODAY(), DATEDIF(Tabla1[[#This Row],[Fecha de nac]],TODAY(),"y"), ROUNDDOWN((Tabla1[[#This Row],[Fecha Finalización]] -Tabla1[[#This Row],[Fecha de nac]])/365,0)))</f>
        <v/>
      </c>
      <c r="O917" s="170"/>
      <c r="P917" s="35"/>
      <c r="Q917" s="68"/>
      <c r="R917" s="68"/>
      <c r="S917" s="68"/>
      <c r="T917" s="68"/>
      <c r="U917" s="244" t="str">
        <f>IF(F917="","",Tabla1[[#This Row],[Fecha Inicio grupo]]+3*7-7)</f>
        <v/>
      </c>
      <c r="V917" s="245" t="str">
        <f>IF(F917="","",EDATE(Tabla1[[#This Row],[Fecha Inicio grupo]],3))</f>
        <v/>
      </c>
      <c r="W917" s="30"/>
      <c r="X917" s="30"/>
      <c r="Y917" s="77"/>
      <c r="Z917" s="77"/>
      <c r="AA917" s="77"/>
      <c r="AB917" s="77"/>
      <c r="AC917" s="77"/>
      <c r="AD917" s="77"/>
      <c r="AE917" s="77"/>
      <c r="AF917" s="77"/>
      <c r="AG917" s="77"/>
      <c r="AH917" s="77"/>
      <c r="AI917" s="77"/>
      <c r="AJ917" s="77"/>
      <c r="AK917" s="77"/>
      <c r="AL917" s="77"/>
      <c r="AM917" s="77"/>
      <c r="AN917" s="77"/>
      <c r="AO917" s="145"/>
      <c r="AP917" s="247" t="str">
        <f>IF(F917="","",IFERROR(VLOOKUP(SUBSTITUTE(SUBSTITUTE(Tabla1[[#This Row],[Uso Sistemas]],"T","P"),"N","F"),Parámetros!$M$2:$N$17,2,0),"Completar hasta 3ra sem. para evaluar a Probacionista"))</f>
        <v/>
      </c>
      <c r="AQ917" s="40"/>
      <c r="AR917" s="40"/>
      <c r="AS917" s="40"/>
      <c r="AT917" s="29"/>
      <c r="AU917" s="56"/>
      <c r="AV917" s="56"/>
      <c r="AW917" s="56"/>
      <c r="AX917" s="249" t="str">
        <f>IF(V917="","",EOMONTH(EDATE(Tabla1[[#This Row],[Fecha Finalización]],2),0))</f>
        <v/>
      </c>
      <c r="AY917" s="40"/>
      <c r="AZ917" s="250" t="str">
        <f>IF(V917="","",EOMONTH(EDATE(Tabla1[[#This Row],[Fecha Finalización]],3),0))</f>
        <v/>
      </c>
      <c r="BA917" s="40"/>
      <c r="BB917" s="40"/>
      <c r="BC917" s="236"/>
      <c r="BD917" s="234" t="str">
        <f>IF(F917="","",Tabla1[[#This Row],[sem 01]]&amp;Tabla1[[#This Row],[sem 02]]&amp;Tabla1[[#This Row],[sem 03]])</f>
        <v/>
      </c>
      <c r="BE917" s="235" t="str">
        <f>IF(TRIM(F917)="","",$B$1&amp;"-"&amp;SUBSTITUTE(Tabla1[[#This Row],[Mes Inscrito]]," ","")&amp;"-"&amp;SUBSTITUTE(Tabla1[[#This Row],[Dia de clases Inscrito]]," ","")&amp;"-"&amp;SUBSTITUTE(Tabla1[[#This Row],[Horario Inscrito]]," ","")&amp;"-"&amp;Tabla1[[#This Row],[Fecha Inicio grupo]])</f>
        <v/>
      </c>
      <c r="BF917" s="252" t="str">
        <f>IF(F917="","",Tabla1[[#This Row],[Curso]])</f>
        <v/>
      </c>
      <c r="BG917" s="253" t="str">
        <f>+IF(TRIM(F917)="","",$B$1&amp;"-"&amp;TRIM(Tabla1[[#This Row],[Mes Inscrito]])&amp;"-"&amp;TRIM(Tabla1[[#This Row],[Dia de clases Inscrito]])&amp;"-"&amp;TRIM(Tabla1[[#This Row],[Horario Inscrito]])&amp;"-"&amp;TRIM(Tabla1[[#This Row],[Fecha Inicio grupo]])&amp;"-"&amp;TRIM(Tabla1[[#This Row],[Tipo Incrito]]))</f>
        <v/>
      </c>
      <c r="BH917" s="309"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10"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10"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10" t="str">
        <f>IF(Tabla1[[#This Row],[Fecha Inicio grupo]]="","",IFERROR(VLOOKUP(Tabla1[[#This Row],[Mes de Alta como miembro]],Parámetros!$AM$2:$AN$16,2,0),"01/01/1900"))</f>
        <v/>
      </c>
    </row>
    <row r="918" spans="1:63" ht="14.45" hidden="1">
      <c r="A918" s="69">
        <v>915</v>
      </c>
      <c r="B918" s="30"/>
      <c r="C918" s="35"/>
      <c r="D918" s="43"/>
      <c r="E918" s="65"/>
      <c r="F918" s="46"/>
      <c r="G918" s="46"/>
      <c r="H918" s="164"/>
      <c r="I918" s="43"/>
      <c r="J918" s="29"/>
      <c r="K918" s="70"/>
      <c r="L918" s="69"/>
      <c r="M918" s="47"/>
      <c r="N918" s="239" t="str">
        <f ca="1">IF(Tabla1[[#This Row],[Fecha de nac]]="","",IF(Tabla1[[#This Row],[Fecha Finalización]] &gt;=TODAY(), DATEDIF(Tabla1[[#This Row],[Fecha de nac]],TODAY(),"y"), ROUNDDOWN((Tabla1[[#This Row],[Fecha Finalización]] -Tabla1[[#This Row],[Fecha de nac]])/365,0)))</f>
        <v/>
      </c>
      <c r="O918" s="170"/>
      <c r="P918" s="35"/>
      <c r="Q918" s="68"/>
      <c r="R918" s="68"/>
      <c r="S918" s="68"/>
      <c r="T918" s="68"/>
      <c r="U918" s="244" t="str">
        <f>IF(F918="","",Tabla1[[#This Row],[Fecha Inicio grupo]]+3*7-7)</f>
        <v/>
      </c>
      <c r="V918" s="245" t="str">
        <f>IF(F918="","",EDATE(Tabla1[[#This Row],[Fecha Inicio grupo]],3))</f>
        <v/>
      </c>
      <c r="W918" s="30"/>
      <c r="X918" s="30"/>
      <c r="Y918" s="77"/>
      <c r="Z918" s="77"/>
      <c r="AA918" s="77"/>
      <c r="AB918" s="77"/>
      <c r="AC918" s="77"/>
      <c r="AD918" s="77"/>
      <c r="AE918" s="77"/>
      <c r="AF918" s="77"/>
      <c r="AG918" s="77"/>
      <c r="AH918" s="77"/>
      <c r="AI918" s="77"/>
      <c r="AJ918" s="77"/>
      <c r="AK918" s="77"/>
      <c r="AL918" s="77"/>
      <c r="AM918" s="77"/>
      <c r="AN918" s="77"/>
      <c r="AO918" s="145"/>
      <c r="AP918" s="247" t="str">
        <f>IF(F918="","",IFERROR(VLOOKUP(SUBSTITUTE(SUBSTITUTE(Tabla1[[#This Row],[Uso Sistemas]],"T","P"),"N","F"),Parámetros!$M$2:$N$17,2,0),"Completar hasta 3ra sem. para evaluar a Probacionista"))</f>
        <v/>
      </c>
      <c r="AQ918" s="40"/>
      <c r="AR918" s="40"/>
      <c r="AS918" s="40"/>
      <c r="AT918" s="29"/>
      <c r="AU918" s="56"/>
      <c r="AV918" s="56"/>
      <c r="AW918" s="56"/>
      <c r="AX918" s="249" t="str">
        <f>IF(V918="","",EOMONTH(EDATE(Tabla1[[#This Row],[Fecha Finalización]],2),0))</f>
        <v/>
      </c>
      <c r="AY918" s="40"/>
      <c r="AZ918" s="250" t="str">
        <f>IF(V918="","",EOMONTH(EDATE(Tabla1[[#This Row],[Fecha Finalización]],3),0))</f>
        <v/>
      </c>
      <c r="BA918" s="40"/>
      <c r="BB918" s="40"/>
      <c r="BC918" s="236"/>
      <c r="BD918" s="234" t="str">
        <f>IF(F918="","",Tabla1[[#This Row],[sem 01]]&amp;Tabla1[[#This Row],[sem 02]]&amp;Tabla1[[#This Row],[sem 03]])</f>
        <v/>
      </c>
      <c r="BE918" s="235" t="str">
        <f>IF(TRIM(F918)="","",$B$1&amp;"-"&amp;SUBSTITUTE(Tabla1[[#This Row],[Mes Inscrito]]," ","")&amp;"-"&amp;SUBSTITUTE(Tabla1[[#This Row],[Dia de clases Inscrito]]," ","")&amp;"-"&amp;SUBSTITUTE(Tabla1[[#This Row],[Horario Inscrito]]," ","")&amp;"-"&amp;Tabla1[[#This Row],[Fecha Inicio grupo]])</f>
        <v/>
      </c>
      <c r="BF918" s="252" t="str">
        <f>IF(F918="","",Tabla1[[#This Row],[Curso]])</f>
        <v/>
      </c>
      <c r="BG918" s="253" t="str">
        <f>+IF(TRIM(F918)="","",$B$1&amp;"-"&amp;TRIM(Tabla1[[#This Row],[Mes Inscrito]])&amp;"-"&amp;TRIM(Tabla1[[#This Row],[Dia de clases Inscrito]])&amp;"-"&amp;TRIM(Tabla1[[#This Row],[Horario Inscrito]])&amp;"-"&amp;TRIM(Tabla1[[#This Row],[Fecha Inicio grupo]])&amp;"-"&amp;TRIM(Tabla1[[#This Row],[Tipo Incrito]]))</f>
        <v/>
      </c>
      <c r="BH918" s="309"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10"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10"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10" t="str">
        <f>IF(Tabla1[[#This Row],[Fecha Inicio grupo]]="","",IFERROR(VLOOKUP(Tabla1[[#This Row],[Mes de Alta como miembro]],Parámetros!$AM$2:$AN$16,2,0),"01/01/1900"))</f>
        <v/>
      </c>
    </row>
    <row r="919" spans="1:63" ht="14.45" hidden="1">
      <c r="A919" s="69">
        <v>916</v>
      </c>
      <c r="B919" s="30"/>
      <c r="C919" s="35"/>
      <c r="D919" s="43"/>
      <c r="E919" s="65"/>
      <c r="F919" s="46"/>
      <c r="G919" s="46"/>
      <c r="H919" s="164"/>
      <c r="I919" s="43"/>
      <c r="J919" s="29"/>
      <c r="K919" s="70"/>
      <c r="L919" s="69"/>
      <c r="M919" s="47"/>
      <c r="N919" s="239" t="str">
        <f ca="1">IF(Tabla1[[#This Row],[Fecha de nac]]="","",IF(Tabla1[[#This Row],[Fecha Finalización]] &gt;=TODAY(), DATEDIF(Tabla1[[#This Row],[Fecha de nac]],TODAY(),"y"), ROUNDDOWN((Tabla1[[#This Row],[Fecha Finalización]] -Tabla1[[#This Row],[Fecha de nac]])/365,0)))</f>
        <v/>
      </c>
      <c r="O919" s="170"/>
      <c r="P919" s="35"/>
      <c r="Q919" s="68"/>
      <c r="R919" s="68"/>
      <c r="S919" s="68"/>
      <c r="T919" s="68"/>
      <c r="U919" s="244" t="str">
        <f>IF(F919="","",Tabla1[[#This Row],[Fecha Inicio grupo]]+3*7-7)</f>
        <v/>
      </c>
      <c r="V919" s="245" t="str">
        <f>IF(F919="","",EDATE(Tabla1[[#This Row],[Fecha Inicio grupo]],3))</f>
        <v/>
      </c>
      <c r="W919" s="30"/>
      <c r="X919" s="30"/>
      <c r="Y919" s="77"/>
      <c r="Z919" s="77"/>
      <c r="AA919" s="77"/>
      <c r="AB919" s="77"/>
      <c r="AC919" s="77"/>
      <c r="AD919" s="77"/>
      <c r="AE919" s="77"/>
      <c r="AF919" s="77"/>
      <c r="AG919" s="77"/>
      <c r="AH919" s="77"/>
      <c r="AI919" s="77"/>
      <c r="AJ919" s="77"/>
      <c r="AK919" s="77"/>
      <c r="AL919" s="77"/>
      <c r="AM919" s="77"/>
      <c r="AN919" s="77"/>
      <c r="AO919" s="145"/>
      <c r="AP919" s="247" t="str">
        <f>IF(F919="","",IFERROR(VLOOKUP(SUBSTITUTE(SUBSTITUTE(Tabla1[[#This Row],[Uso Sistemas]],"T","P"),"N","F"),Parámetros!$M$2:$N$17,2,0),"Completar hasta 3ra sem. para evaluar a Probacionista"))</f>
        <v/>
      </c>
      <c r="AQ919" s="40"/>
      <c r="AR919" s="40"/>
      <c r="AS919" s="40"/>
      <c r="AT919" s="29"/>
      <c r="AU919" s="56"/>
      <c r="AV919" s="56"/>
      <c r="AW919" s="56"/>
      <c r="AX919" s="249" t="str">
        <f>IF(V919="","",EOMONTH(EDATE(Tabla1[[#This Row],[Fecha Finalización]],2),0))</f>
        <v/>
      </c>
      <c r="AY919" s="40"/>
      <c r="AZ919" s="250" t="str">
        <f>IF(V919="","",EOMONTH(EDATE(Tabla1[[#This Row],[Fecha Finalización]],3),0))</f>
        <v/>
      </c>
      <c r="BA919" s="40"/>
      <c r="BB919" s="40"/>
      <c r="BC919" s="236"/>
      <c r="BD919" s="234" t="str">
        <f>IF(F919="","",Tabla1[[#This Row],[sem 01]]&amp;Tabla1[[#This Row],[sem 02]]&amp;Tabla1[[#This Row],[sem 03]])</f>
        <v/>
      </c>
      <c r="BE919" s="235" t="str">
        <f>IF(TRIM(F919)="","",$B$1&amp;"-"&amp;SUBSTITUTE(Tabla1[[#This Row],[Mes Inscrito]]," ","")&amp;"-"&amp;SUBSTITUTE(Tabla1[[#This Row],[Dia de clases Inscrito]]," ","")&amp;"-"&amp;SUBSTITUTE(Tabla1[[#This Row],[Horario Inscrito]]," ","")&amp;"-"&amp;Tabla1[[#This Row],[Fecha Inicio grupo]])</f>
        <v/>
      </c>
      <c r="BF919" s="252" t="str">
        <f>IF(F919="","",Tabla1[[#This Row],[Curso]])</f>
        <v/>
      </c>
      <c r="BG919" s="253" t="str">
        <f>+IF(TRIM(F919)="","",$B$1&amp;"-"&amp;TRIM(Tabla1[[#This Row],[Mes Inscrito]])&amp;"-"&amp;TRIM(Tabla1[[#This Row],[Dia de clases Inscrito]])&amp;"-"&amp;TRIM(Tabla1[[#This Row],[Horario Inscrito]])&amp;"-"&amp;TRIM(Tabla1[[#This Row],[Fecha Inicio grupo]])&amp;"-"&amp;TRIM(Tabla1[[#This Row],[Tipo Incrito]]))</f>
        <v/>
      </c>
      <c r="BH919" s="309"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10"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10"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10" t="str">
        <f>IF(Tabla1[[#This Row],[Fecha Inicio grupo]]="","",IFERROR(VLOOKUP(Tabla1[[#This Row],[Mes de Alta como miembro]],Parámetros!$AM$2:$AN$16,2,0),"01/01/1900"))</f>
        <v/>
      </c>
    </row>
    <row r="920" spans="1:63" ht="14.45" hidden="1">
      <c r="A920" s="69">
        <v>917</v>
      </c>
      <c r="B920" s="30"/>
      <c r="C920" s="35"/>
      <c r="D920" s="43"/>
      <c r="E920" s="65"/>
      <c r="F920" s="46"/>
      <c r="G920" s="46"/>
      <c r="H920" s="164"/>
      <c r="I920" s="43"/>
      <c r="J920" s="29"/>
      <c r="K920" s="70"/>
      <c r="L920" s="69"/>
      <c r="M920" s="47"/>
      <c r="N920" s="239" t="str">
        <f ca="1">IF(Tabla1[[#This Row],[Fecha de nac]]="","",IF(Tabla1[[#This Row],[Fecha Finalización]] &gt;=TODAY(), DATEDIF(Tabla1[[#This Row],[Fecha de nac]],TODAY(),"y"), ROUNDDOWN((Tabla1[[#This Row],[Fecha Finalización]] -Tabla1[[#This Row],[Fecha de nac]])/365,0)))</f>
        <v/>
      </c>
      <c r="O920" s="170"/>
      <c r="P920" s="35"/>
      <c r="Q920" s="68"/>
      <c r="R920" s="68"/>
      <c r="S920" s="68"/>
      <c r="T920" s="68"/>
      <c r="U920" s="244" t="str">
        <f>IF(F920="","",Tabla1[[#This Row],[Fecha Inicio grupo]]+3*7-7)</f>
        <v/>
      </c>
      <c r="V920" s="245" t="str">
        <f>IF(F920="","",EDATE(Tabla1[[#This Row],[Fecha Inicio grupo]],3))</f>
        <v/>
      </c>
      <c r="W920" s="30"/>
      <c r="X920" s="30"/>
      <c r="Y920" s="77"/>
      <c r="Z920" s="77"/>
      <c r="AA920" s="77"/>
      <c r="AB920" s="77"/>
      <c r="AC920" s="77"/>
      <c r="AD920" s="77"/>
      <c r="AE920" s="77"/>
      <c r="AF920" s="77"/>
      <c r="AG920" s="77"/>
      <c r="AH920" s="77"/>
      <c r="AI920" s="77"/>
      <c r="AJ920" s="77"/>
      <c r="AK920" s="77"/>
      <c r="AL920" s="77"/>
      <c r="AM920" s="77"/>
      <c r="AN920" s="77"/>
      <c r="AO920" s="145"/>
      <c r="AP920" s="247" t="str">
        <f>IF(F920="","",IFERROR(VLOOKUP(SUBSTITUTE(SUBSTITUTE(Tabla1[[#This Row],[Uso Sistemas]],"T","P"),"N","F"),Parámetros!$M$2:$N$17,2,0),"Completar hasta 3ra sem. para evaluar a Probacionista"))</f>
        <v/>
      </c>
      <c r="AQ920" s="40"/>
      <c r="AR920" s="40"/>
      <c r="AS920" s="40"/>
      <c r="AT920" s="29"/>
      <c r="AU920" s="56"/>
      <c r="AV920" s="56"/>
      <c r="AW920" s="56"/>
      <c r="AX920" s="249" t="str">
        <f>IF(V920="","",EOMONTH(EDATE(Tabla1[[#This Row],[Fecha Finalización]],2),0))</f>
        <v/>
      </c>
      <c r="AY920" s="40"/>
      <c r="AZ920" s="250" t="str">
        <f>IF(V920="","",EOMONTH(EDATE(Tabla1[[#This Row],[Fecha Finalización]],3),0))</f>
        <v/>
      </c>
      <c r="BA920" s="40"/>
      <c r="BB920" s="40"/>
      <c r="BC920" s="236"/>
      <c r="BD920" s="234" t="str">
        <f>IF(F920="","",Tabla1[[#This Row],[sem 01]]&amp;Tabla1[[#This Row],[sem 02]]&amp;Tabla1[[#This Row],[sem 03]])</f>
        <v/>
      </c>
      <c r="BE920" s="235" t="str">
        <f>IF(TRIM(F920)="","",$B$1&amp;"-"&amp;SUBSTITUTE(Tabla1[[#This Row],[Mes Inscrito]]," ","")&amp;"-"&amp;SUBSTITUTE(Tabla1[[#This Row],[Dia de clases Inscrito]]," ","")&amp;"-"&amp;SUBSTITUTE(Tabla1[[#This Row],[Horario Inscrito]]," ","")&amp;"-"&amp;Tabla1[[#This Row],[Fecha Inicio grupo]])</f>
        <v/>
      </c>
      <c r="BF920" s="252" t="str">
        <f>IF(F920="","",Tabla1[[#This Row],[Curso]])</f>
        <v/>
      </c>
      <c r="BG920" s="253" t="str">
        <f>+IF(TRIM(F920)="","",$B$1&amp;"-"&amp;TRIM(Tabla1[[#This Row],[Mes Inscrito]])&amp;"-"&amp;TRIM(Tabla1[[#This Row],[Dia de clases Inscrito]])&amp;"-"&amp;TRIM(Tabla1[[#This Row],[Horario Inscrito]])&amp;"-"&amp;TRIM(Tabla1[[#This Row],[Fecha Inicio grupo]])&amp;"-"&amp;TRIM(Tabla1[[#This Row],[Tipo Incrito]]))</f>
        <v/>
      </c>
      <c r="BH920" s="309"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10"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10"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10" t="str">
        <f>IF(Tabla1[[#This Row],[Fecha Inicio grupo]]="","",IFERROR(VLOOKUP(Tabla1[[#This Row],[Mes de Alta como miembro]],Parámetros!$AM$2:$AN$16,2,0),"01/01/1900"))</f>
        <v/>
      </c>
    </row>
    <row r="921" spans="1:63" ht="14.45" hidden="1">
      <c r="A921" s="69">
        <v>918</v>
      </c>
      <c r="B921" s="30"/>
      <c r="C921" s="35"/>
      <c r="D921" s="43"/>
      <c r="E921" s="65"/>
      <c r="F921" s="46"/>
      <c r="G921" s="46"/>
      <c r="H921" s="164"/>
      <c r="I921" s="43"/>
      <c r="J921" s="29"/>
      <c r="K921" s="70"/>
      <c r="L921" s="69"/>
      <c r="M921" s="47"/>
      <c r="N921" s="239" t="str">
        <f ca="1">IF(Tabla1[[#This Row],[Fecha de nac]]="","",IF(Tabla1[[#This Row],[Fecha Finalización]] &gt;=TODAY(), DATEDIF(Tabla1[[#This Row],[Fecha de nac]],TODAY(),"y"), ROUNDDOWN((Tabla1[[#This Row],[Fecha Finalización]] -Tabla1[[#This Row],[Fecha de nac]])/365,0)))</f>
        <v/>
      </c>
      <c r="O921" s="170"/>
      <c r="P921" s="35"/>
      <c r="Q921" s="68"/>
      <c r="R921" s="68"/>
      <c r="S921" s="68"/>
      <c r="T921" s="68"/>
      <c r="U921" s="244" t="str">
        <f>IF(F921="","",Tabla1[[#This Row],[Fecha Inicio grupo]]+3*7-7)</f>
        <v/>
      </c>
      <c r="V921" s="245" t="str">
        <f>IF(F921="","",EDATE(Tabla1[[#This Row],[Fecha Inicio grupo]],3))</f>
        <v/>
      </c>
      <c r="W921" s="30"/>
      <c r="X921" s="30"/>
      <c r="Y921" s="77"/>
      <c r="Z921" s="77"/>
      <c r="AA921" s="77"/>
      <c r="AB921" s="77"/>
      <c r="AC921" s="77"/>
      <c r="AD921" s="77"/>
      <c r="AE921" s="77"/>
      <c r="AF921" s="77"/>
      <c r="AG921" s="77"/>
      <c r="AH921" s="77"/>
      <c r="AI921" s="77"/>
      <c r="AJ921" s="77"/>
      <c r="AK921" s="77"/>
      <c r="AL921" s="77"/>
      <c r="AM921" s="77"/>
      <c r="AN921" s="77"/>
      <c r="AO921" s="145"/>
      <c r="AP921" s="247" t="str">
        <f>IF(F921="","",IFERROR(VLOOKUP(SUBSTITUTE(SUBSTITUTE(Tabla1[[#This Row],[Uso Sistemas]],"T","P"),"N","F"),Parámetros!$M$2:$N$17,2,0),"Completar hasta 3ra sem. para evaluar a Probacionista"))</f>
        <v/>
      </c>
      <c r="AQ921" s="40"/>
      <c r="AR921" s="40"/>
      <c r="AS921" s="40"/>
      <c r="AT921" s="29"/>
      <c r="AU921" s="56"/>
      <c r="AV921" s="56"/>
      <c r="AW921" s="56"/>
      <c r="AX921" s="249" t="str">
        <f>IF(V921="","",EOMONTH(EDATE(Tabla1[[#This Row],[Fecha Finalización]],2),0))</f>
        <v/>
      </c>
      <c r="AY921" s="40"/>
      <c r="AZ921" s="250" t="str">
        <f>IF(V921="","",EOMONTH(EDATE(Tabla1[[#This Row],[Fecha Finalización]],3),0))</f>
        <v/>
      </c>
      <c r="BA921" s="40"/>
      <c r="BB921" s="40"/>
      <c r="BC921" s="236"/>
      <c r="BD921" s="234" t="str">
        <f>IF(F921="","",Tabla1[[#This Row],[sem 01]]&amp;Tabla1[[#This Row],[sem 02]]&amp;Tabla1[[#This Row],[sem 03]])</f>
        <v/>
      </c>
      <c r="BE921" s="235" t="str">
        <f>IF(TRIM(F921)="","",$B$1&amp;"-"&amp;SUBSTITUTE(Tabla1[[#This Row],[Mes Inscrito]]," ","")&amp;"-"&amp;SUBSTITUTE(Tabla1[[#This Row],[Dia de clases Inscrito]]," ","")&amp;"-"&amp;SUBSTITUTE(Tabla1[[#This Row],[Horario Inscrito]]," ","")&amp;"-"&amp;Tabla1[[#This Row],[Fecha Inicio grupo]])</f>
        <v/>
      </c>
      <c r="BF921" s="252" t="str">
        <f>IF(F921="","",Tabla1[[#This Row],[Curso]])</f>
        <v/>
      </c>
      <c r="BG921" s="253" t="str">
        <f>+IF(TRIM(F921)="","",$B$1&amp;"-"&amp;TRIM(Tabla1[[#This Row],[Mes Inscrito]])&amp;"-"&amp;TRIM(Tabla1[[#This Row],[Dia de clases Inscrito]])&amp;"-"&amp;TRIM(Tabla1[[#This Row],[Horario Inscrito]])&amp;"-"&amp;TRIM(Tabla1[[#This Row],[Fecha Inicio grupo]])&amp;"-"&amp;TRIM(Tabla1[[#This Row],[Tipo Incrito]]))</f>
        <v/>
      </c>
      <c r="BH921" s="309"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10"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10"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10" t="str">
        <f>IF(Tabla1[[#This Row],[Fecha Inicio grupo]]="","",IFERROR(VLOOKUP(Tabla1[[#This Row],[Mes de Alta como miembro]],Parámetros!$AM$2:$AN$16,2,0),"01/01/1900"))</f>
        <v/>
      </c>
    </row>
    <row r="922" spans="1:63" ht="14.45" hidden="1">
      <c r="A922" s="69">
        <v>919</v>
      </c>
      <c r="B922" s="30"/>
      <c r="C922" s="35"/>
      <c r="D922" s="43"/>
      <c r="E922" s="65"/>
      <c r="F922" s="46"/>
      <c r="G922" s="46"/>
      <c r="H922" s="164"/>
      <c r="I922" s="43"/>
      <c r="J922" s="29"/>
      <c r="K922" s="70"/>
      <c r="L922" s="69"/>
      <c r="M922" s="47"/>
      <c r="N922" s="239" t="str">
        <f ca="1">IF(Tabla1[[#This Row],[Fecha de nac]]="","",IF(Tabla1[[#This Row],[Fecha Finalización]] &gt;=TODAY(), DATEDIF(Tabla1[[#This Row],[Fecha de nac]],TODAY(),"y"), ROUNDDOWN((Tabla1[[#This Row],[Fecha Finalización]] -Tabla1[[#This Row],[Fecha de nac]])/365,0)))</f>
        <v/>
      </c>
      <c r="O922" s="170"/>
      <c r="P922" s="35"/>
      <c r="Q922" s="68"/>
      <c r="R922" s="68"/>
      <c r="S922" s="68"/>
      <c r="T922" s="68"/>
      <c r="U922" s="244" t="str">
        <f>IF(F922="","",Tabla1[[#This Row],[Fecha Inicio grupo]]+3*7-7)</f>
        <v/>
      </c>
      <c r="V922" s="245" t="str">
        <f>IF(F922="","",EDATE(Tabla1[[#This Row],[Fecha Inicio grupo]],3))</f>
        <v/>
      </c>
      <c r="W922" s="30"/>
      <c r="X922" s="30"/>
      <c r="Y922" s="77"/>
      <c r="Z922" s="77"/>
      <c r="AA922" s="77"/>
      <c r="AB922" s="77"/>
      <c r="AC922" s="77"/>
      <c r="AD922" s="77"/>
      <c r="AE922" s="77"/>
      <c r="AF922" s="77"/>
      <c r="AG922" s="77"/>
      <c r="AH922" s="77"/>
      <c r="AI922" s="77"/>
      <c r="AJ922" s="77"/>
      <c r="AK922" s="77"/>
      <c r="AL922" s="77"/>
      <c r="AM922" s="77"/>
      <c r="AN922" s="77"/>
      <c r="AO922" s="145"/>
      <c r="AP922" s="247" t="str">
        <f>IF(F922="","",IFERROR(VLOOKUP(SUBSTITUTE(SUBSTITUTE(Tabla1[[#This Row],[Uso Sistemas]],"T","P"),"N","F"),Parámetros!$M$2:$N$17,2,0),"Completar hasta 3ra sem. para evaluar a Probacionista"))</f>
        <v/>
      </c>
      <c r="AQ922" s="40"/>
      <c r="AR922" s="40"/>
      <c r="AS922" s="40"/>
      <c r="AT922" s="29"/>
      <c r="AU922" s="56"/>
      <c r="AV922" s="56"/>
      <c r="AW922" s="56"/>
      <c r="AX922" s="249" t="str">
        <f>IF(V922="","",EOMONTH(EDATE(Tabla1[[#This Row],[Fecha Finalización]],2),0))</f>
        <v/>
      </c>
      <c r="AY922" s="40"/>
      <c r="AZ922" s="250" t="str">
        <f>IF(V922="","",EOMONTH(EDATE(Tabla1[[#This Row],[Fecha Finalización]],3),0))</f>
        <v/>
      </c>
      <c r="BA922" s="40"/>
      <c r="BB922" s="40"/>
      <c r="BC922" s="236"/>
      <c r="BD922" s="234" t="str">
        <f>IF(F922="","",Tabla1[[#This Row],[sem 01]]&amp;Tabla1[[#This Row],[sem 02]]&amp;Tabla1[[#This Row],[sem 03]])</f>
        <v/>
      </c>
      <c r="BE922" s="235" t="str">
        <f>IF(TRIM(F922)="","",$B$1&amp;"-"&amp;SUBSTITUTE(Tabla1[[#This Row],[Mes Inscrito]]," ","")&amp;"-"&amp;SUBSTITUTE(Tabla1[[#This Row],[Dia de clases Inscrito]]," ","")&amp;"-"&amp;SUBSTITUTE(Tabla1[[#This Row],[Horario Inscrito]]," ","")&amp;"-"&amp;Tabla1[[#This Row],[Fecha Inicio grupo]])</f>
        <v/>
      </c>
      <c r="BF922" s="252" t="str">
        <f>IF(F922="","",Tabla1[[#This Row],[Curso]])</f>
        <v/>
      </c>
      <c r="BG922" s="253" t="str">
        <f>+IF(TRIM(F922)="","",$B$1&amp;"-"&amp;TRIM(Tabla1[[#This Row],[Mes Inscrito]])&amp;"-"&amp;TRIM(Tabla1[[#This Row],[Dia de clases Inscrito]])&amp;"-"&amp;TRIM(Tabla1[[#This Row],[Horario Inscrito]])&amp;"-"&amp;TRIM(Tabla1[[#This Row],[Fecha Inicio grupo]])&amp;"-"&amp;TRIM(Tabla1[[#This Row],[Tipo Incrito]]))</f>
        <v/>
      </c>
      <c r="BH922" s="309"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10"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10"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10" t="str">
        <f>IF(Tabla1[[#This Row],[Fecha Inicio grupo]]="","",IFERROR(VLOOKUP(Tabla1[[#This Row],[Mes de Alta como miembro]],Parámetros!$AM$2:$AN$16,2,0),"01/01/1900"))</f>
        <v/>
      </c>
    </row>
    <row r="923" spans="1:63" ht="14.45" hidden="1">
      <c r="A923" s="69">
        <v>920</v>
      </c>
      <c r="B923" s="30"/>
      <c r="C923" s="35"/>
      <c r="D923" s="43"/>
      <c r="E923" s="65"/>
      <c r="F923" s="46"/>
      <c r="G923" s="46"/>
      <c r="H923" s="164"/>
      <c r="I923" s="43"/>
      <c r="J923" s="29"/>
      <c r="K923" s="70"/>
      <c r="L923" s="69"/>
      <c r="M923" s="47"/>
      <c r="N923" s="239" t="str">
        <f ca="1">IF(Tabla1[[#This Row],[Fecha de nac]]="","",IF(Tabla1[[#This Row],[Fecha Finalización]] &gt;=TODAY(), DATEDIF(Tabla1[[#This Row],[Fecha de nac]],TODAY(),"y"), ROUNDDOWN((Tabla1[[#This Row],[Fecha Finalización]] -Tabla1[[#This Row],[Fecha de nac]])/365,0)))</f>
        <v/>
      </c>
      <c r="O923" s="170"/>
      <c r="P923" s="35"/>
      <c r="Q923" s="68"/>
      <c r="R923" s="68"/>
      <c r="S923" s="68"/>
      <c r="T923" s="68"/>
      <c r="U923" s="244" t="str">
        <f>IF(F923="","",Tabla1[[#This Row],[Fecha Inicio grupo]]+3*7-7)</f>
        <v/>
      </c>
      <c r="V923" s="245" t="str">
        <f>IF(F923="","",EDATE(Tabla1[[#This Row],[Fecha Inicio grupo]],3))</f>
        <v/>
      </c>
      <c r="W923" s="30"/>
      <c r="X923" s="30"/>
      <c r="Y923" s="77"/>
      <c r="Z923" s="77"/>
      <c r="AA923" s="77"/>
      <c r="AB923" s="77"/>
      <c r="AC923" s="77"/>
      <c r="AD923" s="77"/>
      <c r="AE923" s="77"/>
      <c r="AF923" s="77"/>
      <c r="AG923" s="77"/>
      <c r="AH923" s="77"/>
      <c r="AI923" s="77"/>
      <c r="AJ923" s="77"/>
      <c r="AK923" s="77"/>
      <c r="AL923" s="77"/>
      <c r="AM923" s="77"/>
      <c r="AN923" s="77"/>
      <c r="AO923" s="145"/>
      <c r="AP923" s="247" t="str">
        <f>IF(F923="","",IFERROR(VLOOKUP(SUBSTITUTE(SUBSTITUTE(Tabla1[[#This Row],[Uso Sistemas]],"T","P"),"N","F"),Parámetros!$M$2:$N$17,2,0),"Completar hasta 3ra sem. para evaluar a Probacionista"))</f>
        <v/>
      </c>
      <c r="AQ923" s="40"/>
      <c r="AR923" s="40"/>
      <c r="AS923" s="40"/>
      <c r="AT923" s="29"/>
      <c r="AU923" s="56"/>
      <c r="AV923" s="56"/>
      <c r="AW923" s="56"/>
      <c r="AX923" s="249" t="str">
        <f>IF(V923="","",EOMONTH(EDATE(Tabla1[[#This Row],[Fecha Finalización]],2),0))</f>
        <v/>
      </c>
      <c r="AY923" s="40"/>
      <c r="AZ923" s="250" t="str">
        <f>IF(V923="","",EOMONTH(EDATE(Tabla1[[#This Row],[Fecha Finalización]],3),0))</f>
        <v/>
      </c>
      <c r="BA923" s="40"/>
      <c r="BB923" s="40"/>
      <c r="BC923" s="236"/>
      <c r="BD923" s="234" t="str">
        <f>IF(F923="","",Tabla1[[#This Row],[sem 01]]&amp;Tabla1[[#This Row],[sem 02]]&amp;Tabla1[[#This Row],[sem 03]])</f>
        <v/>
      </c>
      <c r="BE923" s="235" t="str">
        <f>IF(TRIM(F923)="","",$B$1&amp;"-"&amp;SUBSTITUTE(Tabla1[[#This Row],[Mes Inscrito]]," ","")&amp;"-"&amp;SUBSTITUTE(Tabla1[[#This Row],[Dia de clases Inscrito]]," ","")&amp;"-"&amp;SUBSTITUTE(Tabla1[[#This Row],[Horario Inscrito]]," ","")&amp;"-"&amp;Tabla1[[#This Row],[Fecha Inicio grupo]])</f>
        <v/>
      </c>
      <c r="BF923" s="252" t="str">
        <f>IF(F923="","",Tabla1[[#This Row],[Curso]])</f>
        <v/>
      </c>
      <c r="BG923" s="253" t="str">
        <f>+IF(TRIM(F923)="","",$B$1&amp;"-"&amp;TRIM(Tabla1[[#This Row],[Mes Inscrito]])&amp;"-"&amp;TRIM(Tabla1[[#This Row],[Dia de clases Inscrito]])&amp;"-"&amp;TRIM(Tabla1[[#This Row],[Horario Inscrito]])&amp;"-"&amp;TRIM(Tabla1[[#This Row],[Fecha Inicio grupo]])&amp;"-"&amp;TRIM(Tabla1[[#This Row],[Tipo Incrito]]))</f>
        <v/>
      </c>
      <c r="BH923" s="309"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10"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10"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10" t="str">
        <f>IF(Tabla1[[#This Row],[Fecha Inicio grupo]]="","",IFERROR(VLOOKUP(Tabla1[[#This Row],[Mes de Alta como miembro]],Parámetros!$AM$2:$AN$16,2,0),"01/01/1900"))</f>
        <v/>
      </c>
    </row>
    <row r="924" spans="1:63" ht="14.45" hidden="1">
      <c r="A924" s="69">
        <v>921</v>
      </c>
      <c r="B924" s="30"/>
      <c r="C924" s="35"/>
      <c r="D924" s="43"/>
      <c r="E924" s="65"/>
      <c r="F924" s="46"/>
      <c r="G924" s="46"/>
      <c r="H924" s="164"/>
      <c r="I924" s="43"/>
      <c r="J924" s="29"/>
      <c r="K924" s="70"/>
      <c r="L924" s="69"/>
      <c r="M924" s="47"/>
      <c r="N924" s="239" t="str">
        <f ca="1">IF(Tabla1[[#This Row],[Fecha de nac]]="","",IF(Tabla1[[#This Row],[Fecha Finalización]] &gt;=TODAY(), DATEDIF(Tabla1[[#This Row],[Fecha de nac]],TODAY(),"y"), ROUNDDOWN((Tabla1[[#This Row],[Fecha Finalización]] -Tabla1[[#This Row],[Fecha de nac]])/365,0)))</f>
        <v/>
      </c>
      <c r="O924" s="170"/>
      <c r="P924" s="35"/>
      <c r="Q924" s="68"/>
      <c r="R924" s="68"/>
      <c r="S924" s="68"/>
      <c r="T924" s="68"/>
      <c r="U924" s="244" t="str">
        <f>IF(F924="","",Tabla1[[#This Row],[Fecha Inicio grupo]]+3*7-7)</f>
        <v/>
      </c>
      <c r="V924" s="245" t="str">
        <f>IF(F924="","",EDATE(Tabla1[[#This Row],[Fecha Inicio grupo]],3))</f>
        <v/>
      </c>
      <c r="W924" s="30"/>
      <c r="X924" s="30"/>
      <c r="Y924" s="77"/>
      <c r="Z924" s="77"/>
      <c r="AA924" s="77"/>
      <c r="AB924" s="77"/>
      <c r="AC924" s="77"/>
      <c r="AD924" s="77"/>
      <c r="AE924" s="77"/>
      <c r="AF924" s="77"/>
      <c r="AG924" s="77"/>
      <c r="AH924" s="77"/>
      <c r="AI924" s="77"/>
      <c r="AJ924" s="77"/>
      <c r="AK924" s="77"/>
      <c r="AL924" s="77"/>
      <c r="AM924" s="77"/>
      <c r="AN924" s="77"/>
      <c r="AO924" s="145"/>
      <c r="AP924" s="247" t="str">
        <f>IF(F924="","",IFERROR(VLOOKUP(SUBSTITUTE(SUBSTITUTE(Tabla1[[#This Row],[Uso Sistemas]],"T","P"),"N","F"),Parámetros!$M$2:$N$17,2,0),"Completar hasta 3ra sem. para evaluar a Probacionista"))</f>
        <v/>
      </c>
      <c r="AQ924" s="40"/>
      <c r="AR924" s="40"/>
      <c r="AS924" s="40"/>
      <c r="AT924" s="29"/>
      <c r="AU924" s="56"/>
      <c r="AV924" s="56"/>
      <c r="AW924" s="56"/>
      <c r="AX924" s="249" t="str">
        <f>IF(V924="","",EOMONTH(EDATE(Tabla1[[#This Row],[Fecha Finalización]],2),0))</f>
        <v/>
      </c>
      <c r="AY924" s="40"/>
      <c r="AZ924" s="250" t="str">
        <f>IF(V924="","",EOMONTH(EDATE(Tabla1[[#This Row],[Fecha Finalización]],3),0))</f>
        <v/>
      </c>
      <c r="BA924" s="40"/>
      <c r="BB924" s="40"/>
      <c r="BC924" s="236"/>
      <c r="BD924" s="234" t="str">
        <f>IF(F924="","",Tabla1[[#This Row],[sem 01]]&amp;Tabla1[[#This Row],[sem 02]]&amp;Tabla1[[#This Row],[sem 03]])</f>
        <v/>
      </c>
      <c r="BE924" s="235" t="str">
        <f>IF(TRIM(F924)="","",$B$1&amp;"-"&amp;SUBSTITUTE(Tabla1[[#This Row],[Mes Inscrito]]," ","")&amp;"-"&amp;SUBSTITUTE(Tabla1[[#This Row],[Dia de clases Inscrito]]," ","")&amp;"-"&amp;SUBSTITUTE(Tabla1[[#This Row],[Horario Inscrito]]," ","")&amp;"-"&amp;Tabla1[[#This Row],[Fecha Inicio grupo]])</f>
        <v/>
      </c>
      <c r="BF924" s="252" t="str">
        <f>IF(F924="","",Tabla1[[#This Row],[Curso]])</f>
        <v/>
      </c>
      <c r="BG924" s="253" t="str">
        <f>+IF(TRIM(F924)="","",$B$1&amp;"-"&amp;TRIM(Tabla1[[#This Row],[Mes Inscrito]])&amp;"-"&amp;TRIM(Tabla1[[#This Row],[Dia de clases Inscrito]])&amp;"-"&amp;TRIM(Tabla1[[#This Row],[Horario Inscrito]])&amp;"-"&amp;TRIM(Tabla1[[#This Row],[Fecha Inicio grupo]])&amp;"-"&amp;TRIM(Tabla1[[#This Row],[Tipo Incrito]]))</f>
        <v/>
      </c>
      <c r="BH924" s="309"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10"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10"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10" t="str">
        <f>IF(Tabla1[[#This Row],[Fecha Inicio grupo]]="","",IFERROR(VLOOKUP(Tabla1[[#This Row],[Mes de Alta como miembro]],Parámetros!$AM$2:$AN$16,2,0),"01/01/1900"))</f>
        <v/>
      </c>
    </row>
    <row r="925" spans="1:63" ht="14.45" hidden="1">
      <c r="A925" s="69">
        <v>922</v>
      </c>
      <c r="B925" s="30"/>
      <c r="C925" s="35"/>
      <c r="D925" s="43"/>
      <c r="E925" s="65"/>
      <c r="F925" s="46"/>
      <c r="G925" s="46"/>
      <c r="H925" s="164"/>
      <c r="I925" s="43"/>
      <c r="J925" s="29"/>
      <c r="K925" s="70"/>
      <c r="L925" s="69"/>
      <c r="M925" s="47"/>
      <c r="N925" s="239" t="str">
        <f ca="1">IF(Tabla1[[#This Row],[Fecha de nac]]="","",IF(Tabla1[[#This Row],[Fecha Finalización]] &gt;=TODAY(), DATEDIF(Tabla1[[#This Row],[Fecha de nac]],TODAY(),"y"), ROUNDDOWN((Tabla1[[#This Row],[Fecha Finalización]] -Tabla1[[#This Row],[Fecha de nac]])/365,0)))</f>
        <v/>
      </c>
      <c r="O925" s="170"/>
      <c r="P925" s="35"/>
      <c r="Q925" s="68"/>
      <c r="R925" s="68"/>
      <c r="S925" s="68"/>
      <c r="T925" s="68"/>
      <c r="U925" s="244" t="str">
        <f>IF(F925="","",Tabla1[[#This Row],[Fecha Inicio grupo]]+3*7-7)</f>
        <v/>
      </c>
      <c r="V925" s="245" t="str">
        <f>IF(F925="","",EDATE(Tabla1[[#This Row],[Fecha Inicio grupo]],3))</f>
        <v/>
      </c>
      <c r="W925" s="30"/>
      <c r="X925" s="30"/>
      <c r="Y925" s="77"/>
      <c r="Z925" s="77"/>
      <c r="AA925" s="77"/>
      <c r="AB925" s="77"/>
      <c r="AC925" s="77"/>
      <c r="AD925" s="77"/>
      <c r="AE925" s="77"/>
      <c r="AF925" s="77"/>
      <c r="AG925" s="77"/>
      <c r="AH925" s="77"/>
      <c r="AI925" s="77"/>
      <c r="AJ925" s="77"/>
      <c r="AK925" s="77"/>
      <c r="AL925" s="77"/>
      <c r="AM925" s="77"/>
      <c r="AN925" s="77"/>
      <c r="AO925" s="145"/>
      <c r="AP925" s="247" t="str">
        <f>IF(F925="","",IFERROR(VLOOKUP(SUBSTITUTE(SUBSTITUTE(Tabla1[[#This Row],[Uso Sistemas]],"T","P"),"N","F"),Parámetros!$M$2:$N$17,2,0),"Completar hasta 3ra sem. para evaluar a Probacionista"))</f>
        <v/>
      </c>
      <c r="AQ925" s="40"/>
      <c r="AR925" s="40"/>
      <c r="AS925" s="40"/>
      <c r="AT925" s="29"/>
      <c r="AU925" s="56"/>
      <c r="AV925" s="56"/>
      <c r="AW925" s="56"/>
      <c r="AX925" s="249" t="str">
        <f>IF(V925="","",EOMONTH(EDATE(Tabla1[[#This Row],[Fecha Finalización]],2),0))</f>
        <v/>
      </c>
      <c r="AY925" s="40"/>
      <c r="AZ925" s="250" t="str">
        <f>IF(V925="","",EOMONTH(EDATE(Tabla1[[#This Row],[Fecha Finalización]],3),0))</f>
        <v/>
      </c>
      <c r="BA925" s="40"/>
      <c r="BB925" s="40"/>
      <c r="BC925" s="236"/>
      <c r="BD925" s="234" t="str">
        <f>IF(F925="","",Tabla1[[#This Row],[sem 01]]&amp;Tabla1[[#This Row],[sem 02]]&amp;Tabla1[[#This Row],[sem 03]])</f>
        <v/>
      </c>
      <c r="BE925" s="235" t="str">
        <f>IF(TRIM(F925)="","",$B$1&amp;"-"&amp;SUBSTITUTE(Tabla1[[#This Row],[Mes Inscrito]]," ","")&amp;"-"&amp;SUBSTITUTE(Tabla1[[#This Row],[Dia de clases Inscrito]]," ","")&amp;"-"&amp;SUBSTITUTE(Tabla1[[#This Row],[Horario Inscrito]]," ","")&amp;"-"&amp;Tabla1[[#This Row],[Fecha Inicio grupo]])</f>
        <v/>
      </c>
      <c r="BF925" s="252" t="str">
        <f>IF(F925="","",Tabla1[[#This Row],[Curso]])</f>
        <v/>
      </c>
      <c r="BG925" s="253" t="str">
        <f>+IF(TRIM(F925)="","",$B$1&amp;"-"&amp;TRIM(Tabla1[[#This Row],[Mes Inscrito]])&amp;"-"&amp;TRIM(Tabla1[[#This Row],[Dia de clases Inscrito]])&amp;"-"&amp;TRIM(Tabla1[[#This Row],[Horario Inscrito]])&amp;"-"&amp;TRIM(Tabla1[[#This Row],[Fecha Inicio grupo]])&amp;"-"&amp;TRIM(Tabla1[[#This Row],[Tipo Incrito]]))</f>
        <v/>
      </c>
      <c r="BH925" s="309"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10"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10"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10" t="str">
        <f>IF(Tabla1[[#This Row],[Fecha Inicio grupo]]="","",IFERROR(VLOOKUP(Tabla1[[#This Row],[Mes de Alta como miembro]],Parámetros!$AM$2:$AN$16,2,0),"01/01/1900"))</f>
        <v/>
      </c>
    </row>
    <row r="926" spans="1:63" ht="14.45" hidden="1">
      <c r="A926" s="69">
        <v>923</v>
      </c>
      <c r="B926" s="30"/>
      <c r="C926" s="35"/>
      <c r="D926" s="43"/>
      <c r="E926" s="65"/>
      <c r="F926" s="46"/>
      <c r="G926" s="46"/>
      <c r="H926" s="164"/>
      <c r="I926" s="43"/>
      <c r="J926" s="29"/>
      <c r="K926" s="70"/>
      <c r="L926" s="69"/>
      <c r="M926" s="47"/>
      <c r="N926" s="239" t="str">
        <f ca="1">IF(Tabla1[[#This Row],[Fecha de nac]]="","",IF(Tabla1[[#This Row],[Fecha Finalización]] &gt;=TODAY(), DATEDIF(Tabla1[[#This Row],[Fecha de nac]],TODAY(),"y"), ROUNDDOWN((Tabla1[[#This Row],[Fecha Finalización]] -Tabla1[[#This Row],[Fecha de nac]])/365,0)))</f>
        <v/>
      </c>
      <c r="O926" s="170"/>
      <c r="P926" s="35"/>
      <c r="Q926" s="68"/>
      <c r="R926" s="68"/>
      <c r="S926" s="68"/>
      <c r="T926" s="68"/>
      <c r="U926" s="244" t="str">
        <f>IF(F926="","",Tabla1[[#This Row],[Fecha Inicio grupo]]+3*7-7)</f>
        <v/>
      </c>
      <c r="V926" s="245" t="str">
        <f>IF(F926="","",EDATE(Tabla1[[#This Row],[Fecha Inicio grupo]],3))</f>
        <v/>
      </c>
      <c r="W926" s="30"/>
      <c r="X926" s="30"/>
      <c r="Y926" s="77"/>
      <c r="Z926" s="77"/>
      <c r="AA926" s="77"/>
      <c r="AB926" s="77"/>
      <c r="AC926" s="77"/>
      <c r="AD926" s="77"/>
      <c r="AE926" s="77"/>
      <c r="AF926" s="77"/>
      <c r="AG926" s="77"/>
      <c r="AH926" s="77"/>
      <c r="AI926" s="77"/>
      <c r="AJ926" s="77"/>
      <c r="AK926" s="77"/>
      <c r="AL926" s="77"/>
      <c r="AM926" s="77"/>
      <c r="AN926" s="77"/>
      <c r="AO926" s="145"/>
      <c r="AP926" s="247" t="str">
        <f>IF(F926="","",IFERROR(VLOOKUP(SUBSTITUTE(SUBSTITUTE(Tabla1[[#This Row],[Uso Sistemas]],"T","P"),"N","F"),Parámetros!$M$2:$N$17,2,0),"Completar hasta 3ra sem. para evaluar a Probacionista"))</f>
        <v/>
      </c>
      <c r="AQ926" s="40"/>
      <c r="AR926" s="40"/>
      <c r="AS926" s="40"/>
      <c r="AT926" s="29"/>
      <c r="AU926" s="56"/>
      <c r="AV926" s="56"/>
      <c r="AW926" s="56"/>
      <c r="AX926" s="249" t="str">
        <f>IF(V926="","",EOMONTH(EDATE(Tabla1[[#This Row],[Fecha Finalización]],2),0))</f>
        <v/>
      </c>
      <c r="AY926" s="40"/>
      <c r="AZ926" s="250" t="str">
        <f>IF(V926="","",EOMONTH(EDATE(Tabla1[[#This Row],[Fecha Finalización]],3),0))</f>
        <v/>
      </c>
      <c r="BA926" s="40"/>
      <c r="BB926" s="40"/>
      <c r="BC926" s="236"/>
      <c r="BD926" s="234" t="str">
        <f>IF(F926="","",Tabla1[[#This Row],[sem 01]]&amp;Tabla1[[#This Row],[sem 02]]&amp;Tabla1[[#This Row],[sem 03]])</f>
        <v/>
      </c>
      <c r="BE926" s="235" t="str">
        <f>IF(TRIM(F926)="","",$B$1&amp;"-"&amp;SUBSTITUTE(Tabla1[[#This Row],[Mes Inscrito]]," ","")&amp;"-"&amp;SUBSTITUTE(Tabla1[[#This Row],[Dia de clases Inscrito]]," ","")&amp;"-"&amp;SUBSTITUTE(Tabla1[[#This Row],[Horario Inscrito]]," ","")&amp;"-"&amp;Tabla1[[#This Row],[Fecha Inicio grupo]])</f>
        <v/>
      </c>
      <c r="BF926" s="252" t="str">
        <f>IF(F926="","",Tabla1[[#This Row],[Curso]])</f>
        <v/>
      </c>
      <c r="BG926" s="253" t="str">
        <f>+IF(TRIM(F926)="","",$B$1&amp;"-"&amp;TRIM(Tabla1[[#This Row],[Mes Inscrito]])&amp;"-"&amp;TRIM(Tabla1[[#This Row],[Dia de clases Inscrito]])&amp;"-"&amp;TRIM(Tabla1[[#This Row],[Horario Inscrito]])&amp;"-"&amp;TRIM(Tabla1[[#This Row],[Fecha Inicio grupo]])&amp;"-"&amp;TRIM(Tabla1[[#This Row],[Tipo Incrito]]))</f>
        <v/>
      </c>
      <c r="BH926" s="309"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10"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10"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10" t="str">
        <f>IF(Tabla1[[#This Row],[Fecha Inicio grupo]]="","",IFERROR(VLOOKUP(Tabla1[[#This Row],[Mes de Alta como miembro]],Parámetros!$AM$2:$AN$16,2,0),"01/01/1900"))</f>
        <v/>
      </c>
    </row>
    <row r="927" spans="1:63" ht="14.45" hidden="1">
      <c r="A927" s="69">
        <v>924</v>
      </c>
      <c r="B927" s="30"/>
      <c r="C927" s="35"/>
      <c r="D927" s="43"/>
      <c r="E927" s="65"/>
      <c r="F927" s="46"/>
      <c r="G927" s="46"/>
      <c r="H927" s="164"/>
      <c r="I927" s="43"/>
      <c r="J927" s="29"/>
      <c r="K927" s="70"/>
      <c r="L927" s="69"/>
      <c r="M927" s="47"/>
      <c r="N927" s="239" t="str">
        <f ca="1">IF(Tabla1[[#This Row],[Fecha de nac]]="","",IF(Tabla1[[#This Row],[Fecha Finalización]] &gt;=TODAY(), DATEDIF(Tabla1[[#This Row],[Fecha de nac]],TODAY(),"y"), ROUNDDOWN((Tabla1[[#This Row],[Fecha Finalización]] -Tabla1[[#This Row],[Fecha de nac]])/365,0)))</f>
        <v/>
      </c>
      <c r="O927" s="170"/>
      <c r="P927" s="35"/>
      <c r="Q927" s="68"/>
      <c r="R927" s="68"/>
      <c r="S927" s="68"/>
      <c r="T927" s="68"/>
      <c r="U927" s="244" t="str">
        <f>IF(F927="","",Tabla1[[#This Row],[Fecha Inicio grupo]]+3*7-7)</f>
        <v/>
      </c>
      <c r="V927" s="245" t="str">
        <f>IF(F927="","",EDATE(Tabla1[[#This Row],[Fecha Inicio grupo]],3))</f>
        <v/>
      </c>
      <c r="W927" s="30"/>
      <c r="X927" s="30"/>
      <c r="Y927" s="77"/>
      <c r="Z927" s="77"/>
      <c r="AA927" s="77"/>
      <c r="AB927" s="77"/>
      <c r="AC927" s="77"/>
      <c r="AD927" s="77"/>
      <c r="AE927" s="77"/>
      <c r="AF927" s="77"/>
      <c r="AG927" s="77"/>
      <c r="AH927" s="77"/>
      <c r="AI927" s="77"/>
      <c r="AJ927" s="77"/>
      <c r="AK927" s="77"/>
      <c r="AL927" s="77"/>
      <c r="AM927" s="77"/>
      <c r="AN927" s="77"/>
      <c r="AO927" s="145"/>
      <c r="AP927" s="247" t="str">
        <f>IF(F927="","",IFERROR(VLOOKUP(SUBSTITUTE(SUBSTITUTE(Tabla1[[#This Row],[Uso Sistemas]],"T","P"),"N","F"),Parámetros!$M$2:$N$17,2,0),"Completar hasta 3ra sem. para evaluar a Probacionista"))</f>
        <v/>
      </c>
      <c r="AQ927" s="40"/>
      <c r="AR927" s="40"/>
      <c r="AS927" s="40"/>
      <c r="AT927" s="29"/>
      <c r="AU927" s="56"/>
      <c r="AV927" s="56"/>
      <c r="AW927" s="56"/>
      <c r="AX927" s="249" t="str">
        <f>IF(V927="","",EOMONTH(EDATE(Tabla1[[#This Row],[Fecha Finalización]],2),0))</f>
        <v/>
      </c>
      <c r="AY927" s="40"/>
      <c r="AZ927" s="250" t="str">
        <f>IF(V927="","",EOMONTH(EDATE(Tabla1[[#This Row],[Fecha Finalización]],3),0))</f>
        <v/>
      </c>
      <c r="BA927" s="40"/>
      <c r="BB927" s="40"/>
      <c r="BC927" s="236"/>
      <c r="BD927" s="234" t="str">
        <f>IF(F927="","",Tabla1[[#This Row],[sem 01]]&amp;Tabla1[[#This Row],[sem 02]]&amp;Tabla1[[#This Row],[sem 03]])</f>
        <v/>
      </c>
      <c r="BE927" s="235" t="str">
        <f>IF(TRIM(F927)="","",$B$1&amp;"-"&amp;SUBSTITUTE(Tabla1[[#This Row],[Mes Inscrito]]," ","")&amp;"-"&amp;SUBSTITUTE(Tabla1[[#This Row],[Dia de clases Inscrito]]," ","")&amp;"-"&amp;SUBSTITUTE(Tabla1[[#This Row],[Horario Inscrito]]," ","")&amp;"-"&amp;Tabla1[[#This Row],[Fecha Inicio grupo]])</f>
        <v/>
      </c>
      <c r="BF927" s="252" t="str">
        <f>IF(F927="","",Tabla1[[#This Row],[Curso]])</f>
        <v/>
      </c>
      <c r="BG927" s="253" t="str">
        <f>+IF(TRIM(F927)="","",$B$1&amp;"-"&amp;TRIM(Tabla1[[#This Row],[Mes Inscrito]])&amp;"-"&amp;TRIM(Tabla1[[#This Row],[Dia de clases Inscrito]])&amp;"-"&amp;TRIM(Tabla1[[#This Row],[Horario Inscrito]])&amp;"-"&amp;TRIM(Tabla1[[#This Row],[Fecha Inicio grupo]])&amp;"-"&amp;TRIM(Tabla1[[#This Row],[Tipo Incrito]]))</f>
        <v/>
      </c>
      <c r="BH927" s="309"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10"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10"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10" t="str">
        <f>IF(Tabla1[[#This Row],[Fecha Inicio grupo]]="","",IFERROR(VLOOKUP(Tabla1[[#This Row],[Mes de Alta como miembro]],Parámetros!$AM$2:$AN$16,2,0),"01/01/1900"))</f>
        <v/>
      </c>
    </row>
    <row r="928" spans="1:63" ht="14.45" hidden="1">
      <c r="A928" s="69">
        <v>925</v>
      </c>
      <c r="B928" s="30"/>
      <c r="C928" s="35"/>
      <c r="D928" s="43"/>
      <c r="E928" s="65"/>
      <c r="F928" s="46"/>
      <c r="G928" s="46"/>
      <c r="H928" s="164"/>
      <c r="I928" s="43"/>
      <c r="J928" s="29"/>
      <c r="K928" s="70"/>
      <c r="L928" s="69"/>
      <c r="M928" s="47"/>
      <c r="N928" s="239" t="str">
        <f ca="1">IF(Tabla1[[#This Row],[Fecha de nac]]="","",IF(Tabla1[[#This Row],[Fecha Finalización]] &gt;=TODAY(), DATEDIF(Tabla1[[#This Row],[Fecha de nac]],TODAY(),"y"), ROUNDDOWN((Tabla1[[#This Row],[Fecha Finalización]] -Tabla1[[#This Row],[Fecha de nac]])/365,0)))</f>
        <v/>
      </c>
      <c r="O928" s="170"/>
      <c r="P928" s="35"/>
      <c r="Q928" s="68"/>
      <c r="R928" s="68"/>
      <c r="S928" s="68"/>
      <c r="T928" s="68"/>
      <c r="U928" s="244" t="str">
        <f>IF(F928="","",Tabla1[[#This Row],[Fecha Inicio grupo]]+3*7-7)</f>
        <v/>
      </c>
      <c r="V928" s="245" t="str">
        <f>IF(F928="","",EDATE(Tabla1[[#This Row],[Fecha Inicio grupo]],3))</f>
        <v/>
      </c>
      <c r="W928" s="30"/>
      <c r="X928" s="30"/>
      <c r="Y928" s="77"/>
      <c r="Z928" s="77"/>
      <c r="AA928" s="77"/>
      <c r="AB928" s="77"/>
      <c r="AC928" s="77"/>
      <c r="AD928" s="77"/>
      <c r="AE928" s="77"/>
      <c r="AF928" s="77"/>
      <c r="AG928" s="77"/>
      <c r="AH928" s="77"/>
      <c r="AI928" s="77"/>
      <c r="AJ928" s="77"/>
      <c r="AK928" s="77"/>
      <c r="AL928" s="77"/>
      <c r="AM928" s="77"/>
      <c r="AN928" s="77"/>
      <c r="AO928" s="145"/>
      <c r="AP928" s="247" t="str">
        <f>IF(F928="","",IFERROR(VLOOKUP(SUBSTITUTE(SUBSTITUTE(Tabla1[[#This Row],[Uso Sistemas]],"T","P"),"N","F"),Parámetros!$M$2:$N$17,2,0),"Completar hasta 3ra sem. para evaluar a Probacionista"))</f>
        <v/>
      </c>
      <c r="AQ928" s="40"/>
      <c r="AR928" s="40"/>
      <c r="AS928" s="40"/>
      <c r="AT928" s="29"/>
      <c r="AU928" s="56"/>
      <c r="AV928" s="56"/>
      <c r="AW928" s="56"/>
      <c r="AX928" s="249" t="str">
        <f>IF(V928="","",EOMONTH(EDATE(Tabla1[[#This Row],[Fecha Finalización]],2),0))</f>
        <v/>
      </c>
      <c r="AY928" s="40"/>
      <c r="AZ928" s="250" t="str">
        <f>IF(V928="","",EOMONTH(EDATE(Tabla1[[#This Row],[Fecha Finalización]],3),0))</f>
        <v/>
      </c>
      <c r="BA928" s="40"/>
      <c r="BB928" s="40"/>
      <c r="BC928" s="236"/>
      <c r="BD928" s="234" t="str">
        <f>IF(F928="","",Tabla1[[#This Row],[sem 01]]&amp;Tabla1[[#This Row],[sem 02]]&amp;Tabla1[[#This Row],[sem 03]])</f>
        <v/>
      </c>
      <c r="BE928" s="235" t="str">
        <f>IF(TRIM(F928)="","",$B$1&amp;"-"&amp;SUBSTITUTE(Tabla1[[#This Row],[Mes Inscrito]]," ","")&amp;"-"&amp;SUBSTITUTE(Tabla1[[#This Row],[Dia de clases Inscrito]]," ","")&amp;"-"&amp;SUBSTITUTE(Tabla1[[#This Row],[Horario Inscrito]]," ","")&amp;"-"&amp;Tabla1[[#This Row],[Fecha Inicio grupo]])</f>
        <v/>
      </c>
      <c r="BF928" s="252" t="str">
        <f>IF(F928="","",Tabla1[[#This Row],[Curso]])</f>
        <v/>
      </c>
      <c r="BG928" s="253" t="str">
        <f>+IF(TRIM(F928)="","",$B$1&amp;"-"&amp;TRIM(Tabla1[[#This Row],[Mes Inscrito]])&amp;"-"&amp;TRIM(Tabla1[[#This Row],[Dia de clases Inscrito]])&amp;"-"&amp;TRIM(Tabla1[[#This Row],[Horario Inscrito]])&amp;"-"&amp;TRIM(Tabla1[[#This Row],[Fecha Inicio grupo]])&amp;"-"&amp;TRIM(Tabla1[[#This Row],[Tipo Incrito]]))</f>
        <v/>
      </c>
      <c r="BH928" s="309"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10"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10"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10" t="str">
        <f>IF(Tabla1[[#This Row],[Fecha Inicio grupo]]="","",IFERROR(VLOOKUP(Tabla1[[#This Row],[Mes de Alta como miembro]],Parámetros!$AM$2:$AN$16,2,0),"01/01/1900"))</f>
        <v/>
      </c>
    </row>
    <row r="929" spans="1:63" ht="14.45" hidden="1">
      <c r="A929" s="69">
        <v>926</v>
      </c>
      <c r="B929" s="30"/>
      <c r="C929" s="35"/>
      <c r="D929" s="43"/>
      <c r="E929" s="65"/>
      <c r="F929" s="46"/>
      <c r="G929" s="46"/>
      <c r="H929" s="164"/>
      <c r="I929" s="43"/>
      <c r="J929" s="29"/>
      <c r="K929" s="70"/>
      <c r="L929" s="69"/>
      <c r="M929" s="47"/>
      <c r="N929" s="239" t="str">
        <f ca="1">IF(Tabla1[[#This Row],[Fecha de nac]]="","",IF(Tabla1[[#This Row],[Fecha Finalización]] &gt;=TODAY(), DATEDIF(Tabla1[[#This Row],[Fecha de nac]],TODAY(),"y"), ROUNDDOWN((Tabla1[[#This Row],[Fecha Finalización]] -Tabla1[[#This Row],[Fecha de nac]])/365,0)))</f>
        <v/>
      </c>
      <c r="O929" s="170"/>
      <c r="P929" s="35"/>
      <c r="Q929" s="68"/>
      <c r="R929" s="68"/>
      <c r="S929" s="68"/>
      <c r="T929" s="68"/>
      <c r="U929" s="244" t="str">
        <f>IF(F929="","",Tabla1[[#This Row],[Fecha Inicio grupo]]+3*7-7)</f>
        <v/>
      </c>
      <c r="V929" s="245" t="str">
        <f>IF(F929="","",EDATE(Tabla1[[#This Row],[Fecha Inicio grupo]],3))</f>
        <v/>
      </c>
      <c r="W929" s="30"/>
      <c r="X929" s="30"/>
      <c r="Y929" s="77"/>
      <c r="Z929" s="77"/>
      <c r="AA929" s="77"/>
      <c r="AB929" s="77"/>
      <c r="AC929" s="77"/>
      <c r="AD929" s="77"/>
      <c r="AE929" s="77"/>
      <c r="AF929" s="77"/>
      <c r="AG929" s="77"/>
      <c r="AH929" s="77"/>
      <c r="AI929" s="77"/>
      <c r="AJ929" s="77"/>
      <c r="AK929" s="77"/>
      <c r="AL929" s="77"/>
      <c r="AM929" s="77"/>
      <c r="AN929" s="77"/>
      <c r="AO929" s="145"/>
      <c r="AP929" s="247" t="str">
        <f>IF(F929="","",IFERROR(VLOOKUP(SUBSTITUTE(SUBSTITUTE(Tabla1[[#This Row],[Uso Sistemas]],"T","P"),"N","F"),Parámetros!$M$2:$N$17,2,0),"Completar hasta 3ra sem. para evaluar a Probacionista"))</f>
        <v/>
      </c>
      <c r="AQ929" s="40"/>
      <c r="AR929" s="40"/>
      <c r="AS929" s="40"/>
      <c r="AT929" s="29"/>
      <c r="AU929" s="56"/>
      <c r="AV929" s="56"/>
      <c r="AW929" s="56"/>
      <c r="AX929" s="249" t="str">
        <f>IF(V929="","",EOMONTH(EDATE(Tabla1[[#This Row],[Fecha Finalización]],2),0))</f>
        <v/>
      </c>
      <c r="AY929" s="40"/>
      <c r="AZ929" s="250" t="str">
        <f>IF(V929="","",EOMONTH(EDATE(Tabla1[[#This Row],[Fecha Finalización]],3),0))</f>
        <v/>
      </c>
      <c r="BA929" s="40"/>
      <c r="BB929" s="40"/>
      <c r="BC929" s="236"/>
      <c r="BD929" s="234" t="str">
        <f>IF(F929="","",Tabla1[[#This Row],[sem 01]]&amp;Tabla1[[#This Row],[sem 02]]&amp;Tabla1[[#This Row],[sem 03]])</f>
        <v/>
      </c>
      <c r="BE929" s="235" t="str">
        <f>IF(TRIM(F929)="","",$B$1&amp;"-"&amp;SUBSTITUTE(Tabla1[[#This Row],[Mes Inscrito]]," ","")&amp;"-"&amp;SUBSTITUTE(Tabla1[[#This Row],[Dia de clases Inscrito]]," ","")&amp;"-"&amp;SUBSTITUTE(Tabla1[[#This Row],[Horario Inscrito]]," ","")&amp;"-"&amp;Tabla1[[#This Row],[Fecha Inicio grupo]])</f>
        <v/>
      </c>
      <c r="BF929" s="252" t="str">
        <f>IF(F929="","",Tabla1[[#This Row],[Curso]])</f>
        <v/>
      </c>
      <c r="BG929" s="253" t="str">
        <f>+IF(TRIM(F929)="","",$B$1&amp;"-"&amp;TRIM(Tabla1[[#This Row],[Mes Inscrito]])&amp;"-"&amp;TRIM(Tabla1[[#This Row],[Dia de clases Inscrito]])&amp;"-"&amp;TRIM(Tabla1[[#This Row],[Horario Inscrito]])&amp;"-"&amp;TRIM(Tabla1[[#This Row],[Fecha Inicio grupo]])&amp;"-"&amp;TRIM(Tabla1[[#This Row],[Tipo Incrito]]))</f>
        <v/>
      </c>
      <c r="BH929" s="309"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10"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10"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10" t="str">
        <f>IF(Tabla1[[#This Row],[Fecha Inicio grupo]]="","",IFERROR(VLOOKUP(Tabla1[[#This Row],[Mes de Alta como miembro]],Parámetros!$AM$2:$AN$16,2,0),"01/01/1900"))</f>
        <v/>
      </c>
    </row>
    <row r="930" spans="1:63" ht="14.45" hidden="1">
      <c r="A930" s="69">
        <v>927</v>
      </c>
      <c r="B930" s="30"/>
      <c r="C930" s="35"/>
      <c r="D930" s="43"/>
      <c r="E930" s="65"/>
      <c r="F930" s="46"/>
      <c r="G930" s="46"/>
      <c r="H930" s="164"/>
      <c r="I930" s="43"/>
      <c r="J930" s="29"/>
      <c r="K930" s="70"/>
      <c r="L930" s="69"/>
      <c r="M930" s="47"/>
      <c r="N930" s="239" t="str">
        <f ca="1">IF(Tabla1[[#This Row],[Fecha de nac]]="","",IF(Tabla1[[#This Row],[Fecha Finalización]] &gt;=TODAY(), DATEDIF(Tabla1[[#This Row],[Fecha de nac]],TODAY(),"y"), ROUNDDOWN((Tabla1[[#This Row],[Fecha Finalización]] -Tabla1[[#This Row],[Fecha de nac]])/365,0)))</f>
        <v/>
      </c>
      <c r="O930" s="170"/>
      <c r="P930" s="35"/>
      <c r="Q930" s="68"/>
      <c r="R930" s="68"/>
      <c r="S930" s="68"/>
      <c r="T930" s="68"/>
      <c r="U930" s="244" t="str">
        <f>IF(F930="","",Tabla1[[#This Row],[Fecha Inicio grupo]]+3*7-7)</f>
        <v/>
      </c>
      <c r="V930" s="245" t="str">
        <f>IF(F930="","",EDATE(Tabla1[[#This Row],[Fecha Inicio grupo]],3))</f>
        <v/>
      </c>
      <c r="W930" s="30"/>
      <c r="X930" s="30"/>
      <c r="Y930" s="77"/>
      <c r="Z930" s="77"/>
      <c r="AA930" s="77"/>
      <c r="AB930" s="77"/>
      <c r="AC930" s="77"/>
      <c r="AD930" s="77"/>
      <c r="AE930" s="77"/>
      <c r="AF930" s="77"/>
      <c r="AG930" s="77"/>
      <c r="AH930" s="77"/>
      <c r="AI930" s="77"/>
      <c r="AJ930" s="77"/>
      <c r="AK930" s="77"/>
      <c r="AL930" s="77"/>
      <c r="AM930" s="77"/>
      <c r="AN930" s="77"/>
      <c r="AO930" s="145"/>
      <c r="AP930" s="247" t="str">
        <f>IF(F930="","",IFERROR(VLOOKUP(SUBSTITUTE(SUBSTITUTE(Tabla1[[#This Row],[Uso Sistemas]],"T","P"),"N","F"),Parámetros!$M$2:$N$17,2,0),"Completar hasta 3ra sem. para evaluar a Probacionista"))</f>
        <v/>
      </c>
      <c r="AQ930" s="40"/>
      <c r="AR930" s="40"/>
      <c r="AS930" s="40"/>
      <c r="AT930" s="29"/>
      <c r="AU930" s="56"/>
      <c r="AV930" s="56"/>
      <c r="AW930" s="56"/>
      <c r="AX930" s="249" t="str">
        <f>IF(V930="","",EOMONTH(EDATE(Tabla1[[#This Row],[Fecha Finalización]],2),0))</f>
        <v/>
      </c>
      <c r="AY930" s="40"/>
      <c r="AZ930" s="250" t="str">
        <f>IF(V930="","",EOMONTH(EDATE(Tabla1[[#This Row],[Fecha Finalización]],3),0))</f>
        <v/>
      </c>
      <c r="BA930" s="40"/>
      <c r="BB930" s="40"/>
      <c r="BC930" s="236"/>
      <c r="BD930" s="234" t="str">
        <f>IF(F930="","",Tabla1[[#This Row],[sem 01]]&amp;Tabla1[[#This Row],[sem 02]]&amp;Tabla1[[#This Row],[sem 03]])</f>
        <v/>
      </c>
      <c r="BE930" s="235" t="str">
        <f>IF(TRIM(F930)="","",$B$1&amp;"-"&amp;SUBSTITUTE(Tabla1[[#This Row],[Mes Inscrito]]," ","")&amp;"-"&amp;SUBSTITUTE(Tabla1[[#This Row],[Dia de clases Inscrito]]," ","")&amp;"-"&amp;SUBSTITUTE(Tabla1[[#This Row],[Horario Inscrito]]," ","")&amp;"-"&amp;Tabla1[[#This Row],[Fecha Inicio grupo]])</f>
        <v/>
      </c>
      <c r="BF930" s="252" t="str">
        <f>IF(F930="","",Tabla1[[#This Row],[Curso]])</f>
        <v/>
      </c>
      <c r="BG930" s="253" t="str">
        <f>+IF(TRIM(F930)="","",$B$1&amp;"-"&amp;TRIM(Tabla1[[#This Row],[Mes Inscrito]])&amp;"-"&amp;TRIM(Tabla1[[#This Row],[Dia de clases Inscrito]])&amp;"-"&amp;TRIM(Tabla1[[#This Row],[Horario Inscrito]])&amp;"-"&amp;TRIM(Tabla1[[#This Row],[Fecha Inicio grupo]])&amp;"-"&amp;TRIM(Tabla1[[#This Row],[Tipo Incrito]]))</f>
        <v/>
      </c>
      <c r="BH930" s="309"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10"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10"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10" t="str">
        <f>IF(Tabla1[[#This Row],[Fecha Inicio grupo]]="","",IFERROR(VLOOKUP(Tabla1[[#This Row],[Mes de Alta como miembro]],Parámetros!$AM$2:$AN$16,2,0),"01/01/1900"))</f>
        <v/>
      </c>
    </row>
    <row r="931" spans="1:63" ht="14.45" hidden="1">
      <c r="A931" s="69">
        <v>928</v>
      </c>
      <c r="B931" s="30"/>
      <c r="C931" s="35"/>
      <c r="D931" s="43"/>
      <c r="E931" s="65"/>
      <c r="F931" s="46"/>
      <c r="G931" s="46"/>
      <c r="H931" s="164"/>
      <c r="I931" s="43"/>
      <c r="J931" s="29"/>
      <c r="K931" s="70"/>
      <c r="L931" s="69"/>
      <c r="M931" s="47"/>
      <c r="N931" s="239" t="str">
        <f ca="1">IF(Tabla1[[#This Row],[Fecha de nac]]="","",IF(Tabla1[[#This Row],[Fecha Finalización]] &gt;=TODAY(), DATEDIF(Tabla1[[#This Row],[Fecha de nac]],TODAY(),"y"), ROUNDDOWN((Tabla1[[#This Row],[Fecha Finalización]] -Tabla1[[#This Row],[Fecha de nac]])/365,0)))</f>
        <v/>
      </c>
      <c r="O931" s="170"/>
      <c r="P931" s="35"/>
      <c r="Q931" s="68"/>
      <c r="R931" s="68"/>
      <c r="S931" s="68"/>
      <c r="T931" s="68"/>
      <c r="U931" s="244" t="str">
        <f>IF(F931="","",Tabla1[[#This Row],[Fecha Inicio grupo]]+3*7-7)</f>
        <v/>
      </c>
      <c r="V931" s="245" t="str">
        <f>IF(F931="","",EDATE(Tabla1[[#This Row],[Fecha Inicio grupo]],3))</f>
        <v/>
      </c>
      <c r="W931" s="30"/>
      <c r="X931" s="30"/>
      <c r="Y931" s="77"/>
      <c r="Z931" s="77"/>
      <c r="AA931" s="77"/>
      <c r="AB931" s="77"/>
      <c r="AC931" s="77"/>
      <c r="AD931" s="77"/>
      <c r="AE931" s="77"/>
      <c r="AF931" s="77"/>
      <c r="AG931" s="77"/>
      <c r="AH931" s="77"/>
      <c r="AI931" s="77"/>
      <c r="AJ931" s="77"/>
      <c r="AK931" s="77"/>
      <c r="AL931" s="77"/>
      <c r="AM931" s="77"/>
      <c r="AN931" s="77"/>
      <c r="AO931" s="145"/>
      <c r="AP931" s="247" t="str">
        <f>IF(F931="","",IFERROR(VLOOKUP(SUBSTITUTE(SUBSTITUTE(Tabla1[[#This Row],[Uso Sistemas]],"T","P"),"N","F"),Parámetros!$M$2:$N$17,2,0),"Completar hasta 3ra sem. para evaluar a Probacionista"))</f>
        <v/>
      </c>
      <c r="AQ931" s="40"/>
      <c r="AR931" s="40"/>
      <c r="AS931" s="40"/>
      <c r="AT931" s="29"/>
      <c r="AU931" s="56"/>
      <c r="AV931" s="56"/>
      <c r="AW931" s="56"/>
      <c r="AX931" s="249" t="str">
        <f>IF(V931="","",EOMONTH(EDATE(Tabla1[[#This Row],[Fecha Finalización]],2),0))</f>
        <v/>
      </c>
      <c r="AY931" s="40"/>
      <c r="AZ931" s="250" t="str">
        <f>IF(V931="","",EOMONTH(EDATE(Tabla1[[#This Row],[Fecha Finalización]],3),0))</f>
        <v/>
      </c>
      <c r="BA931" s="40"/>
      <c r="BB931" s="40"/>
      <c r="BC931" s="236"/>
      <c r="BD931" s="234" t="str">
        <f>IF(F931="","",Tabla1[[#This Row],[sem 01]]&amp;Tabla1[[#This Row],[sem 02]]&amp;Tabla1[[#This Row],[sem 03]])</f>
        <v/>
      </c>
      <c r="BE931" s="235" t="str">
        <f>IF(TRIM(F931)="","",$B$1&amp;"-"&amp;SUBSTITUTE(Tabla1[[#This Row],[Mes Inscrito]]," ","")&amp;"-"&amp;SUBSTITUTE(Tabla1[[#This Row],[Dia de clases Inscrito]]," ","")&amp;"-"&amp;SUBSTITUTE(Tabla1[[#This Row],[Horario Inscrito]]," ","")&amp;"-"&amp;Tabla1[[#This Row],[Fecha Inicio grupo]])</f>
        <v/>
      </c>
      <c r="BF931" s="252" t="str">
        <f>IF(F931="","",Tabla1[[#This Row],[Curso]])</f>
        <v/>
      </c>
      <c r="BG931" s="253" t="str">
        <f>+IF(TRIM(F931)="","",$B$1&amp;"-"&amp;TRIM(Tabla1[[#This Row],[Mes Inscrito]])&amp;"-"&amp;TRIM(Tabla1[[#This Row],[Dia de clases Inscrito]])&amp;"-"&amp;TRIM(Tabla1[[#This Row],[Horario Inscrito]])&amp;"-"&amp;TRIM(Tabla1[[#This Row],[Fecha Inicio grupo]])&amp;"-"&amp;TRIM(Tabla1[[#This Row],[Tipo Incrito]]))</f>
        <v/>
      </c>
      <c r="BH931" s="309"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10"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10"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10" t="str">
        <f>IF(Tabla1[[#This Row],[Fecha Inicio grupo]]="","",IFERROR(VLOOKUP(Tabla1[[#This Row],[Mes de Alta como miembro]],Parámetros!$AM$2:$AN$16,2,0),"01/01/1900"))</f>
        <v/>
      </c>
    </row>
    <row r="932" spans="1:63" ht="14.45" hidden="1">
      <c r="A932" s="69">
        <v>929</v>
      </c>
      <c r="B932" s="30"/>
      <c r="C932" s="35"/>
      <c r="D932" s="43"/>
      <c r="E932" s="65"/>
      <c r="F932" s="46"/>
      <c r="G932" s="46"/>
      <c r="H932" s="164"/>
      <c r="I932" s="43"/>
      <c r="J932" s="29"/>
      <c r="K932" s="70"/>
      <c r="L932" s="69"/>
      <c r="M932" s="47"/>
      <c r="N932" s="239" t="str">
        <f ca="1">IF(Tabla1[[#This Row],[Fecha de nac]]="","",IF(Tabla1[[#This Row],[Fecha Finalización]] &gt;=TODAY(), DATEDIF(Tabla1[[#This Row],[Fecha de nac]],TODAY(),"y"), ROUNDDOWN((Tabla1[[#This Row],[Fecha Finalización]] -Tabla1[[#This Row],[Fecha de nac]])/365,0)))</f>
        <v/>
      </c>
      <c r="O932" s="170"/>
      <c r="P932" s="35"/>
      <c r="Q932" s="68"/>
      <c r="R932" s="68"/>
      <c r="S932" s="68"/>
      <c r="T932" s="68"/>
      <c r="U932" s="244" t="str">
        <f>IF(F932="","",Tabla1[[#This Row],[Fecha Inicio grupo]]+3*7-7)</f>
        <v/>
      </c>
      <c r="V932" s="245" t="str">
        <f>IF(F932="","",EDATE(Tabla1[[#This Row],[Fecha Inicio grupo]],3))</f>
        <v/>
      </c>
      <c r="W932" s="30"/>
      <c r="X932" s="30"/>
      <c r="Y932" s="77"/>
      <c r="Z932" s="77"/>
      <c r="AA932" s="77"/>
      <c r="AB932" s="77"/>
      <c r="AC932" s="77"/>
      <c r="AD932" s="77"/>
      <c r="AE932" s="77"/>
      <c r="AF932" s="77"/>
      <c r="AG932" s="77"/>
      <c r="AH932" s="77"/>
      <c r="AI932" s="77"/>
      <c r="AJ932" s="77"/>
      <c r="AK932" s="77"/>
      <c r="AL932" s="77"/>
      <c r="AM932" s="77"/>
      <c r="AN932" s="77"/>
      <c r="AO932" s="145"/>
      <c r="AP932" s="247" t="str">
        <f>IF(F932="","",IFERROR(VLOOKUP(SUBSTITUTE(SUBSTITUTE(Tabla1[[#This Row],[Uso Sistemas]],"T","P"),"N","F"),Parámetros!$M$2:$N$17,2,0),"Completar hasta 3ra sem. para evaluar a Probacionista"))</f>
        <v/>
      </c>
      <c r="AQ932" s="40"/>
      <c r="AR932" s="40"/>
      <c r="AS932" s="40"/>
      <c r="AT932" s="29"/>
      <c r="AU932" s="56"/>
      <c r="AV932" s="56"/>
      <c r="AW932" s="56"/>
      <c r="AX932" s="249" t="str">
        <f>IF(V932="","",EOMONTH(EDATE(Tabla1[[#This Row],[Fecha Finalización]],2),0))</f>
        <v/>
      </c>
      <c r="AY932" s="40"/>
      <c r="AZ932" s="250" t="str">
        <f>IF(V932="","",EOMONTH(EDATE(Tabla1[[#This Row],[Fecha Finalización]],3),0))</f>
        <v/>
      </c>
      <c r="BA932" s="40"/>
      <c r="BB932" s="40"/>
      <c r="BC932" s="236"/>
      <c r="BD932" s="234" t="str">
        <f>IF(F932="","",Tabla1[[#This Row],[sem 01]]&amp;Tabla1[[#This Row],[sem 02]]&amp;Tabla1[[#This Row],[sem 03]])</f>
        <v/>
      </c>
      <c r="BE932" s="235" t="str">
        <f>IF(TRIM(F932)="","",$B$1&amp;"-"&amp;SUBSTITUTE(Tabla1[[#This Row],[Mes Inscrito]]," ","")&amp;"-"&amp;SUBSTITUTE(Tabla1[[#This Row],[Dia de clases Inscrito]]," ","")&amp;"-"&amp;SUBSTITUTE(Tabla1[[#This Row],[Horario Inscrito]]," ","")&amp;"-"&amp;Tabla1[[#This Row],[Fecha Inicio grupo]])</f>
        <v/>
      </c>
      <c r="BF932" s="252" t="str">
        <f>IF(F932="","",Tabla1[[#This Row],[Curso]])</f>
        <v/>
      </c>
      <c r="BG932" s="253" t="str">
        <f>+IF(TRIM(F932)="","",$B$1&amp;"-"&amp;TRIM(Tabla1[[#This Row],[Mes Inscrito]])&amp;"-"&amp;TRIM(Tabla1[[#This Row],[Dia de clases Inscrito]])&amp;"-"&amp;TRIM(Tabla1[[#This Row],[Horario Inscrito]])&amp;"-"&amp;TRIM(Tabla1[[#This Row],[Fecha Inicio grupo]])&amp;"-"&amp;TRIM(Tabla1[[#This Row],[Tipo Incrito]]))</f>
        <v/>
      </c>
      <c r="BH932" s="309"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10"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10"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10" t="str">
        <f>IF(Tabla1[[#This Row],[Fecha Inicio grupo]]="","",IFERROR(VLOOKUP(Tabla1[[#This Row],[Mes de Alta como miembro]],Parámetros!$AM$2:$AN$16,2,0),"01/01/1900"))</f>
        <v/>
      </c>
    </row>
    <row r="933" spans="1:63" ht="14.45" hidden="1">
      <c r="A933" s="69">
        <v>930</v>
      </c>
      <c r="B933" s="30"/>
      <c r="C933" s="35"/>
      <c r="D933" s="43"/>
      <c r="E933" s="65"/>
      <c r="F933" s="46"/>
      <c r="G933" s="46"/>
      <c r="H933" s="164"/>
      <c r="I933" s="43"/>
      <c r="J933" s="29"/>
      <c r="K933" s="70"/>
      <c r="L933" s="69"/>
      <c r="M933" s="47"/>
      <c r="N933" s="239" t="str">
        <f ca="1">IF(Tabla1[[#This Row],[Fecha de nac]]="","",IF(Tabla1[[#This Row],[Fecha Finalización]] &gt;=TODAY(), DATEDIF(Tabla1[[#This Row],[Fecha de nac]],TODAY(),"y"), ROUNDDOWN((Tabla1[[#This Row],[Fecha Finalización]] -Tabla1[[#This Row],[Fecha de nac]])/365,0)))</f>
        <v/>
      </c>
      <c r="O933" s="170"/>
      <c r="P933" s="35"/>
      <c r="Q933" s="68"/>
      <c r="R933" s="68"/>
      <c r="S933" s="68"/>
      <c r="T933" s="68"/>
      <c r="U933" s="244" t="str">
        <f>IF(F933="","",Tabla1[[#This Row],[Fecha Inicio grupo]]+3*7-7)</f>
        <v/>
      </c>
      <c r="V933" s="245" t="str">
        <f>IF(F933="","",EDATE(Tabla1[[#This Row],[Fecha Inicio grupo]],3))</f>
        <v/>
      </c>
      <c r="W933" s="30"/>
      <c r="X933" s="30"/>
      <c r="Y933" s="77"/>
      <c r="Z933" s="77"/>
      <c r="AA933" s="77"/>
      <c r="AB933" s="77"/>
      <c r="AC933" s="77"/>
      <c r="AD933" s="77"/>
      <c r="AE933" s="77"/>
      <c r="AF933" s="77"/>
      <c r="AG933" s="77"/>
      <c r="AH933" s="77"/>
      <c r="AI933" s="77"/>
      <c r="AJ933" s="77"/>
      <c r="AK933" s="77"/>
      <c r="AL933" s="77"/>
      <c r="AM933" s="77"/>
      <c r="AN933" s="77"/>
      <c r="AO933" s="145"/>
      <c r="AP933" s="247" t="str">
        <f>IF(F933="","",IFERROR(VLOOKUP(SUBSTITUTE(SUBSTITUTE(Tabla1[[#This Row],[Uso Sistemas]],"T","P"),"N","F"),Parámetros!$M$2:$N$17,2,0),"Completar hasta 3ra sem. para evaluar a Probacionista"))</f>
        <v/>
      </c>
      <c r="AQ933" s="40"/>
      <c r="AR933" s="40"/>
      <c r="AS933" s="40"/>
      <c r="AT933" s="29"/>
      <c r="AU933" s="56"/>
      <c r="AV933" s="56"/>
      <c r="AW933" s="56"/>
      <c r="AX933" s="249" t="str">
        <f>IF(V933="","",EOMONTH(EDATE(Tabla1[[#This Row],[Fecha Finalización]],2),0))</f>
        <v/>
      </c>
      <c r="AY933" s="40"/>
      <c r="AZ933" s="250" t="str">
        <f>IF(V933="","",EOMONTH(EDATE(Tabla1[[#This Row],[Fecha Finalización]],3),0))</f>
        <v/>
      </c>
      <c r="BA933" s="40"/>
      <c r="BB933" s="40"/>
      <c r="BC933" s="236"/>
      <c r="BD933" s="234" t="str">
        <f>IF(F933="","",Tabla1[[#This Row],[sem 01]]&amp;Tabla1[[#This Row],[sem 02]]&amp;Tabla1[[#This Row],[sem 03]])</f>
        <v/>
      </c>
      <c r="BE933" s="235" t="str">
        <f>IF(TRIM(F933)="","",$B$1&amp;"-"&amp;SUBSTITUTE(Tabla1[[#This Row],[Mes Inscrito]]," ","")&amp;"-"&amp;SUBSTITUTE(Tabla1[[#This Row],[Dia de clases Inscrito]]," ","")&amp;"-"&amp;SUBSTITUTE(Tabla1[[#This Row],[Horario Inscrito]]," ","")&amp;"-"&amp;Tabla1[[#This Row],[Fecha Inicio grupo]])</f>
        <v/>
      </c>
      <c r="BF933" s="252" t="str">
        <f>IF(F933="","",Tabla1[[#This Row],[Curso]])</f>
        <v/>
      </c>
      <c r="BG933" s="253" t="str">
        <f>+IF(TRIM(F933)="","",$B$1&amp;"-"&amp;TRIM(Tabla1[[#This Row],[Mes Inscrito]])&amp;"-"&amp;TRIM(Tabla1[[#This Row],[Dia de clases Inscrito]])&amp;"-"&amp;TRIM(Tabla1[[#This Row],[Horario Inscrito]])&amp;"-"&amp;TRIM(Tabla1[[#This Row],[Fecha Inicio grupo]])&amp;"-"&amp;TRIM(Tabla1[[#This Row],[Tipo Incrito]]))</f>
        <v/>
      </c>
      <c r="BH933" s="309"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10"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10"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10" t="str">
        <f>IF(Tabla1[[#This Row],[Fecha Inicio grupo]]="","",IFERROR(VLOOKUP(Tabla1[[#This Row],[Mes de Alta como miembro]],Parámetros!$AM$2:$AN$16,2,0),"01/01/1900"))</f>
        <v/>
      </c>
    </row>
    <row r="934" spans="1:63" ht="14.45" hidden="1">
      <c r="A934" s="69">
        <v>931</v>
      </c>
      <c r="B934" s="30"/>
      <c r="C934" s="35"/>
      <c r="D934" s="43"/>
      <c r="E934" s="65"/>
      <c r="F934" s="46"/>
      <c r="G934" s="46"/>
      <c r="H934" s="164"/>
      <c r="I934" s="43"/>
      <c r="J934" s="29"/>
      <c r="K934" s="70"/>
      <c r="L934" s="69"/>
      <c r="M934" s="47"/>
      <c r="N934" s="239" t="str">
        <f ca="1">IF(Tabla1[[#This Row],[Fecha de nac]]="","",IF(Tabla1[[#This Row],[Fecha Finalización]] &gt;=TODAY(), DATEDIF(Tabla1[[#This Row],[Fecha de nac]],TODAY(),"y"), ROUNDDOWN((Tabla1[[#This Row],[Fecha Finalización]] -Tabla1[[#This Row],[Fecha de nac]])/365,0)))</f>
        <v/>
      </c>
      <c r="O934" s="170"/>
      <c r="P934" s="35"/>
      <c r="Q934" s="68"/>
      <c r="R934" s="68"/>
      <c r="S934" s="68"/>
      <c r="T934" s="68"/>
      <c r="U934" s="244" t="str">
        <f>IF(F934="","",Tabla1[[#This Row],[Fecha Inicio grupo]]+3*7-7)</f>
        <v/>
      </c>
      <c r="V934" s="245" t="str">
        <f>IF(F934="","",EDATE(Tabla1[[#This Row],[Fecha Inicio grupo]],3))</f>
        <v/>
      </c>
      <c r="W934" s="30"/>
      <c r="X934" s="30"/>
      <c r="Y934" s="77"/>
      <c r="Z934" s="77"/>
      <c r="AA934" s="77"/>
      <c r="AB934" s="77"/>
      <c r="AC934" s="77"/>
      <c r="AD934" s="77"/>
      <c r="AE934" s="77"/>
      <c r="AF934" s="77"/>
      <c r="AG934" s="77"/>
      <c r="AH934" s="77"/>
      <c r="AI934" s="77"/>
      <c r="AJ934" s="77"/>
      <c r="AK934" s="77"/>
      <c r="AL934" s="77"/>
      <c r="AM934" s="77"/>
      <c r="AN934" s="77"/>
      <c r="AO934" s="145"/>
      <c r="AP934" s="247" t="str">
        <f>IF(F934="","",IFERROR(VLOOKUP(SUBSTITUTE(SUBSTITUTE(Tabla1[[#This Row],[Uso Sistemas]],"T","P"),"N","F"),Parámetros!$M$2:$N$17,2,0),"Completar hasta 3ra sem. para evaluar a Probacionista"))</f>
        <v/>
      </c>
      <c r="AQ934" s="40"/>
      <c r="AR934" s="40"/>
      <c r="AS934" s="40"/>
      <c r="AT934" s="29"/>
      <c r="AU934" s="56"/>
      <c r="AV934" s="56"/>
      <c r="AW934" s="56"/>
      <c r="AX934" s="249" t="str">
        <f>IF(V934="","",EOMONTH(EDATE(Tabla1[[#This Row],[Fecha Finalización]],2),0))</f>
        <v/>
      </c>
      <c r="AY934" s="40"/>
      <c r="AZ934" s="250" t="str">
        <f>IF(V934="","",EOMONTH(EDATE(Tabla1[[#This Row],[Fecha Finalización]],3),0))</f>
        <v/>
      </c>
      <c r="BA934" s="40"/>
      <c r="BB934" s="40"/>
      <c r="BC934" s="236"/>
      <c r="BD934" s="234" t="str">
        <f>IF(F934="","",Tabla1[[#This Row],[sem 01]]&amp;Tabla1[[#This Row],[sem 02]]&amp;Tabla1[[#This Row],[sem 03]])</f>
        <v/>
      </c>
      <c r="BE934" s="235" t="str">
        <f>IF(TRIM(F934)="","",$B$1&amp;"-"&amp;SUBSTITUTE(Tabla1[[#This Row],[Mes Inscrito]]," ","")&amp;"-"&amp;SUBSTITUTE(Tabla1[[#This Row],[Dia de clases Inscrito]]," ","")&amp;"-"&amp;SUBSTITUTE(Tabla1[[#This Row],[Horario Inscrito]]," ","")&amp;"-"&amp;Tabla1[[#This Row],[Fecha Inicio grupo]])</f>
        <v/>
      </c>
      <c r="BF934" s="252" t="str">
        <f>IF(F934="","",Tabla1[[#This Row],[Curso]])</f>
        <v/>
      </c>
      <c r="BG934" s="253" t="str">
        <f>+IF(TRIM(F934)="","",$B$1&amp;"-"&amp;TRIM(Tabla1[[#This Row],[Mes Inscrito]])&amp;"-"&amp;TRIM(Tabla1[[#This Row],[Dia de clases Inscrito]])&amp;"-"&amp;TRIM(Tabla1[[#This Row],[Horario Inscrito]])&amp;"-"&amp;TRIM(Tabla1[[#This Row],[Fecha Inicio grupo]])&amp;"-"&amp;TRIM(Tabla1[[#This Row],[Tipo Incrito]]))</f>
        <v/>
      </c>
      <c r="BH934" s="309"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10"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10"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10" t="str">
        <f>IF(Tabla1[[#This Row],[Fecha Inicio grupo]]="","",IFERROR(VLOOKUP(Tabla1[[#This Row],[Mes de Alta como miembro]],Parámetros!$AM$2:$AN$16,2,0),"01/01/1900"))</f>
        <v/>
      </c>
    </row>
    <row r="935" spans="1:63" ht="14.45" hidden="1">
      <c r="A935" s="69">
        <v>932</v>
      </c>
      <c r="B935" s="30"/>
      <c r="C935" s="35"/>
      <c r="D935" s="43"/>
      <c r="E935" s="65"/>
      <c r="F935" s="46"/>
      <c r="G935" s="46"/>
      <c r="H935" s="164"/>
      <c r="I935" s="43"/>
      <c r="J935" s="29"/>
      <c r="K935" s="70"/>
      <c r="L935" s="69"/>
      <c r="M935" s="47"/>
      <c r="N935" s="239" t="str">
        <f ca="1">IF(Tabla1[[#This Row],[Fecha de nac]]="","",IF(Tabla1[[#This Row],[Fecha Finalización]] &gt;=TODAY(), DATEDIF(Tabla1[[#This Row],[Fecha de nac]],TODAY(),"y"), ROUNDDOWN((Tabla1[[#This Row],[Fecha Finalización]] -Tabla1[[#This Row],[Fecha de nac]])/365,0)))</f>
        <v/>
      </c>
      <c r="O935" s="170"/>
      <c r="P935" s="35"/>
      <c r="Q935" s="68"/>
      <c r="R935" s="68"/>
      <c r="S935" s="68"/>
      <c r="T935" s="68"/>
      <c r="U935" s="244" t="str">
        <f>IF(F935="","",Tabla1[[#This Row],[Fecha Inicio grupo]]+3*7-7)</f>
        <v/>
      </c>
      <c r="V935" s="245" t="str">
        <f>IF(F935="","",EDATE(Tabla1[[#This Row],[Fecha Inicio grupo]],3))</f>
        <v/>
      </c>
      <c r="W935" s="30"/>
      <c r="X935" s="30"/>
      <c r="Y935" s="77"/>
      <c r="Z935" s="77"/>
      <c r="AA935" s="77"/>
      <c r="AB935" s="77"/>
      <c r="AC935" s="77"/>
      <c r="AD935" s="77"/>
      <c r="AE935" s="77"/>
      <c r="AF935" s="77"/>
      <c r="AG935" s="77"/>
      <c r="AH935" s="77"/>
      <c r="AI935" s="77"/>
      <c r="AJ935" s="77"/>
      <c r="AK935" s="77"/>
      <c r="AL935" s="77"/>
      <c r="AM935" s="77"/>
      <c r="AN935" s="77"/>
      <c r="AO935" s="145"/>
      <c r="AP935" s="247" t="str">
        <f>IF(F935="","",IFERROR(VLOOKUP(SUBSTITUTE(SUBSTITUTE(Tabla1[[#This Row],[Uso Sistemas]],"T","P"),"N","F"),Parámetros!$M$2:$N$17,2,0),"Completar hasta 3ra sem. para evaluar a Probacionista"))</f>
        <v/>
      </c>
      <c r="AQ935" s="40"/>
      <c r="AR935" s="40"/>
      <c r="AS935" s="40"/>
      <c r="AT935" s="29"/>
      <c r="AU935" s="56"/>
      <c r="AV935" s="56"/>
      <c r="AW935" s="56"/>
      <c r="AX935" s="249" t="str">
        <f>IF(V935="","",EOMONTH(EDATE(Tabla1[[#This Row],[Fecha Finalización]],2),0))</f>
        <v/>
      </c>
      <c r="AY935" s="40"/>
      <c r="AZ935" s="250" t="str">
        <f>IF(V935="","",EOMONTH(EDATE(Tabla1[[#This Row],[Fecha Finalización]],3),0))</f>
        <v/>
      </c>
      <c r="BA935" s="40"/>
      <c r="BB935" s="40"/>
      <c r="BC935" s="236"/>
      <c r="BD935" s="234" t="str">
        <f>IF(F935="","",Tabla1[[#This Row],[sem 01]]&amp;Tabla1[[#This Row],[sem 02]]&amp;Tabla1[[#This Row],[sem 03]])</f>
        <v/>
      </c>
      <c r="BE935" s="235" t="str">
        <f>IF(TRIM(F935)="","",$B$1&amp;"-"&amp;SUBSTITUTE(Tabla1[[#This Row],[Mes Inscrito]]," ","")&amp;"-"&amp;SUBSTITUTE(Tabla1[[#This Row],[Dia de clases Inscrito]]," ","")&amp;"-"&amp;SUBSTITUTE(Tabla1[[#This Row],[Horario Inscrito]]," ","")&amp;"-"&amp;Tabla1[[#This Row],[Fecha Inicio grupo]])</f>
        <v/>
      </c>
      <c r="BF935" s="252" t="str">
        <f>IF(F935="","",Tabla1[[#This Row],[Curso]])</f>
        <v/>
      </c>
      <c r="BG935" s="253" t="str">
        <f>+IF(TRIM(F935)="","",$B$1&amp;"-"&amp;TRIM(Tabla1[[#This Row],[Mes Inscrito]])&amp;"-"&amp;TRIM(Tabla1[[#This Row],[Dia de clases Inscrito]])&amp;"-"&amp;TRIM(Tabla1[[#This Row],[Horario Inscrito]])&amp;"-"&amp;TRIM(Tabla1[[#This Row],[Fecha Inicio grupo]])&amp;"-"&amp;TRIM(Tabla1[[#This Row],[Tipo Incrito]]))</f>
        <v/>
      </c>
      <c r="BH935" s="309"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10"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10"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10" t="str">
        <f>IF(Tabla1[[#This Row],[Fecha Inicio grupo]]="","",IFERROR(VLOOKUP(Tabla1[[#This Row],[Mes de Alta como miembro]],Parámetros!$AM$2:$AN$16,2,0),"01/01/1900"))</f>
        <v/>
      </c>
    </row>
    <row r="936" spans="1:63" ht="14.45" hidden="1">
      <c r="A936" s="69">
        <v>933</v>
      </c>
      <c r="B936" s="30"/>
      <c r="C936" s="35"/>
      <c r="D936" s="43"/>
      <c r="E936" s="65"/>
      <c r="F936" s="46"/>
      <c r="G936" s="46"/>
      <c r="H936" s="164"/>
      <c r="I936" s="43"/>
      <c r="J936" s="29"/>
      <c r="K936" s="70"/>
      <c r="L936" s="69"/>
      <c r="M936" s="47"/>
      <c r="N936" s="239" t="str">
        <f ca="1">IF(Tabla1[[#This Row],[Fecha de nac]]="","",IF(Tabla1[[#This Row],[Fecha Finalización]] &gt;=TODAY(), DATEDIF(Tabla1[[#This Row],[Fecha de nac]],TODAY(),"y"), ROUNDDOWN((Tabla1[[#This Row],[Fecha Finalización]] -Tabla1[[#This Row],[Fecha de nac]])/365,0)))</f>
        <v/>
      </c>
      <c r="O936" s="170"/>
      <c r="P936" s="35"/>
      <c r="Q936" s="68"/>
      <c r="R936" s="68"/>
      <c r="S936" s="68"/>
      <c r="T936" s="68"/>
      <c r="U936" s="244" t="str">
        <f>IF(F936="","",Tabla1[[#This Row],[Fecha Inicio grupo]]+3*7-7)</f>
        <v/>
      </c>
      <c r="V936" s="245" t="str">
        <f>IF(F936="","",EDATE(Tabla1[[#This Row],[Fecha Inicio grupo]],3))</f>
        <v/>
      </c>
      <c r="W936" s="30"/>
      <c r="X936" s="30"/>
      <c r="Y936" s="77"/>
      <c r="Z936" s="77"/>
      <c r="AA936" s="77"/>
      <c r="AB936" s="77"/>
      <c r="AC936" s="77"/>
      <c r="AD936" s="77"/>
      <c r="AE936" s="77"/>
      <c r="AF936" s="77"/>
      <c r="AG936" s="77"/>
      <c r="AH936" s="77"/>
      <c r="AI936" s="77"/>
      <c r="AJ936" s="77"/>
      <c r="AK936" s="77"/>
      <c r="AL936" s="77"/>
      <c r="AM936" s="77"/>
      <c r="AN936" s="77"/>
      <c r="AO936" s="145"/>
      <c r="AP936" s="247" t="str">
        <f>IF(F936="","",IFERROR(VLOOKUP(SUBSTITUTE(SUBSTITUTE(Tabla1[[#This Row],[Uso Sistemas]],"T","P"),"N","F"),Parámetros!$M$2:$N$17,2,0),"Completar hasta 3ra sem. para evaluar a Probacionista"))</f>
        <v/>
      </c>
      <c r="AQ936" s="40"/>
      <c r="AR936" s="40"/>
      <c r="AS936" s="40"/>
      <c r="AT936" s="29"/>
      <c r="AU936" s="56"/>
      <c r="AV936" s="56"/>
      <c r="AW936" s="56"/>
      <c r="AX936" s="249" t="str">
        <f>IF(V936="","",EOMONTH(EDATE(Tabla1[[#This Row],[Fecha Finalización]],2),0))</f>
        <v/>
      </c>
      <c r="AY936" s="40"/>
      <c r="AZ936" s="250" t="str">
        <f>IF(V936="","",EOMONTH(EDATE(Tabla1[[#This Row],[Fecha Finalización]],3),0))</f>
        <v/>
      </c>
      <c r="BA936" s="40"/>
      <c r="BB936" s="40"/>
      <c r="BC936" s="236"/>
      <c r="BD936" s="234" t="str">
        <f>IF(F936="","",Tabla1[[#This Row],[sem 01]]&amp;Tabla1[[#This Row],[sem 02]]&amp;Tabla1[[#This Row],[sem 03]])</f>
        <v/>
      </c>
      <c r="BE936" s="235" t="str">
        <f>IF(TRIM(F936)="","",$B$1&amp;"-"&amp;SUBSTITUTE(Tabla1[[#This Row],[Mes Inscrito]]," ","")&amp;"-"&amp;SUBSTITUTE(Tabla1[[#This Row],[Dia de clases Inscrito]]," ","")&amp;"-"&amp;SUBSTITUTE(Tabla1[[#This Row],[Horario Inscrito]]," ","")&amp;"-"&amp;Tabla1[[#This Row],[Fecha Inicio grupo]])</f>
        <v/>
      </c>
      <c r="BF936" s="252" t="str">
        <f>IF(F936="","",Tabla1[[#This Row],[Curso]])</f>
        <v/>
      </c>
      <c r="BG936" s="253" t="str">
        <f>+IF(TRIM(F936)="","",$B$1&amp;"-"&amp;TRIM(Tabla1[[#This Row],[Mes Inscrito]])&amp;"-"&amp;TRIM(Tabla1[[#This Row],[Dia de clases Inscrito]])&amp;"-"&amp;TRIM(Tabla1[[#This Row],[Horario Inscrito]])&amp;"-"&amp;TRIM(Tabla1[[#This Row],[Fecha Inicio grupo]])&amp;"-"&amp;TRIM(Tabla1[[#This Row],[Tipo Incrito]]))</f>
        <v/>
      </c>
      <c r="BH936" s="309"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10"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10"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10" t="str">
        <f>IF(Tabla1[[#This Row],[Fecha Inicio grupo]]="","",IFERROR(VLOOKUP(Tabla1[[#This Row],[Mes de Alta como miembro]],Parámetros!$AM$2:$AN$16,2,0),"01/01/1900"))</f>
        <v/>
      </c>
    </row>
    <row r="937" spans="1:63" ht="14.45" hidden="1">
      <c r="A937" s="69">
        <v>934</v>
      </c>
      <c r="B937" s="30"/>
      <c r="C937" s="35"/>
      <c r="D937" s="43"/>
      <c r="E937" s="65"/>
      <c r="F937" s="46"/>
      <c r="G937" s="46"/>
      <c r="H937" s="164"/>
      <c r="I937" s="43"/>
      <c r="J937" s="29"/>
      <c r="K937" s="70"/>
      <c r="L937" s="69"/>
      <c r="M937" s="47"/>
      <c r="N937" s="239" t="str">
        <f ca="1">IF(Tabla1[[#This Row],[Fecha de nac]]="","",IF(Tabla1[[#This Row],[Fecha Finalización]] &gt;=TODAY(), DATEDIF(Tabla1[[#This Row],[Fecha de nac]],TODAY(),"y"), ROUNDDOWN((Tabla1[[#This Row],[Fecha Finalización]] -Tabla1[[#This Row],[Fecha de nac]])/365,0)))</f>
        <v/>
      </c>
      <c r="O937" s="170"/>
      <c r="P937" s="35"/>
      <c r="Q937" s="68"/>
      <c r="R937" s="68"/>
      <c r="S937" s="68"/>
      <c r="T937" s="68"/>
      <c r="U937" s="244" t="str">
        <f>IF(F937="","",Tabla1[[#This Row],[Fecha Inicio grupo]]+3*7-7)</f>
        <v/>
      </c>
      <c r="V937" s="245" t="str">
        <f>IF(F937="","",EDATE(Tabla1[[#This Row],[Fecha Inicio grupo]],3))</f>
        <v/>
      </c>
      <c r="W937" s="30"/>
      <c r="X937" s="30"/>
      <c r="Y937" s="77"/>
      <c r="Z937" s="77"/>
      <c r="AA937" s="77"/>
      <c r="AB937" s="77"/>
      <c r="AC937" s="77"/>
      <c r="AD937" s="77"/>
      <c r="AE937" s="77"/>
      <c r="AF937" s="77"/>
      <c r="AG937" s="77"/>
      <c r="AH937" s="77"/>
      <c r="AI937" s="77"/>
      <c r="AJ937" s="77"/>
      <c r="AK937" s="77"/>
      <c r="AL937" s="77"/>
      <c r="AM937" s="77"/>
      <c r="AN937" s="77"/>
      <c r="AO937" s="145"/>
      <c r="AP937" s="247" t="str">
        <f>IF(F937="","",IFERROR(VLOOKUP(SUBSTITUTE(SUBSTITUTE(Tabla1[[#This Row],[Uso Sistemas]],"T","P"),"N","F"),Parámetros!$M$2:$N$17,2,0),"Completar hasta 3ra sem. para evaluar a Probacionista"))</f>
        <v/>
      </c>
      <c r="AQ937" s="40"/>
      <c r="AR937" s="40"/>
      <c r="AS937" s="40"/>
      <c r="AT937" s="29"/>
      <c r="AU937" s="56"/>
      <c r="AV937" s="56"/>
      <c r="AW937" s="56"/>
      <c r="AX937" s="249" t="str">
        <f>IF(V937="","",EOMONTH(EDATE(Tabla1[[#This Row],[Fecha Finalización]],2),0))</f>
        <v/>
      </c>
      <c r="AY937" s="40"/>
      <c r="AZ937" s="250" t="str">
        <f>IF(V937="","",EOMONTH(EDATE(Tabla1[[#This Row],[Fecha Finalización]],3),0))</f>
        <v/>
      </c>
      <c r="BA937" s="40"/>
      <c r="BB937" s="40"/>
      <c r="BC937" s="236"/>
      <c r="BD937" s="234" t="str">
        <f>IF(F937="","",Tabla1[[#This Row],[sem 01]]&amp;Tabla1[[#This Row],[sem 02]]&amp;Tabla1[[#This Row],[sem 03]])</f>
        <v/>
      </c>
      <c r="BE937" s="235" t="str">
        <f>IF(TRIM(F937)="","",$B$1&amp;"-"&amp;SUBSTITUTE(Tabla1[[#This Row],[Mes Inscrito]]," ","")&amp;"-"&amp;SUBSTITUTE(Tabla1[[#This Row],[Dia de clases Inscrito]]," ","")&amp;"-"&amp;SUBSTITUTE(Tabla1[[#This Row],[Horario Inscrito]]," ","")&amp;"-"&amp;Tabla1[[#This Row],[Fecha Inicio grupo]])</f>
        <v/>
      </c>
      <c r="BF937" s="252" t="str">
        <f>IF(F937="","",Tabla1[[#This Row],[Curso]])</f>
        <v/>
      </c>
      <c r="BG937" s="253" t="str">
        <f>+IF(TRIM(F937)="","",$B$1&amp;"-"&amp;TRIM(Tabla1[[#This Row],[Mes Inscrito]])&amp;"-"&amp;TRIM(Tabla1[[#This Row],[Dia de clases Inscrito]])&amp;"-"&amp;TRIM(Tabla1[[#This Row],[Horario Inscrito]])&amp;"-"&amp;TRIM(Tabla1[[#This Row],[Fecha Inicio grupo]])&amp;"-"&amp;TRIM(Tabla1[[#This Row],[Tipo Incrito]]))</f>
        <v/>
      </c>
      <c r="BH937" s="309"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10"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10"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10" t="str">
        <f>IF(Tabla1[[#This Row],[Fecha Inicio grupo]]="","",IFERROR(VLOOKUP(Tabla1[[#This Row],[Mes de Alta como miembro]],Parámetros!$AM$2:$AN$16,2,0),"01/01/1900"))</f>
        <v/>
      </c>
    </row>
    <row r="938" spans="1:63" ht="14.45" hidden="1">
      <c r="A938" s="69">
        <v>935</v>
      </c>
      <c r="B938" s="30"/>
      <c r="C938" s="35"/>
      <c r="D938" s="43"/>
      <c r="E938" s="65"/>
      <c r="F938" s="46"/>
      <c r="G938" s="46"/>
      <c r="H938" s="164"/>
      <c r="I938" s="43"/>
      <c r="J938" s="29"/>
      <c r="K938" s="70"/>
      <c r="L938" s="69"/>
      <c r="M938" s="47"/>
      <c r="N938" s="239" t="str">
        <f ca="1">IF(Tabla1[[#This Row],[Fecha de nac]]="","",IF(Tabla1[[#This Row],[Fecha Finalización]] &gt;=TODAY(), DATEDIF(Tabla1[[#This Row],[Fecha de nac]],TODAY(),"y"), ROUNDDOWN((Tabla1[[#This Row],[Fecha Finalización]] -Tabla1[[#This Row],[Fecha de nac]])/365,0)))</f>
        <v/>
      </c>
      <c r="O938" s="170"/>
      <c r="P938" s="35"/>
      <c r="Q938" s="68"/>
      <c r="R938" s="68"/>
      <c r="S938" s="68"/>
      <c r="T938" s="68"/>
      <c r="U938" s="244" t="str">
        <f>IF(F938="","",Tabla1[[#This Row],[Fecha Inicio grupo]]+3*7-7)</f>
        <v/>
      </c>
      <c r="V938" s="245" t="str">
        <f>IF(F938="","",EDATE(Tabla1[[#This Row],[Fecha Inicio grupo]],3))</f>
        <v/>
      </c>
      <c r="W938" s="30"/>
      <c r="X938" s="30"/>
      <c r="Y938" s="77"/>
      <c r="Z938" s="77"/>
      <c r="AA938" s="77"/>
      <c r="AB938" s="77"/>
      <c r="AC938" s="77"/>
      <c r="AD938" s="77"/>
      <c r="AE938" s="77"/>
      <c r="AF938" s="77"/>
      <c r="AG938" s="77"/>
      <c r="AH938" s="77"/>
      <c r="AI938" s="77"/>
      <c r="AJ938" s="77"/>
      <c r="AK938" s="77"/>
      <c r="AL938" s="77"/>
      <c r="AM938" s="77"/>
      <c r="AN938" s="77"/>
      <c r="AO938" s="145"/>
      <c r="AP938" s="247" t="str">
        <f>IF(F938="","",IFERROR(VLOOKUP(SUBSTITUTE(SUBSTITUTE(Tabla1[[#This Row],[Uso Sistemas]],"T","P"),"N","F"),Parámetros!$M$2:$N$17,2,0),"Completar hasta 3ra sem. para evaluar a Probacionista"))</f>
        <v/>
      </c>
      <c r="AQ938" s="40"/>
      <c r="AR938" s="40"/>
      <c r="AS938" s="40"/>
      <c r="AT938" s="29"/>
      <c r="AU938" s="56"/>
      <c r="AV938" s="56"/>
      <c r="AW938" s="56"/>
      <c r="AX938" s="249" t="str">
        <f>IF(V938="","",EOMONTH(EDATE(Tabla1[[#This Row],[Fecha Finalización]],2),0))</f>
        <v/>
      </c>
      <c r="AY938" s="40"/>
      <c r="AZ938" s="250" t="str">
        <f>IF(V938="","",EOMONTH(EDATE(Tabla1[[#This Row],[Fecha Finalización]],3),0))</f>
        <v/>
      </c>
      <c r="BA938" s="40"/>
      <c r="BB938" s="40"/>
      <c r="BC938" s="236"/>
      <c r="BD938" s="234" t="str">
        <f>IF(F938="","",Tabla1[[#This Row],[sem 01]]&amp;Tabla1[[#This Row],[sem 02]]&amp;Tabla1[[#This Row],[sem 03]])</f>
        <v/>
      </c>
      <c r="BE938" s="235" t="str">
        <f>IF(TRIM(F938)="","",$B$1&amp;"-"&amp;SUBSTITUTE(Tabla1[[#This Row],[Mes Inscrito]]," ","")&amp;"-"&amp;SUBSTITUTE(Tabla1[[#This Row],[Dia de clases Inscrito]]," ","")&amp;"-"&amp;SUBSTITUTE(Tabla1[[#This Row],[Horario Inscrito]]," ","")&amp;"-"&amp;Tabla1[[#This Row],[Fecha Inicio grupo]])</f>
        <v/>
      </c>
      <c r="BF938" s="252" t="str">
        <f>IF(F938="","",Tabla1[[#This Row],[Curso]])</f>
        <v/>
      </c>
      <c r="BG938" s="253" t="str">
        <f>+IF(TRIM(F938)="","",$B$1&amp;"-"&amp;TRIM(Tabla1[[#This Row],[Mes Inscrito]])&amp;"-"&amp;TRIM(Tabla1[[#This Row],[Dia de clases Inscrito]])&amp;"-"&amp;TRIM(Tabla1[[#This Row],[Horario Inscrito]])&amp;"-"&amp;TRIM(Tabla1[[#This Row],[Fecha Inicio grupo]])&amp;"-"&amp;TRIM(Tabla1[[#This Row],[Tipo Incrito]]))</f>
        <v/>
      </c>
      <c r="BH938" s="309"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10"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10"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10" t="str">
        <f>IF(Tabla1[[#This Row],[Fecha Inicio grupo]]="","",IFERROR(VLOOKUP(Tabla1[[#This Row],[Mes de Alta como miembro]],Parámetros!$AM$2:$AN$16,2,0),"01/01/1900"))</f>
        <v/>
      </c>
    </row>
    <row r="939" spans="1:63" ht="14.45" hidden="1">
      <c r="A939" s="69">
        <v>936</v>
      </c>
      <c r="B939" s="30"/>
      <c r="C939" s="35"/>
      <c r="D939" s="43"/>
      <c r="E939" s="65"/>
      <c r="F939" s="46"/>
      <c r="G939" s="46"/>
      <c r="H939" s="164"/>
      <c r="I939" s="43"/>
      <c r="J939" s="29"/>
      <c r="K939" s="70"/>
      <c r="L939" s="69"/>
      <c r="M939" s="47"/>
      <c r="N939" s="239" t="str">
        <f ca="1">IF(Tabla1[[#This Row],[Fecha de nac]]="","",IF(Tabla1[[#This Row],[Fecha Finalización]] &gt;=TODAY(), DATEDIF(Tabla1[[#This Row],[Fecha de nac]],TODAY(),"y"), ROUNDDOWN((Tabla1[[#This Row],[Fecha Finalización]] -Tabla1[[#This Row],[Fecha de nac]])/365,0)))</f>
        <v/>
      </c>
      <c r="O939" s="170"/>
      <c r="P939" s="35"/>
      <c r="Q939" s="68"/>
      <c r="R939" s="68"/>
      <c r="S939" s="68"/>
      <c r="T939" s="68"/>
      <c r="U939" s="244" t="str">
        <f>IF(F939="","",Tabla1[[#This Row],[Fecha Inicio grupo]]+3*7-7)</f>
        <v/>
      </c>
      <c r="V939" s="245" t="str">
        <f>IF(F939="","",EDATE(Tabla1[[#This Row],[Fecha Inicio grupo]],3))</f>
        <v/>
      </c>
      <c r="W939" s="30"/>
      <c r="X939" s="30"/>
      <c r="Y939" s="77"/>
      <c r="Z939" s="77"/>
      <c r="AA939" s="77"/>
      <c r="AB939" s="77"/>
      <c r="AC939" s="77"/>
      <c r="AD939" s="77"/>
      <c r="AE939" s="77"/>
      <c r="AF939" s="77"/>
      <c r="AG939" s="77"/>
      <c r="AH939" s="77"/>
      <c r="AI939" s="77"/>
      <c r="AJ939" s="77"/>
      <c r="AK939" s="77"/>
      <c r="AL939" s="77"/>
      <c r="AM939" s="77"/>
      <c r="AN939" s="77"/>
      <c r="AO939" s="145"/>
      <c r="AP939" s="247" t="str">
        <f>IF(F939="","",IFERROR(VLOOKUP(SUBSTITUTE(SUBSTITUTE(Tabla1[[#This Row],[Uso Sistemas]],"T","P"),"N","F"),Parámetros!$M$2:$N$17,2,0),"Completar hasta 3ra sem. para evaluar a Probacionista"))</f>
        <v/>
      </c>
      <c r="AQ939" s="40"/>
      <c r="AR939" s="40"/>
      <c r="AS939" s="40"/>
      <c r="AT939" s="29"/>
      <c r="AU939" s="56"/>
      <c r="AV939" s="56"/>
      <c r="AW939" s="56"/>
      <c r="AX939" s="249" t="str">
        <f>IF(V939="","",EOMONTH(EDATE(Tabla1[[#This Row],[Fecha Finalización]],2),0))</f>
        <v/>
      </c>
      <c r="AY939" s="40"/>
      <c r="AZ939" s="250" t="str">
        <f>IF(V939="","",EOMONTH(EDATE(Tabla1[[#This Row],[Fecha Finalización]],3),0))</f>
        <v/>
      </c>
      <c r="BA939" s="40"/>
      <c r="BB939" s="40"/>
      <c r="BC939" s="236"/>
      <c r="BD939" s="234" t="str">
        <f>IF(F939="","",Tabla1[[#This Row],[sem 01]]&amp;Tabla1[[#This Row],[sem 02]]&amp;Tabla1[[#This Row],[sem 03]])</f>
        <v/>
      </c>
      <c r="BE939" s="235" t="str">
        <f>IF(TRIM(F939)="","",$B$1&amp;"-"&amp;SUBSTITUTE(Tabla1[[#This Row],[Mes Inscrito]]," ","")&amp;"-"&amp;SUBSTITUTE(Tabla1[[#This Row],[Dia de clases Inscrito]]," ","")&amp;"-"&amp;SUBSTITUTE(Tabla1[[#This Row],[Horario Inscrito]]," ","")&amp;"-"&amp;Tabla1[[#This Row],[Fecha Inicio grupo]])</f>
        <v/>
      </c>
      <c r="BF939" s="252" t="str">
        <f>IF(F939="","",Tabla1[[#This Row],[Curso]])</f>
        <v/>
      </c>
      <c r="BG939" s="253" t="str">
        <f>+IF(TRIM(F939)="","",$B$1&amp;"-"&amp;TRIM(Tabla1[[#This Row],[Mes Inscrito]])&amp;"-"&amp;TRIM(Tabla1[[#This Row],[Dia de clases Inscrito]])&amp;"-"&amp;TRIM(Tabla1[[#This Row],[Horario Inscrito]])&amp;"-"&amp;TRIM(Tabla1[[#This Row],[Fecha Inicio grupo]])&amp;"-"&amp;TRIM(Tabla1[[#This Row],[Tipo Incrito]]))</f>
        <v/>
      </c>
      <c r="BH939" s="309"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10"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10"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10" t="str">
        <f>IF(Tabla1[[#This Row],[Fecha Inicio grupo]]="","",IFERROR(VLOOKUP(Tabla1[[#This Row],[Mes de Alta como miembro]],Parámetros!$AM$2:$AN$16,2,0),"01/01/1900"))</f>
        <v/>
      </c>
    </row>
    <row r="940" spans="1:63" ht="14.45" hidden="1">
      <c r="A940" s="69">
        <v>937</v>
      </c>
      <c r="B940" s="30"/>
      <c r="C940" s="35"/>
      <c r="D940" s="43"/>
      <c r="E940" s="65"/>
      <c r="F940" s="46"/>
      <c r="G940" s="46"/>
      <c r="H940" s="164"/>
      <c r="I940" s="43"/>
      <c r="J940" s="29"/>
      <c r="K940" s="70"/>
      <c r="L940" s="69"/>
      <c r="M940" s="47"/>
      <c r="N940" s="239" t="str">
        <f ca="1">IF(Tabla1[[#This Row],[Fecha de nac]]="","",IF(Tabla1[[#This Row],[Fecha Finalización]] &gt;=TODAY(), DATEDIF(Tabla1[[#This Row],[Fecha de nac]],TODAY(),"y"), ROUNDDOWN((Tabla1[[#This Row],[Fecha Finalización]] -Tabla1[[#This Row],[Fecha de nac]])/365,0)))</f>
        <v/>
      </c>
      <c r="O940" s="170"/>
      <c r="P940" s="35"/>
      <c r="Q940" s="68"/>
      <c r="R940" s="68"/>
      <c r="S940" s="68"/>
      <c r="T940" s="68"/>
      <c r="U940" s="244" t="str">
        <f>IF(F940="","",Tabla1[[#This Row],[Fecha Inicio grupo]]+3*7-7)</f>
        <v/>
      </c>
      <c r="V940" s="245" t="str">
        <f>IF(F940="","",EDATE(Tabla1[[#This Row],[Fecha Inicio grupo]],3))</f>
        <v/>
      </c>
      <c r="W940" s="30"/>
      <c r="X940" s="30"/>
      <c r="Y940" s="77"/>
      <c r="Z940" s="77"/>
      <c r="AA940" s="77"/>
      <c r="AB940" s="77"/>
      <c r="AC940" s="77"/>
      <c r="AD940" s="77"/>
      <c r="AE940" s="77"/>
      <c r="AF940" s="77"/>
      <c r="AG940" s="77"/>
      <c r="AH940" s="77"/>
      <c r="AI940" s="77"/>
      <c r="AJ940" s="77"/>
      <c r="AK940" s="77"/>
      <c r="AL940" s="77"/>
      <c r="AM940" s="77"/>
      <c r="AN940" s="77"/>
      <c r="AO940" s="145"/>
      <c r="AP940" s="247" t="str">
        <f>IF(F940="","",IFERROR(VLOOKUP(SUBSTITUTE(SUBSTITUTE(Tabla1[[#This Row],[Uso Sistemas]],"T","P"),"N","F"),Parámetros!$M$2:$N$17,2,0),"Completar hasta 3ra sem. para evaluar a Probacionista"))</f>
        <v/>
      </c>
      <c r="AQ940" s="40"/>
      <c r="AR940" s="40"/>
      <c r="AS940" s="40"/>
      <c r="AT940" s="29"/>
      <c r="AU940" s="56"/>
      <c r="AV940" s="56"/>
      <c r="AW940" s="56"/>
      <c r="AX940" s="249" t="str">
        <f>IF(V940="","",EOMONTH(EDATE(Tabla1[[#This Row],[Fecha Finalización]],2),0))</f>
        <v/>
      </c>
      <c r="AY940" s="40"/>
      <c r="AZ940" s="250" t="str">
        <f>IF(V940="","",EOMONTH(EDATE(Tabla1[[#This Row],[Fecha Finalización]],3),0))</f>
        <v/>
      </c>
      <c r="BA940" s="40"/>
      <c r="BB940" s="40"/>
      <c r="BC940" s="236"/>
      <c r="BD940" s="234" t="str">
        <f>IF(F940="","",Tabla1[[#This Row],[sem 01]]&amp;Tabla1[[#This Row],[sem 02]]&amp;Tabla1[[#This Row],[sem 03]])</f>
        <v/>
      </c>
      <c r="BE940" s="235" t="str">
        <f>IF(TRIM(F940)="","",$B$1&amp;"-"&amp;SUBSTITUTE(Tabla1[[#This Row],[Mes Inscrito]]," ","")&amp;"-"&amp;SUBSTITUTE(Tabla1[[#This Row],[Dia de clases Inscrito]]," ","")&amp;"-"&amp;SUBSTITUTE(Tabla1[[#This Row],[Horario Inscrito]]," ","")&amp;"-"&amp;Tabla1[[#This Row],[Fecha Inicio grupo]])</f>
        <v/>
      </c>
      <c r="BF940" s="252" t="str">
        <f>IF(F940="","",Tabla1[[#This Row],[Curso]])</f>
        <v/>
      </c>
      <c r="BG940" s="253" t="str">
        <f>+IF(TRIM(F940)="","",$B$1&amp;"-"&amp;TRIM(Tabla1[[#This Row],[Mes Inscrito]])&amp;"-"&amp;TRIM(Tabla1[[#This Row],[Dia de clases Inscrito]])&amp;"-"&amp;TRIM(Tabla1[[#This Row],[Horario Inscrito]])&amp;"-"&amp;TRIM(Tabla1[[#This Row],[Fecha Inicio grupo]])&amp;"-"&amp;TRIM(Tabla1[[#This Row],[Tipo Incrito]]))</f>
        <v/>
      </c>
      <c r="BH940" s="309"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10"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10"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10" t="str">
        <f>IF(Tabla1[[#This Row],[Fecha Inicio grupo]]="","",IFERROR(VLOOKUP(Tabla1[[#This Row],[Mes de Alta como miembro]],Parámetros!$AM$2:$AN$16,2,0),"01/01/1900"))</f>
        <v/>
      </c>
    </row>
    <row r="941" spans="1:63" ht="14.45" hidden="1">
      <c r="A941" s="69">
        <v>938</v>
      </c>
      <c r="B941" s="30"/>
      <c r="C941" s="35"/>
      <c r="D941" s="43"/>
      <c r="E941" s="65"/>
      <c r="F941" s="46"/>
      <c r="G941" s="46"/>
      <c r="H941" s="164"/>
      <c r="I941" s="43"/>
      <c r="J941" s="29"/>
      <c r="K941" s="70"/>
      <c r="L941" s="69"/>
      <c r="M941" s="47"/>
      <c r="N941" s="239" t="str">
        <f ca="1">IF(Tabla1[[#This Row],[Fecha de nac]]="","",IF(Tabla1[[#This Row],[Fecha Finalización]] &gt;=TODAY(), DATEDIF(Tabla1[[#This Row],[Fecha de nac]],TODAY(),"y"), ROUNDDOWN((Tabla1[[#This Row],[Fecha Finalización]] -Tabla1[[#This Row],[Fecha de nac]])/365,0)))</f>
        <v/>
      </c>
      <c r="O941" s="170"/>
      <c r="P941" s="35"/>
      <c r="Q941" s="68"/>
      <c r="R941" s="68"/>
      <c r="S941" s="68"/>
      <c r="T941" s="68"/>
      <c r="U941" s="244" t="str">
        <f>IF(F941="","",Tabla1[[#This Row],[Fecha Inicio grupo]]+3*7-7)</f>
        <v/>
      </c>
      <c r="V941" s="245" t="str">
        <f>IF(F941="","",EDATE(Tabla1[[#This Row],[Fecha Inicio grupo]],3))</f>
        <v/>
      </c>
      <c r="W941" s="30"/>
      <c r="X941" s="30"/>
      <c r="Y941" s="77"/>
      <c r="Z941" s="77"/>
      <c r="AA941" s="77"/>
      <c r="AB941" s="77"/>
      <c r="AC941" s="77"/>
      <c r="AD941" s="77"/>
      <c r="AE941" s="77"/>
      <c r="AF941" s="77"/>
      <c r="AG941" s="77"/>
      <c r="AH941" s="77"/>
      <c r="AI941" s="77"/>
      <c r="AJ941" s="77"/>
      <c r="AK941" s="77"/>
      <c r="AL941" s="77"/>
      <c r="AM941" s="77"/>
      <c r="AN941" s="77"/>
      <c r="AO941" s="145"/>
      <c r="AP941" s="247" t="str">
        <f>IF(F941="","",IFERROR(VLOOKUP(SUBSTITUTE(SUBSTITUTE(Tabla1[[#This Row],[Uso Sistemas]],"T","P"),"N","F"),Parámetros!$M$2:$N$17,2,0),"Completar hasta 3ra sem. para evaluar a Probacionista"))</f>
        <v/>
      </c>
      <c r="AQ941" s="40"/>
      <c r="AR941" s="40"/>
      <c r="AS941" s="40"/>
      <c r="AT941" s="29"/>
      <c r="AU941" s="56"/>
      <c r="AV941" s="56"/>
      <c r="AW941" s="56"/>
      <c r="AX941" s="249" t="str">
        <f>IF(V941="","",EOMONTH(EDATE(Tabla1[[#This Row],[Fecha Finalización]],2),0))</f>
        <v/>
      </c>
      <c r="AY941" s="40"/>
      <c r="AZ941" s="250" t="str">
        <f>IF(V941="","",EOMONTH(EDATE(Tabla1[[#This Row],[Fecha Finalización]],3),0))</f>
        <v/>
      </c>
      <c r="BA941" s="40"/>
      <c r="BB941" s="40"/>
      <c r="BC941" s="236"/>
      <c r="BD941" s="234" t="str">
        <f>IF(F941="","",Tabla1[[#This Row],[sem 01]]&amp;Tabla1[[#This Row],[sem 02]]&amp;Tabla1[[#This Row],[sem 03]])</f>
        <v/>
      </c>
      <c r="BE941" s="235" t="str">
        <f>IF(TRIM(F941)="","",$B$1&amp;"-"&amp;SUBSTITUTE(Tabla1[[#This Row],[Mes Inscrito]]," ","")&amp;"-"&amp;SUBSTITUTE(Tabla1[[#This Row],[Dia de clases Inscrito]]," ","")&amp;"-"&amp;SUBSTITUTE(Tabla1[[#This Row],[Horario Inscrito]]," ","")&amp;"-"&amp;Tabla1[[#This Row],[Fecha Inicio grupo]])</f>
        <v/>
      </c>
      <c r="BF941" s="252" t="str">
        <f>IF(F941="","",Tabla1[[#This Row],[Curso]])</f>
        <v/>
      </c>
      <c r="BG941" s="253" t="str">
        <f>+IF(TRIM(F941)="","",$B$1&amp;"-"&amp;TRIM(Tabla1[[#This Row],[Mes Inscrito]])&amp;"-"&amp;TRIM(Tabla1[[#This Row],[Dia de clases Inscrito]])&amp;"-"&amp;TRIM(Tabla1[[#This Row],[Horario Inscrito]])&amp;"-"&amp;TRIM(Tabla1[[#This Row],[Fecha Inicio grupo]])&amp;"-"&amp;TRIM(Tabla1[[#This Row],[Tipo Incrito]]))</f>
        <v/>
      </c>
      <c r="BH941" s="309"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10"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10"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10" t="str">
        <f>IF(Tabla1[[#This Row],[Fecha Inicio grupo]]="","",IFERROR(VLOOKUP(Tabla1[[#This Row],[Mes de Alta como miembro]],Parámetros!$AM$2:$AN$16,2,0),"01/01/1900"))</f>
        <v/>
      </c>
    </row>
    <row r="942" spans="1:63" ht="14.45" hidden="1">
      <c r="A942" s="69">
        <v>939</v>
      </c>
      <c r="B942" s="30"/>
      <c r="C942" s="35"/>
      <c r="D942" s="43"/>
      <c r="E942" s="65"/>
      <c r="F942" s="46"/>
      <c r="G942" s="46"/>
      <c r="H942" s="164"/>
      <c r="I942" s="43"/>
      <c r="J942" s="29"/>
      <c r="K942" s="70"/>
      <c r="L942" s="69"/>
      <c r="M942" s="47"/>
      <c r="N942" s="239" t="str">
        <f ca="1">IF(Tabla1[[#This Row],[Fecha de nac]]="","",IF(Tabla1[[#This Row],[Fecha Finalización]] &gt;=TODAY(), DATEDIF(Tabla1[[#This Row],[Fecha de nac]],TODAY(),"y"), ROUNDDOWN((Tabla1[[#This Row],[Fecha Finalización]] -Tabla1[[#This Row],[Fecha de nac]])/365,0)))</f>
        <v/>
      </c>
      <c r="O942" s="170"/>
      <c r="P942" s="35"/>
      <c r="Q942" s="68"/>
      <c r="R942" s="68"/>
      <c r="S942" s="68"/>
      <c r="T942" s="68"/>
      <c r="U942" s="244" t="str">
        <f>IF(F942="","",Tabla1[[#This Row],[Fecha Inicio grupo]]+3*7-7)</f>
        <v/>
      </c>
      <c r="V942" s="245" t="str">
        <f>IF(F942="","",EDATE(Tabla1[[#This Row],[Fecha Inicio grupo]],3))</f>
        <v/>
      </c>
      <c r="W942" s="30"/>
      <c r="X942" s="30"/>
      <c r="Y942" s="77"/>
      <c r="Z942" s="77"/>
      <c r="AA942" s="77"/>
      <c r="AB942" s="77"/>
      <c r="AC942" s="77"/>
      <c r="AD942" s="77"/>
      <c r="AE942" s="77"/>
      <c r="AF942" s="77"/>
      <c r="AG942" s="77"/>
      <c r="AH942" s="77"/>
      <c r="AI942" s="77"/>
      <c r="AJ942" s="77"/>
      <c r="AK942" s="77"/>
      <c r="AL942" s="77"/>
      <c r="AM942" s="77"/>
      <c r="AN942" s="77"/>
      <c r="AO942" s="145"/>
      <c r="AP942" s="247" t="str">
        <f>IF(F942="","",IFERROR(VLOOKUP(SUBSTITUTE(SUBSTITUTE(Tabla1[[#This Row],[Uso Sistemas]],"T","P"),"N","F"),Parámetros!$M$2:$N$17,2,0),"Completar hasta 3ra sem. para evaluar a Probacionista"))</f>
        <v/>
      </c>
      <c r="AQ942" s="40"/>
      <c r="AR942" s="40"/>
      <c r="AS942" s="40"/>
      <c r="AT942" s="29"/>
      <c r="AU942" s="56"/>
      <c r="AV942" s="56"/>
      <c r="AW942" s="56"/>
      <c r="AX942" s="249" t="str">
        <f>IF(V942="","",EOMONTH(EDATE(Tabla1[[#This Row],[Fecha Finalización]],2),0))</f>
        <v/>
      </c>
      <c r="AY942" s="40"/>
      <c r="AZ942" s="250" t="str">
        <f>IF(V942="","",EOMONTH(EDATE(Tabla1[[#This Row],[Fecha Finalización]],3),0))</f>
        <v/>
      </c>
      <c r="BA942" s="40"/>
      <c r="BB942" s="40"/>
      <c r="BC942" s="236"/>
      <c r="BD942" s="234" t="str">
        <f>IF(F942="","",Tabla1[[#This Row],[sem 01]]&amp;Tabla1[[#This Row],[sem 02]]&amp;Tabla1[[#This Row],[sem 03]])</f>
        <v/>
      </c>
      <c r="BE942" s="235" t="str">
        <f>IF(TRIM(F942)="","",$B$1&amp;"-"&amp;SUBSTITUTE(Tabla1[[#This Row],[Mes Inscrito]]," ","")&amp;"-"&amp;SUBSTITUTE(Tabla1[[#This Row],[Dia de clases Inscrito]]," ","")&amp;"-"&amp;SUBSTITUTE(Tabla1[[#This Row],[Horario Inscrito]]," ","")&amp;"-"&amp;Tabla1[[#This Row],[Fecha Inicio grupo]])</f>
        <v/>
      </c>
      <c r="BF942" s="252" t="str">
        <f>IF(F942="","",Tabla1[[#This Row],[Curso]])</f>
        <v/>
      </c>
      <c r="BG942" s="253" t="str">
        <f>+IF(TRIM(F942)="","",$B$1&amp;"-"&amp;TRIM(Tabla1[[#This Row],[Mes Inscrito]])&amp;"-"&amp;TRIM(Tabla1[[#This Row],[Dia de clases Inscrito]])&amp;"-"&amp;TRIM(Tabla1[[#This Row],[Horario Inscrito]])&amp;"-"&amp;TRIM(Tabla1[[#This Row],[Fecha Inicio grupo]])&amp;"-"&amp;TRIM(Tabla1[[#This Row],[Tipo Incrito]]))</f>
        <v/>
      </c>
      <c r="BH942" s="309"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10"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10"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10" t="str">
        <f>IF(Tabla1[[#This Row],[Fecha Inicio grupo]]="","",IFERROR(VLOOKUP(Tabla1[[#This Row],[Mes de Alta como miembro]],Parámetros!$AM$2:$AN$16,2,0),"01/01/1900"))</f>
        <v/>
      </c>
    </row>
    <row r="943" spans="1:63" ht="14.45" hidden="1">
      <c r="A943" s="69">
        <v>940</v>
      </c>
      <c r="B943" s="30"/>
      <c r="C943" s="35"/>
      <c r="D943" s="43"/>
      <c r="E943" s="65"/>
      <c r="F943" s="46"/>
      <c r="G943" s="46"/>
      <c r="H943" s="164"/>
      <c r="I943" s="43"/>
      <c r="J943" s="29"/>
      <c r="K943" s="70"/>
      <c r="L943" s="69"/>
      <c r="M943" s="47"/>
      <c r="N943" s="239" t="str">
        <f ca="1">IF(Tabla1[[#This Row],[Fecha de nac]]="","",IF(Tabla1[[#This Row],[Fecha Finalización]] &gt;=TODAY(), DATEDIF(Tabla1[[#This Row],[Fecha de nac]],TODAY(),"y"), ROUNDDOWN((Tabla1[[#This Row],[Fecha Finalización]] -Tabla1[[#This Row],[Fecha de nac]])/365,0)))</f>
        <v/>
      </c>
      <c r="O943" s="170"/>
      <c r="P943" s="35"/>
      <c r="Q943" s="68"/>
      <c r="R943" s="68"/>
      <c r="S943" s="68"/>
      <c r="T943" s="68"/>
      <c r="U943" s="244" t="str">
        <f>IF(F943="","",Tabla1[[#This Row],[Fecha Inicio grupo]]+3*7-7)</f>
        <v/>
      </c>
      <c r="V943" s="245" t="str">
        <f>IF(F943="","",EDATE(Tabla1[[#This Row],[Fecha Inicio grupo]],3))</f>
        <v/>
      </c>
      <c r="W943" s="30"/>
      <c r="X943" s="30"/>
      <c r="Y943" s="77"/>
      <c r="Z943" s="77"/>
      <c r="AA943" s="77"/>
      <c r="AB943" s="77"/>
      <c r="AC943" s="77"/>
      <c r="AD943" s="77"/>
      <c r="AE943" s="77"/>
      <c r="AF943" s="77"/>
      <c r="AG943" s="77"/>
      <c r="AH943" s="77"/>
      <c r="AI943" s="77"/>
      <c r="AJ943" s="77"/>
      <c r="AK943" s="77"/>
      <c r="AL943" s="77"/>
      <c r="AM943" s="77"/>
      <c r="AN943" s="77"/>
      <c r="AO943" s="145"/>
      <c r="AP943" s="247" t="str">
        <f>IF(F943="","",IFERROR(VLOOKUP(SUBSTITUTE(SUBSTITUTE(Tabla1[[#This Row],[Uso Sistemas]],"T","P"),"N","F"),Parámetros!$M$2:$N$17,2,0),"Completar hasta 3ra sem. para evaluar a Probacionista"))</f>
        <v/>
      </c>
      <c r="AQ943" s="40"/>
      <c r="AR943" s="40"/>
      <c r="AS943" s="40"/>
      <c r="AT943" s="29"/>
      <c r="AU943" s="56"/>
      <c r="AV943" s="56"/>
      <c r="AW943" s="56"/>
      <c r="AX943" s="249" t="str">
        <f>IF(V943="","",EOMONTH(EDATE(Tabla1[[#This Row],[Fecha Finalización]],2),0))</f>
        <v/>
      </c>
      <c r="AY943" s="40"/>
      <c r="AZ943" s="250" t="str">
        <f>IF(V943="","",EOMONTH(EDATE(Tabla1[[#This Row],[Fecha Finalización]],3),0))</f>
        <v/>
      </c>
      <c r="BA943" s="40"/>
      <c r="BB943" s="40"/>
      <c r="BC943" s="236"/>
      <c r="BD943" s="234" t="str">
        <f>IF(F943="","",Tabla1[[#This Row],[sem 01]]&amp;Tabla1[[#This Row],[sem 02]]&amp;Tabla1[[#This Row],[sem 03]])</f>
        <v/>
      </c>
      <c r="BE943" s="235" t="str">
        <f>IF(TRIM(F943)="","",$B$1&amp;"-"&amp;SUBSTITUTE(Tabla1[[#This Row],[Mes Inscrito]]," ","")&amp;"-"&amp;SUBSTITUTE(Tabla1[[#This Row],[Dia de clases Inscrito]]," ","")&amp;"-"&amp;SUBSTITUTE(Tabla1[[#This Row],[Horario Inscrito]]," ","")&amp;"-"&amp;Tabla1[[#This Row],[Fecha Inicio grupo]])</f>
        <v/>
      </c>
      <c r="BF943" s="252" t="str">
        <f>IF(F943="","",Tabla1[[#This Row],[Curso]])</f>
        <v/>
      </c>
      <c r="BG943" s="253" t="str">
        <f>+IF(TRIM(F943)="","",$B$1&amp;"-"&amp;TRIM(Tabla1[[#This Row],[Mes Inscrito]])&amp;"-"&amp;TRIM(Tabla1[[#This Row],[Dia de clases Inscrito]])&amp;"-"&amp;TRIM(Tabla1[[#This Row],[Horario Inscrito]])&amp;"-"&amp;TRIM(Tabla1[[#This Row],[Fecha Inicio grupo]])&amp;"-"&amp;TRIM(Tabla1[[#This Row],[Tipo Incrito]]))</f>
        <v/>
      </c>
      <c r="BH943" s="309"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10"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10"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10" t="str">
        <f>IF(Tabla1[[#This Row],[Fecha Inicio grupo]]="","",IFERROR(VLOOKUP(Tabla1[[#This Row],[Mes de Alta como miembro]],Parámetros!$AM$2:$AN$16,2,0),"01/01/1900"))</f>
        <v/>
      </c>
    </row>
    <row r="944" spans="1:63" ht="14.45" hidden="1">
      <c r="A944" s="69">
        <v>941</v>
      </c>
      <c r="B944" s="30"/>
      <c r="C944" s="35"/>
      <c r="D944" s="43"/>
      <c r="E944" s="65"/>
      <c r="F944" s="46"/>
      <c r="G944" s="46"/>
      <c r="H944" s="164"/>
      <c r="I944" s="43"/>
      <c r="J944" s="29"/>
      <c r="K944" s="70"/>
      <c r="L944" s="69"/>
      <c r="M944" s="47"/>
      <c r="N944" s="239" t="str">
        <f ca="1">IF(Tabla1[[#This Row],[Fecha de nac]]="","",IF(Tabla1[[#This Row],[Fecha Finalización]] &gt;=TODAY(), DATEDIF(Tabla1[[#This Row],[Fecha de nac]],TODAY(),"y"), ROUNDDOWN((Tabla1[[#This Row],[Fecha Finalización]] -Tabla1[[#This Row],[Fecha de nac]])/365,0)))</f>
        <v/>
      </c>
      <c r="O944" s="170"/>
      <c r="P944" s="35"/>
      <c r="Q944" s="68"/>
      <c r="R944" s="68"/>
      <c r="S944" s="68"/>
      <c r="T944" s="68"/>
      <c r="U944" s="244" t="str">
        <f>IF(F944="","",Tabla1[[#This Row],[Fecha Inicio grupo]]+3*7-7)</f>
        <v/>
      </c>
      <c r="V944" s="245" t="str">
        <f>IF(F944="","",EDATE(Tabla1[[#This Row],[Fecha Inicio grupo]],3))</f>
        <v/>
      </c>
      <c r="W944" s="30"/>
      <c r="X944" s="30"/>
      <c r="Y944" s="77"/>
      <c r="Z944" s="77"/>
      <c r="AA944" s="77"/>
      <c r="AB944" s="77"/>
      <c r="AC944" s="77"/>
      <c r="AD944" s="77"/>
      <c r="AE944" s="77"/>
      <c r="AF944" s="77"/>
      <c r="AG944" s="77"/>
      <c r="AH944" s="77"/>
      <c r="AI944" s="77"/>
      <c r="AJ944" s="77"/>
      <c r="AK944" s="77"/>
      <c r="AL944" s="77"/>
      <c r="AM944" s="77"/>
      <c r="AN944" s="77"/>
      <c r="AO944" s="145"/>
      <c r="AP944" s="247" t="str">
        <f>IF(F944="","",IFERROR(VLOOKUP(SUBSTITUTE(SUBSTITUTE(Tabla1[[#This Row],[Uso Sistemas]],"T","P"),"N","F"),Parámetros!$M$2:$N$17,2,0),"Completar hasta 3ra sem. para evaluar a Probacionista"))</f>
        <v/>
      </c>
      <c r="AQ944" s="40"/>
      <c r="AR944" s="40"/>
      <c r="AS944" s="40"/>
      <c r="AT944" s="29"/>
      <c r="AU944" s="56"/>
      <c r="AV944" s="56"/>
      <c r="AW944" s="56"/>
      <c r="AX944" s="249" t="str">
        <f>IF(V944="","",EOMONTH(EDATE(Tabla1[[#This Row],[Fecha Finalización]],2),0))</f>
        <v/>
      </c>
      <c r="AY944" s="40"/>
      <c r="AZ944" s="250" t="str">
        <f>IF(V944="","",EOMONTH(EDATE(Tabla1[[#This Row],[Fecha Finalización]],3),0))</f>
        <v/>
      </c>
      <c r="BA944" s="40"/>
      <c r="BB944" s="40"/>
      <c r="BC944" s="236"/>
      <c r="BD944" s="234" t="str">
        <f>IF(F944="","",Tabla1[[#This Row],[sem 01]]&amp;Tabla1[[#This Row],[sem 02]]&amp;Tabla1[[#This Row],[sem 03]])</f>
        <v/>
      </c>
      <c r="BE944" s="235" t="str">
        <f>IF(TRIM(F944)="","",$B$1&amp;"-"&amp;SUBSTITUTE(Tabla1[[#This Row],[Mes Inscrito]]," ","")&amp;"-"&amp;SUBSTITUTE(Tabla1[[#This Row],[Dia de clases Inscrito]]," ","")&amp;"-"&amp;SUBSTITUTE(Tabla1[[#This Row],[Horario Inscrito]]," ","")&amp;"-"&amp;Tabla1[[#This Row],[Fecha Inicio grupo]])</f>
        <v/>
      </c>
      <c r="BF944" s="252" t="str">
        <f>IF(F944="","",Tabla1[[#This Row],[Curso]])</f>
        <v/>
      </c>
      <c r="BG944" s="253" t="str">
        <f>+IF(TRIM(F944)="","",$B$1&amp;"-"&amp;TRIM(Tabla1[[#This Row],[Mes Inscrito]])&amp;"-"&amp;TRIM(Tabla1[[#This Row],[Dia de clases Inscrito]])&amp;"-"&amp;TRIM(Tabla1[[#This Row],[Horario Inscrito]])&amp;"-"&amp;TRIM(Tabla1[[#This Row],[Fecha Inicio grupo]])&amp;"-"&amp;TRIM(Tabla1[[#This Row],[Tipo Incrito]]))</f>
        <v/>
      </c>
      <c r="BH944" s="309"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10"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10"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10" t="str">
        <f>IF(Tabla1[[#This Row],[Fecha Inicio grupo]]="","",IFERROR(VLOOKUP(Tabla1[[#This Row],[Mes de Alta como miembro]],Parámetros!$AM$2:$AN$16,2,0),"01/01/1900"))</f>
        <v/>
      </c>
    </row>
    <row r="945" spans="1:63" ht="14.45" hidden="1">
      <c r="A945" s="69">
        <v>942</v>
      </c>
      <c r="B945" s="30"/>
      <c r="C945" s="35"/>
      <c r="D945" s="43"/>
      <c r="E945" s="65"/>
      <c r="F945" s="46"/>
      <c r="G945" s="46"/>
      <c r="H945" s="164"/>
      <c r="I945" s="43"/>
      <c r="J945" s="29"/>
      <c r="K945" s="70"/>
      <c r="L945" s="69"/>
      <c r="M945" s="47"/>
      <c r="N945" s="239" t="str">
        <f ca="1">IF(Tabla1[[#This Row],[Fecha de nac]]="","",IF(Tabla1[[#This Row],[Fecha Finalización]] &gt;=TODAY(), DATEDIF(Tabla1[[#This Row],[Fecha de nac]],TODAY(),"y"), ROUNDDOWN((Tabla1[[#This Row],[Fecha Finalización]] -Tabla1[[#This Row],[Fecha de nac]])/365,0)))</f>
        <v/>
      </c>
      <c r="O945" s="170"/>
      <c r="P945" s="35"/>
      <c r="Q945" s="68"/>
      <c r="R945" s="68"/>
      <c r="S945" s="68"/>
      <c r="T945" s="68"/>
      <c r="U945" s="244" t="str">
        <f>IF(F945="","",Tabla1[[#This Row],[Fecha Inicio grupo]]+3*7-7)</f>
        <v/>
      </c>
      <c r="V945" s="245" t="str">
        <f>IF(F945="","",EDATE(Tabla1[[#This Row],[Fecha Inicio grupo]],3))</f>
        <v/>
      </c>
      <c r="W945" s="30"/>
      <c r="X945" s="30"/>
      <c r="Y945" s="77"/>
      <c r="Z945" s="77"/>
      <c r="AA945" s="77"/>
      <c r="AB945" s="77"/>
      <c r="AC945" s="77"/>
      <c r="AD945" s="77"/>
      <c r="AE945" s="77"/>
      <c r="AF945" s="77"/>
      <c r="AG945" s="77"/>
      <c r="AH945" s="77"/>
      <c r="AI945" s="77"/>
      <c r="AJ945" s="77"/>
      <c r="AK945" s="77"/>
      <c r="AL945" s="77"/>
      <c r="AM945" s="77"/>
      <c r="AN945" s="77"/>
      <c r="AO945" s="145"/>
      <c r="AP945" s="247" t="str">
        <f>IF(F945="","",IFERROR(VLOOKUP(SUBSTITUTE(SUBSTITUTE(Tabla1[[#This Row],[Uso Sistemas]],"T","P"),"N","F"),Parámetros!$M$2:$N$17,2,0),"Completar hasta 3ra sem. para evaluar a Probacionista"))</f>
        <v/>
      </c>
      <c r="AQ945" s="40"/>
      <c r="AR945" s="40"/>
      <c r="AS945" s="40"/>
      <c r="AT945" s="29"/>
      <c r="AU945" s="56"/>
      <c r="AV945" s="56"/>
      <c r="AW945" s="56"/>
      <c r="AX945" s="249" t="str">
        <f>IF(V945="","",EOMONTH(EDATE(Tabla1[[#This Row],[Fecha Finalización]],2),0))</f>
        <v/>
      </c>
      <c r="AY945" s="40"/>
      <c r="AZ945" s="250" t="str">
        <f>IF(V945="","",EOMONTH(EDATE(Tabla1[[#This Row],[Fecha Finalización]],3),0))</f>
        <v/>
      </c>
      <c r="BA945" s="40"/>
      <c r="BB945" s="40"/>
      <c r="BC945" s="236"/>
      <c r="BD945" s="234" t="str">
        <f>IF(F945="","",Tabla1[[#This Row],[sem 01]]&amp;Tabla1[[#This Row],[sem 02]]&amp;Tabla1[[#This Row],[sem 03]])</f>
        <v/>
      </c>
      <c r="BE945" s="235" t="str">
        <f>IF(TRIM(F945)="","",$B$1&amp;"-"&amp;SUBSTITUTE(Tabla1[[#This Row],[Mes Inscrito]]," ","")&amp;"-"&amp;SUBSTITUTE(Tabla1[[#This Row],[Dia de clases Inscrito]]," ","")&amp;"-"&amp;SUBSTITUTE(Tabla1[[#This Row],[Horario Inscrito]]," ","")&amp;"-"&amp;Tabla1[[#This Row],[Fecha Inicio grupo]])</f>
        <v/>
      </c>
      <c r="BF945" s="252" t="str">
        <f>IF(F945="","",Tabla1[[#This Row],[Curso]])</f>
        <v/>
      </c>
      <c r="BG945" s="253" t="str">
        <f>+IF(TRIM(F945)="","",$B$1&amp;"-"&amp;TRIM(Tabla1[[#This Row],[Mes Inscrito]])&amp;"-"&amp;TRIM(Tabla1[[#This Row],[Dia de clases Inscrito]])&amp;"-"&amp;TRIM(Tabla1[[#This Row],[Horario Inscrito]])&amp;"-"&amp;TRIM(Tabla1[[#This Row],[Fecha Inicio grupo]])&amp;"-"&amp;TRIM(Tabla1[[#This Row],[Tipo Incrito]]))</f>
        <v/>
      </c>
      <c r="BH945" s="309"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10"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10"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10" t="str">
        <f>IF(Tabla1[[#This Row],[Fecha Inicio grupo]]="","",IFERROR(VLOOKUP(Tabla1[[#This Row],[Mes de Alta como miembro]],Parámetros!$AM$2:$AN$16,2,0),"01/01/1900"))</f>
        <v/>
      </c>
    </row>
    <row r="946" spans="1:63" ht="14.45" hidden="1">
      <c r="A946" s="69">
        <v>943</v>
      </c>
      <c r="B946" s="30"/>
      <c r="C946" s="35"/>
      <c r="D946" s="43"/>
      <c r="E946" s="65"/>
      <c r="F946" s="46"/>
      <c r="G946" s="46"/>
      <c r="H946" s="164"/>
      <c r="I946" s="43"/>
      <c r="J946" s="29"/>
      <c r="K946" s="70"/>
      <c r="L946" s="69"/>
      <c r="M946" s="47"/>
      <c r="N946" s="239" t="str">
        <f ca="1">IF(Tabla1[[#This Row],[Fecha de nac]]="","",IF(Tabla1[[#This Row],[Fecha Finalización]] &gt;=TODAY(), DATEDIF(Tabla1[[#This Row],[Fecha de nac]],TODAY(),"y"), ROUNDDOWN((Tabla1[[#This Row],[Fecha Finalización]] -Tabla1[[#This Row],[Fecha de nac]])/365,0)))</f>
        <v/>
      </c>
      <c r="O946" s="170"/>
      <c r="P946" s="35"/>
      <c r="Q946" s="68"/>
      <c r="R946" s="68"/>
      <c r="S946" s="68"/>
      <c r="T946" s="68"/>
      <c r="U946" s="244" t="str">
        <f>IF(F946="","",Tabla1[[#This Row],[Fecha Inicio grupo]]+3*7-7)</f>
        <v/>
      </c>
      <c r="V946" s="245" t="str">
        <f>IF(F946="","",EDATE(Tabla1[[#This Row],[Fecha Inicio grupo]],3))</f>
        <v/>
      </c>
      <c r="W946" s="30"/>
      <c r="X946" s="30"/>
      <c r="Y946" s="77"/>
      <c r="Z946" s="77"/>
      <c r="AA946" s="77"/>
      <c r="AB946" s="77"/>
      <c r="AC946" s="77"/>
      <c r="AD946" s="77"/>
      <c r="AE946" s="77"/>
      <c r="AF946" s="77"/>
      <c r="AG946" s="77"/>
      <c r="AH946" s="77"/>
      <c r="AI946" s="77"/>
      <c r="AJ946" s="77"/>
      <c r="AK946" s="77"/>
      <c r="AL946" s="77"/>
      <c r="AM946" s="77"/>
      <c r="AN946" s="77"/>
      <c r="AO946" s="145"/>
      <c r="AP946" s="247" t="str">
        <f>IF(F946="","",IFERROR(VLOOKUP(SUBSTITUTE(SUBSTITUTE(Tabla1[[#This Row],[Uso Sistemas]],"T","P"),"N","F"),Parámetros!$M$2:$N$17,2,0),"Completar hasta 3ra sem. para evaluar a Probacionista"))</f>
        <v/>
      </c>
      <c r="AQ946" s="40"/>
      <c r="AR946" s="40"/>
      <c r="AS946" s="40"/>
      <c r="AT946" s="29"/>
      <c r="AU946" s="56"/>
      <c r="AV946" s="56"/>
      <c r="AW946" s="56"/>
      <c r="AX946" s="249" t="str">
        <f>IF(V946="","",EOMONTH(EDATE(Tabla1[[#This Row],[Fecha Finalización]],2),0))</f>
        <v/>
      </c>
      <c r="AY946" s="40"/>
      <c r="AZ946" s="250" t="str">
        <f>IF(V946="","",EOMONTH(EDATE(Tabla1[[#This Row],[Fecha Finalización]],3),0))</f>
        <v/>
      </c>
      <c r="BA946" s="40"/>
      <c r="BB946" s="40"/>
      <c r="BC946" s="236"/>
      <c r="BD946" s="234" t="str">
        <f>IF(F946="","",Tabla1[[#This Row],[sem 01]]&amp;Tabla1[[#This Row],[sem 02]]&amp;Tabla1[[#This Row],[sem 03]])</f>
        <v/>
      </c>
      <c r="BE946" s="235" t="str">
        <f>IF(TRIM(F946)="","",$B$1&amp;"-"&amp;SUBSTITUTE(Tabla1[[#This Row],[Mes Inscrito]]," ","")&amp;"-"&amp;SUBSTITUTE(Tabla1[[#This Row],[Dia de clases Inscrito]]," ","")&amp;"-"&amp;SUBSTITUTE(Tabla1[[#This Row],[Horario Inscrito]]," ","")&amp;"-"&amp;Tabla1[[#This Row],[Fecha Inicio grupo]])</f>
        <v/>
      </c>
      <c r="BF946" s="252" t="str">
        <f>IF(F946="","",Tabla1[[#This Row],[Curso]])</f>
        <v/>
      </c>
      <c r="BG946" s="253" t="str">
        <f>+IF(TRIM(F946)="","",$B$1&amp;"-"&amp;TRIM(Tabla1[[#This Row],[Mes Inscrito]])&amp;"-"&amp;TRIM(Tabla1[[#This Row],[Dia de clases Inscrito]])&amp;"-"&amp;TRIM(Tabla1[[#This Row],[Horario Inscrito]])&amp;"-"&amp;TRIM(Tabla1[[#This Row],[Fecha Inicio grupo]])&amp;"-"&amp;TRIM(Tabla1[[#This Row],[Tipo Incrito]]))</f>
        <v/>
      </c>
      <c r="BH946" s="309"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10"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10"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10" t="str">
        <f>IF(Tabla1[[#This Row],[Fecha Inicio grupo]]="","",IFERROR(VLOOKUP(Tabla1[[#This Row],[Mes de Alta como miembro]],Parámetros!$AM$2:$AN$16,2,0),"01/01/1900"))</f>
        <v/>
      </c>
    </row>
    <row r="947" spans="1:63" ht="14.45" hidden="1">
      <c r="A947" s="69">
        <v>944</v>
      </c>
      <c r="B947" s="30"/>
      <c r="C947" s="35"/>
      <c r="D947" s="43"/>
      <c r="E947" s="65"/>
      <c r="F947" s="46"/>
      <c r="G947" s="46"/>
      <c r="H947" s="164"/>
      <c r="I947" s="43"/>
      <c r="J947" s="29"/>
      <c r="K947" s="70"/>
      <c r="L947" s="69"/>
      <c r="M947" s="47"/>
      <c r="N947" s="239" t="str">
        <f ca="1">IF(Tabla1[[#This Row],[Fecha de nac]]="","",IF(Tabla1[[#This Row],[Fecha Finalización]] &gt;=TODAY(), DATEDIF(Tabla1[[#This Row],[Fecha de nac]],TODAY(),"y"), ROUNDDOWN((Tabla1[[#This Row],[Fecha Finalización]] -Tabla1[[#This Row],[Fecha de nac]])/365,0)))</f>
        <v/>
      </c>
      <c r="O947" s="170"/>
      <c r="P947" s="35"/>
      <c r="Q947" s="68"/>
      <c r="R947" s="68"/>
      <c r="S947" s="68"/>
      <c r="T947" s="68"/>
      <c r="U947" s="244" t="str">
        <f>IF(F947="","",Tabla1[[#This Row],[Fecha Inicio grupo]]+3*7-7)</f>
        <v/>
      </c>
      <c r="V947" s="245" t="str">
        <f>IF(F947="","",EDATE(Tabla1[[#This Row],[Fecha Inicio grupo]],3))</f>
        <v/>
      </c>
      <c r="W947" s="30"/>
      <c r="X947" s="30"/>
      <c r="Y947" s="77"/>
      <c r="Z947" s="77"/>
      <c r="AA947" s="77"/>
      <c r="AB947" s="77"/>
      <c r="AC947" s="77"/>
      <c r="AD947" s="77"/>
      <c r="AE947" s="77"/>
      <c r="AF947" s="77"/>
      <c r="AG947" s="77"/>
      <c r="AH947" s="77"/>
      <c r="AI947" s="77"/>
      <c r="AJ947" s="77"/>
      <c r="AK947" s="77"/>
      <c r="AL947" s="77"/>
      <c r="AM947" s="77"/>
      <c r="AN947" s="77"/>
      <c r="AO947" s="145"/>
      <c r="AP947" s="247" t="str">
        <f>IF(F947="","",IFERROR(VLOOKUP(SUBSTITUTE(SUBSTITUTE(Tabla1[[#This Row],[Uso Sistemas]],"T","P"),"N","F"),Parámetros!$M$2:$N$17,2,0),"Completar hasta 3ra sem. para evaluar a Probacionista"))</f>
        <v/>
      </c>
      <c r="AQ947" s="40"/>
      <c r="AR947" s="40"/>
      <c r="AS947" s="40"/>
      <c r="AT947" s="29"/>
      <c r="AU947" s="56"/>
      <c r="AV947" s="56"/>
      <c r="AW947" s="56"/>
      <c r="AX947" s="249" t="str">
        <f>IF(V947="","",EOMONTH(EDATE(Tabla1[[#This Row],[Fecha Finalización]],2),0))</f>
        <v/>
      </c>
      <c r="AY947" s="40"/>
      <c r="AZ947" s="250" t="str">
        <f>IF(V947="","",EOMONTH(EDATE(Tabla1[[#This Row],[Fecha Finalización]],3),0))</f>
        <v/>
      </c>
      <c r="BA947" s="40"/>
      <c r="BB947" s="40"/>
      <c r="BC947" s="236"/>
      <c r="BD947" s="234" t="str">
        <f>IF(F947="","",Tabla1[[#This Row],[sem 01]]&amp;Tabla1[[#This Row],[sem 02]]&amp;Tabla1[[#This Row],[sem 03]])</f>
        <v/>
      </c>
      <c r="BE947" s="235" t="str">
        <f>IF(TRIM(F947)="","",$B$1&amp;"-"&amp;SUBSTITUTE(Tabla1[[#This Row],[Mes Inscrito]]," ","")&amp;"-"&amp;SUBSTITUTE(Tabla1[[#This Row],[Dia de clases Inscrito]]," ","")&amp;"-"&amp;SUBSTITUTE(Tabla1[[#This Row],[Horario Inscrito]]," ","")&amp;"-"&amp;Tabla1[[#This Row],[Fecha Inicio grupo]])</f>
        <v/>
      </c>
      <c r="BF947" s="252" t="str">
        <f>IF(F947="","",Tabla1[[#This Row],[Curso]])</f>
        <v/>
      </c>
      <c r="BG947" s="253" t="str">
        <f>+IF(TRIM(F947)="","",$B$1&amp;"-"&amp;TRIM(Tabla1[[#This Row],[Mes Inscrito]])&amp;"-"&amp;TRIM(Tabla1[[#This Row],[Dia de clases Inscrito]])&amp;"-"&amp;TRIM(Tabla1[[#This Row],[Horario Inscrito]])&amp;"-"&amp;TRIM(Tabla1[[#This Row],[Fecha Inicio grupo]])&amp;"-"&amp;TRIM(Tabla1[[#This Row],[Tipo Incrito]]))</f>
        <v/>
      </c>
      <c r="BH947" s="309"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10"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10"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10" t="str">
        <f>IF(Tabla1[[#This Row],[Fecha Inicio grupo]]="","",IFERROR(VLOOKUP(Tabla1[[#This Row],[Mes de Alta como miembro]],Parámetros!$AM$2:$AN$16,2,0),"01/01/1900"))</f>
        <v/>
      </c>
    </row>
    <row r="948" spans="1:63" ht="14.45" hidden="1">
      <c r="A948" s="69">
        <v>945</v>
      </c>
      <c r="B948" s="30"/>
      <c r="C948" s="35"/>
      <c r="D948" s="43"/>
      <c r="E948" s="65"/>
      <c r="F948" s="46"/>
      <c r="G948" s="46"/>
      <c r="H948" s="164"/>
      <c r="I948" s="43"/>
      <c r="J948" s="29"/>
      <c r="K948" s="70"/>
      <c r="L948" s="69"/>
      <c r="M948" s="47"/>
      <c r="N948" s="239" t="str">
        <f ca="1">IF(Tabla1[[#This Row],[Fecha de nac]]="","",IF(Tabla1[[#This Row],[Fecha Finalización]] &gt;=TODAY(), DATEDIF(Tabla1[[#This Row],[Fecha de nac]],TODAY(),"y"), ROUNDDOWN((Tabla1[[#This Row],[Fecha Finalización]] -Tabla1[[#This Row],[Fecha de nac]])/365,0)))</f>
        <v/>
      </c>
      <c r="O948" s="170"/>
      <c r="P948" s="35"/>
      <c r="Q948" s="68"/>
      <c r="R948" s="68"/>
      <c r="S948" s="68"/>
      <c r="T948" s="68"/>
      <c r="U948" s="244" t="str">
        <f>IF(F948="","",Tabla1[[#This Row],[Fecha Inicio grupo]]+3*7-7)</f>
        <v/>
      </c>
      <c r="V948" s="245" t="str">
        <f>IF(F948="","",EDATE(Tabla1[[#This Row],[Fecha Inicio grupo]],3))</f>
        <v/>
      </c>
      <c r="W948" s="30"/>
      <c r="X948" s="30"/>
      <c r="Y948" s="77"/>
      <c r="Z948" s="77"/>
      <c r="AA948" s="77"/>
      <c r="AB948" s="77"/>
      <c r="AC948" s="77"/>
      <c r="AD948" s="77"/>
      <c r="AE948" s="77"/>
      <c r="AF948" s="77"/>
      <c r="AG948" s="77"/>
      <c r="AH948" s="77"/>
      <c r="AI948" s="77"/>
      <c r="AJ948" s="77"/>
      <c r="AK948" s="77"/>
      <c r="AL948" s="77"/>
      <c r="AM948" s="77"/>
      <c r="AN948" s="77"/>
      <c r="AO948" s="145"/>
      <c r="AP948" s="247" t="str">
        <f>IF(F948="","",IFERROR(VLOOKUP(SUBSTITUTE(SUBSTITUTE(Tabla1[[#This Row],[Uso Sistemas]],"T","P"),"N","F"),Parámetros!$M$2:$N$17,2,0),"Completar hasta 3ra sem. para evaluar a Probacionista"))</f>
        <v/>
      </c>
      <c r="AQ948" s="40"/>
      <c r="AR948" s="40"/>
      <c r="AS948" s="40"/>
      <c r="AT948" s="29"/>
      <c r="AU948" s="56"/>
      <c r="AV948" s="56"/>
      <c r="AW948" s="56"/>
      <c r="AX948" s="249" t="str">
        <f>IF(V948="","",EOMONTH(EDATE(Tabla1[[#This Row],[Fecha Finalización]],2),0))</f>
        <v/>
      </c>
      <c r="AY948" s="40"/>
      <c r="AZ948" s="250" t="str">
        <f>IF(V948="","",EOMONTH(EDATE(Tabla1[[#This Row],[Fecha Finalización]],3),0))</f>
        <v/>
      </c>
      <c r="BA948" s="40"/>
      <c r="BB948" s="40"/>
      <c r="BC948" s="236"/>
      <c r="BD948" s="234" t="str">
        <f>IF(F948="","",Tabla1[[#This Row],[sem 01]]&amp;Tabla1[[#This Row],[sem 02]]&amp;Tabla1[[#This Row],[sem 03]])</f>
        <v/>
      </c>
      <c r="BE948" s="235" t="str">
        <f>IF(TRIM(F948)="","",$B$1&amp;"-"&amp;SUBSTITUTE(Tabla1[[#This Row],[Mes Inscrito]]," ","")&amp;"-"&amp;SUBSTITUTE(Tabla1[[#This Row],[Dia de clases Inscrito]]," ","")&amp;"-"&amp;SUBSTITUTE(Tabla1[[#This Row],[Horario Inscrito]]," ","")&amp;"-"&amp;Tabla1[[#This Row],[Fecha Inicio grupo]])</f>
        <v/>
      </c>
      <c r="BF948" s="252" t="str">
        <f>IF(F948="","",Tabla1[[#This Row],[Curso]])</f>
        <v/>
      </c>
      <c r="BG948" s="253" t="str">
        <f>+IF(TRIM(F948)="","",$B$1&amp;"-"&amp;TRIM(Tabla1[[#This Row],[Mes Inscrito]])&amp;"-"&amp;TRIM(Tabla1[[#This Row],[Dia de clases Inscrito]])&amp;"-"&amp;TRIM(Tabla1[[#This Row],[Horario Inscrito]])&amp;"-"&amp;TRIM(Tabla1[[#This Row],[Fecha Inicio grupo]])&amp;"-"&amp;TRIM(Tabla1[[#This Row],[Tipo Incrito]]))</f>
        <v/>
      </c>
      <c r="BH948" s="309"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10"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10"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10" t="str">
        <f>IF(Tabla1[[#This Row],[Fecha Inicio grupo]]="","",IFERROR(VLOOKUP(Tabla1[[#This Row],[Mes de Alta como miembro]],Parámetros!$AM$2:$AN$16,2,0),"01/01/1900"))</f>
        <v/>
      </c>
    </row>
    <row r="949" spans="1:63" ht="14.45" hidden="1">
      <c r="A949" s="69">
        <v>946</v>
      </c>
      <c r="B949" s="30"/>
      <c r="C949" s="35"/>
      <c r="D949" s="43"/>
      <c r="E949" s="65"/>
      <c r="F949" s="46"/>
      <c r="G949" s="46"/>
      <c r="H949" s="164"/>
      <c r="I949" s="43"/>
      <c r="J949" s="29"/>
      <c r="K949" s="70"/>
      <c r="L949" s="69"/>
      <c r="M949" s="47"/>
      <c r="N949" s="239" t="str">
        <f ca="1">IF(Tabla1[[#This Row],[Fecha de nac]]="","",IF(Tabla1[[#This Row],[Fecha Finalización]] &gt;=TODAY(), DATEDIF(Tabla1[[#This Row],[Fecha de nac]],TODAY(),"y"), ROUNDDOWN((Tabla1[[#This Row],[Fecha Finalización]] -Tabla1[[#This Row],[Fecha de nac]])/365,0)))</f>
        <v/>
      </c>
      <c r="O949" s="170"/>
      <c r="P949" s="35"/>
      <c r="Q949" s="68"/>
      <c r="R949" s="68"/>
      <c r="S949" s="68"/>
      <c r="T949" s="68"/>
      <c r="U949" s="244" t="str">
        <f>IF(F949="","",Tabla1[[#This Row],[Fecha Inicio grupo]]+3*7-7)</f>
        <v/>
      </c>
      <c r="V949" s="245" t="str">
        <f>IF(F949="","",EDATE(Tabla1[[#This Row],[Fecha Inicio grupo]],3))</f>
        <v/>
      </c>
      <c r="W949" s="30"/>
      <c r="X949" s="30"/>
      <c r="Y949" s="77"/>
      <c r="Z949" s="77"/>
      <c r="AA949" s="77"/>
      <c r="AB949" s="77"/>
      <c r="AC949" s="77"/>
      <c r="AD949" s="77"/>
      <c r="AE949" s="77"/>
      <c r="AF949" s="77"/>
      <c r="AG949" s="77"/>
      <c r="AH949" s="77"/>
      <c r="AI949" s="77"/>
      <c r="AJ949" s="77"/>
      <c r="AK949" s="77"/>
      <c r="AL949" s="77"/>
      <c r="AM949" s="77"/>
      <c r="AN949" s="77"/>
      <c r="AO949" s="145"/>
      <c r="AP949" s="247" t="str">
        <f>IF(F949="","",IFERROR(VLOOKUP(SUBSTITUTE(SUBSTITUTE(Tabla1[[#This Row],[Uso Sistemas]],"T","P"),"N","F"),Parámetros!$M$2:$N$17,2,0),"Completar hasta 3ra sem. para evaluar a Probacionista"))</f>
        <v/>
      </c>
      <c r="AQ949" s="40"/>
      <c r="AR949" s="40"/>
      <c r="AS949" s="40"/>
      <c r="AT949" s="29"/>
      <c r="AU949" s="56"/>
      <c r="AV949" s="56"/>
      <c r="AW949" s="56"/>
      <c r="AX949" s="249" t="str">
        <f>IF(V949="","",EOMONTH(EDATE(Tabla1[[#This Row],[Fecha Finalización]],2),0))</f>
        <v/>
      </c>
      <c r="AY949" s="40"/>
      <c r="AZ949" s="250" t="str">
        <f>IF(V949="","",EOMONTH(EDATE(Tabla1[[#This Row],[Fecha Finalización]],3),0))</f>
        <v/>
      </c>
      <c r="BA949" s="40"/>
      <c r="BB949" s="40"/>
      <c r="BC949" s="236"/>
      <c r="BD949" s="234" t="str">
        <f>IF(F949="","",Tabla1[[#This Row],[sem 01]]&amp;Tabla1[[#This Row],[sem 02]]&amp;Tabla1[[#This Row],[sem 03]])</f>
        <v/>
      </c>
      <c r="BE949" s="235" t="str">
        <f>IF(TRIM(F949)="","",$B$1&amp;"-"&amp;SUBSTITUTE(Tabla1[[#This Row],[Mes Inscrito]]," ","")&amp;"-"&amp;SUBSTITUTE(Tabla1[[#This Row],[Dia de clases Inscrito]]," ","")&amp;"-"&amp;SUBSTITUTE(Tabla1[[#This Row],[Horario Inscrito]]," ","")&amp;"-"&amp;Tabla1[[#This Row],[Fecha Inicio grupo]])</f>
        <v/>
      </c>
      <c r="BF949" s="252" t="str">
        <f>IF(F949="","",Tabla1[[#This Row],[Curso]])</f>
        <v/>
      </c>
      <c r="BG949" s="253" t="str">
        <f>+IF(TRIM(F949)="","",$B$1&amp;"-"&amp;TRIM(Tabla1[[#This Row],[Mes Inscrito]])&amp;"-"&amp;TRIM(Tabla1[[#This Row],[Dia de clases Inscrito]])&amp;"-"&amp;TRIM(Tabla1[[#This Row],[Horario Inscrito]])&amp;"-"&amp;TRIM(Tabla1[[#This Row],[Fecha Inicio grupo]])&amp;"-"&amp;TRIM(Tabla1[[#This Row],[Tipo Incrito]]))</f>
        <v/>
      </c>
      <c r="BH949" s="309"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10"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10"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10" t="str">
        <f>IF(Tabla1[[#This Row],[Fecha Inicio grupo]]="","",IFERROR(VLOOKUP(Tabla1[[#This Row],[Mes de Alta como miembro]],Parámetros!$AM$2:$AN$16,2,0),"01/01/1900"))</f>
        <v/>
      </c>
    </row>
    <row r="950" spans="1:63" ht="14.45" hidden="1">
      <c r="A950" s="69">
        <v>947</v>
      </c>
      <c r="B950" s="30"/>
      <c r="C950" s="35"/>
      <c r="D950" s="43"/>
      <c r="E950" s="65"/>
      <c r="F950" s="46"/>
      <c r="G950" s="46"/>
      <c r="H950" s="164"/>
      <c r="I950" s="43"/>
      <c r="J950" s="29"/>
      <c r="K950" s="70"/>
      <c r="L950" s="69"/>
      <c r="M950" s="47"/>
      <c r="N950" s="239" t="str">
        <f ca="1">IF(Tabla1[[#This Row],[Fecha de nac]]="","",IF(Tabla1[[#This Row],[Fecha Finalización]] &gt;=TODAY(), DATEDIF(Tabla1[[#This Row],[Fecha de nac]],TODAY(),"y"), ROUNDDOWN((Tabla1[[#This Row],[Fecha Finalización]] -Tabla1[[#This Row],[Fecha de nac]])/365,0)))</f>
        <v/>
      </c>
      <c r="O950" s="170"/>
      <c r="P950" s="35"/>
      <c r="Q950" s="68"/>
      <c r="R950" s="68"/>
      <c r="S950" s="68"/>
      <c r="T950" s="68"/>
      <c r="U950" s="244" t="str">
        <f>IF(F950="","",Tabla1[[#This Row],[Fecha Inicio grupo]]+3*7-7)</f>
        <v/>
      </c>
      <c r="V950" s="245" t="str">
        <f>IF(F950="","",EDATE(Tabla1[[#This Row],[Fecha Inicio grupo]],3))</f>
        <v/>
      </c>
      <c r="W950" s="30"/>
      <c r="X950" s="30"/>
      <c r="Y950" s="77"/>
      <c r="Z950" s="77"/>
      <c r="AA950" s="77"/>
      <c r="AB950" s="77"/>
      <c r="AC950" s="77"/>
      <c r="AD950" s="77"/>
      <c r="AE950" s="77"/>
      <c r="AF950" s="77"/>
      <c r="AG950" s="77"/>
      <c r="AH950" s="77"/>
      <c r="AI950" s="77"/>
      <c r="AJ950" s="77"/>
      <c r="AK950" s="77"/>
      <c r="AL950" s="77"/>
      <c r="AM950" s="77"/>
      <c r="AN950" s="77"/>
      <c r="AO950" s="145"/>
      <c r="AP950" s="247" t="str">
        <f>IF(F950="","",IFERROR(VLOOKUP(SUBSTITUTE(SUBSTITUTE(Tabla1[[#This Row],[Uso Sistemas]],"T","P"),"N","F"),Parámetros!$M$2:$N$17,2,0),"Completar hasta 3ra sem. para evaluar a Probacionista"))</f>
        <v/>
      </c>
      <c r="AQ950" s="40"/>
      <c r="AR950" s="40"/>
      <c r="AS950" s="40"/>
      <c r="AT950" s="29"/>
      <c r="AU950" s="56"/>
      <c r="AV950" s="56"/>
      <c r="AW950" s="56"/>
      <c r="AX950" s="249" t="str">
        <f>IF(V950="","",EOMONTH(EDATE(Tabla1[[#This Row],[Fecha Finalización]],2),0))</f>
        <v/>
      </c>
      <c r="AY950" s="40"/>
      <c r="AZ950" s="250" t="str">
        <f>IF(V950="","",EOMONTH(EDATE(Tabla1[[#This Row],[Fecha Finalización]],3),0))</f>
        <v/>
      </c>
      <c r="BA950" s="40"/>
      <c r="BB950" s="40"/>
      <c r="BC950" s="236"/>
      <c r="BD950" s="234" t="str">
        <f>IF(F950="","",Tabla1[[#This Row],[sem 01]]&amp;Tabla1[[#This Row],[sem 02]]&amp;Tabla1[[#This Row],[sem 03]])</f>
        <v/>
      </c>
      <c r="BE950" s="235" t="str">
        <f>IF(TRIM(F950)="","",$B$1&amp;"-"&amp;SUBSTITUTE(Tabla1[[#This Row],[Mes Inscrito]]," ","")&amp;"-"&amp;SUBSTITUTE(Tabla1[[#This Row],[Dia de clases Inscrito]]," ","")&amp;"-"&amp;SUBSTITUTE(Tabla1[[#This Row],[Horario Inscrito]]," ","")&amp;"-"&amp;Tabla1[[#This Row],[Fecha Inicio grupo]])</f>
        <v/>
      </c>
      <c r="BF950" s="252" t="str">
        <f>IF(F950="","",Tabla1[[#This Row],[Curso]])</f>
        <v/>
      </c>
      <c r="BG950" s="253" t="str">
        <f>+IF(TRIM(F950)="","",$B$1&amp;"-"&amp;TRIM(Tabla1[[#This Row],[Mes Inscrito]])&amp;"-"&amp;TRIM(Tabla1[[#This Row],[Dia de clases Inscrito]])&amp;"-"&amp;TRIM(Tabla1[[#This Row],[Horario Inscrito]])&amp;"-"&amp;TRIM(Tabla1[[#This Row],[Fecha Inicio grupo]])&amp;"-"&amp;TRIM(Tabla1[[#This Row],[Tipo Incrito]]))</f>
        <v/>
      </c>
      <c r="BH950" s="309"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10"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10"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10" t="str">
        <f>IF(Tabla1[[#This Row],[Fecha Inicio grupo]]="","",IFERROR(VLOOKUP(Tabla1[[#This Row],[Mes de Alta como miembro]],Parámetros!$AM$2:$AN$16,2,0),"01/01/1900"))</f>
        <v/>
      </c>
    </row>
    <row r="951" spans="1:63" ht="14.45" hidden="1">
      <c r="A951" s="69">
        <v>948</v>
      </c>
      <c r="B951" s="30"/>
      <c r="C951" s="35"/>
      <c r="D951" s="43"/>
      <c r="E951" s="65"/>
      <c r="F951" s="46"/>
      <c r="G951" s="46"/>
      <c r="H951" s="164"/>
      <c r="I951" s="43"/>
      <c r="J951" s="29"/>
      <c r="K951" s="70"/>
      <c r="L951" s="69"/>
      <c r="M951" s="47"/>
      <c r="N951" s="239" t="str">
        <f ca="1">IF(Tabla1[[#This Row],[Fecha de nac]]="","",IF(Tabla1[[#This Row],[Fecha Finalización]] &gt;=TODAY(), DATEDIF(Tabla1[[#This Row],[Fecha de nac]],TODAY(),"y"), ROUNDDOWN((Tabla1[[#This Row],[Fecha Finalización]] -Tabla1[[#This Row],[Fecha de nac]])/365,0)))</f>
        <v/>
      </c>
      <c r="O951" s="170"/>
      <c r="P951" s="35"/>
      <c r="Q951" s="68"/>
      <c r="R951" s="68"/>
      <c r="S951" s="68"/>
      <c r="T951" s="68"/>
      <c r="U951" s="244" t="str">
        <f>IF(F951="","",Tabla1[[#This Row],[Fecha Inicio grupo]]+3*7-7)</f>
        <v/>
      </c>
      <c r="V951" s="245" t="str">
        <f>IF(F951="","",EDATE(Tabla1[[#This Row],[Fecha Inicio grupo]],3))</f>
        <v/>
      </c>
      <c r="W951" s="30"/>
      <c r="X951" s="30"/>
      <c r="Y951" s="77"/>
      <c r="Z951" s="77"/>
      <c r="AA951" s="77"/>
      <c r="AB951" s="77"/>
      <c r="AC951" s="77"/>
      <c r="AD951" s="77"/>
      <c r="AE951" s="77"/>
      <c r="AF951" s="77"/>
      <c r="AG951" s="77"/>
      <c r="AH951" s="77"/>
      <c r="AI951" s="77"/>
      <c r="AJ951" s="77"/>
      <c r="AK951" s="77"/>
      <c r="AL951" s="77"/>
      <c r="AM951" s="77"/>
      <c r="AN951" s="77"/>
      <c r="AO951" s="145"/>
      <c r="AP951" s="247" t="str">
        <f>IF(F951="","",IFERROR(VLOOKUP(SUBSTITUTE(SUBSTITUTE(Tabla1[[#This Row],[Uso Sistemas]],"T","P"),"N","F"),Parámetros!$M$2:$N$17,2,0),"Completar hasta 3ra sem. para evaluar a Probacionista"))</f>
        <v/>
      </c>
      <c r="AQ951" s="40"/>
      <c r="AR951" s="40"/>
      <c r="AS951" s="40"/>
      <c r="AT951" s="29"/>
      <c r="AU951" s="56"/>
      <c r="AV951" s="56"/>
      <c r="AW951" s="56"/>
      <c r="AX951" s="249" t="str">
        <f>IF(V951="","",EOMONTH(EDATE(Tabla1[[#This Row],[Fecha Finalización]],2),0))</f>
        <v/>
      </c>
      <c r="AY951" s="40"/>
      <c r="AZ951" s="250" t="str">
        <f>IF(V951="","",EOMONTH(EDATE(Tabla1[[#This Row],[Fecha Finalización]],3),0))</f>
        <v/>
      </c>
      <c r="BA951" s="40"/>
      <c r="BB951" s="40"/>
      <c r="BC951" s="236"/>
      <c r="BD951" s="234" t="str">
        <f>IF(F951="","",Tabla1[[#This Row],[sem 01]]&amp;Tabla1[[#This Row],[sem 02]]&amp;Tabla1[[#This Row],[sem 03]])</f>
        <v/>
      </c>
      <c r="BE951" s="235" t="str">
        <f>IF(TRIM(F951)="","",$B$1&amp;"-"&amp;SUBSTITUTE(Tabla1[[#This Row],[Mes Inscrito]]," ","")&amp;"-"&amp;SUBSTITUTE(Tabla1[[#This Row],[Dia de clases Inscrito]]," ","")&amp;"-"&amp;SUBSTITUTE(Tabla1[[#This Row],[Horario Inscrito]]," ","")&amp;"-"&amp;Tabla1[[#This Row],[Fecha Inicio grupo]])</f>
        <v/>
      </c>
      <c r="BF951" s="252" t="str">
        <f>IF(F951="","",Tabla1[[#This Row],[Curso]])</f>
        <v/>
      </c>
      <c r="BG951" s="253" t="str">
        <f>+IF(TRIM(F951)="","",$B$1&amp;"-"&amp;TRIM(Tabla1[[#This Row],[Mes Inscrito]])&amp;"-"&amp;TRIM(Tabla1[[#This Row],[Dia de clases Inscrito]])&amp;"-"&amp;TRIM(Tabla1[[#This Row],[Horario Inscrito]])&amp;"-"&amp;TRIM(Tabla1[[#This Row],[Fecha Inicio grupo]])&amp;"-"&amp;TRIM(Tabla1[[#This Row],[Tipo Incrito]]))</f>
        <v/>
      </c>
      <c r="BH951" s="309"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10"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10"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10" t="str">
        <f>IF(Tabla1[[#This Row],[Fecha Inicio grupo]]="","",IFERROR(VLOOKUP(Tabla1[[#This Row],[Mes de Alta como miembro]],Parámetros!$AM$2:$AN$16,2,0),"01/01/1900"))</f>
        <v/>
      </c>
    </row>
    <row r="952" spans="1:63" ht="14.45" hidden="1">
      <c r="A952" s="69">
        <v>949</v>
      </c>
      <c r="B952" s="30"/>
      <c r="C952" s="35"/>
      <c r="D952" s="43"/>
      <c r="E952" s="65"/>
      <c r="F952" s="46"/>
      <c r="G952" s="46"/>
      <c r="H952" s="164"/>
      <c r="I952" s="43"/>
      <c r="J952" s="29"/>
      <c r="K952" s="70"/>
      <c r="L952" s="69"/>
      <c r="M952" s="47"/>
      <c r="N952" s="239" t="str">
        <f ca="1">IF(Tabla1[[#This Row],[Fecha de nac]]="","",IF(Tabla1[[#This Row],[Fecha Finalización]] &gt;=TODAY(), DATEDIF(Tabla1[[#This Row],[Fecha de nac]],TODAY(),"y"), ROUNDDOWN((Tabla1[[#This Row],[Fecha Finalización]] -Tabla1[[#This Row],[Fecha de nac]])/365,0)))</f>
        <v/>
      </c>
      <c r="O952" s="170"/>
      <c r="P952" s="35"/>
      <c r="Q952" s="68"/>
      <c r="R952" s="68"/>
      <c r="S952" s="68"/>
      <c r="T952" s="68"/>
      <c r="U952" s="244" t="str">
        <f>IF(F952="","",Tabla1[[#This Row],[Fecha Inicio grupo]]+3*7-7)</f>
        <v/>
      </c>
      <c r="V952" s="245" t="str">
        <f>IF(F952="","",EDATE(Tabla1[[#This Row],[Fecha Inicio grupo]],3))</f>
        <v/>
      </c>
      <c r="W952" s="30"/>
      <c r="X952" s="30"/>
      <c r="Y952" s="77"/>
      <c r="Z952" s="77"/>
      <c r="AA952" s="77"/>
      <c r="AB952" s="77"/>
      <c r="AC952" s="77"/>
      <c r="AD952" s="77"/>
      <c r="AE952" s="77"/>
      <c r="AF952" s="77"/>
      <c r="AG952" s="77"/>
      <c r="AH952" s="77"/>
      <c r="AI952" s="77"/>
      <c r="AJ952" s="77"/>
      <c r="AK952" s="77"/>
      <c r="AL952" s="77"/>
      <c r="AM952" s="77"/>
      <c r="AN952" s="77"/>
      <c r="AO952" s="145"/>
      <c r="AP952" s="247" t="str">
        <f>IF(F952="","",IFERROR(VLOOKUP(SUBSTITUTE(SUBSTITUTE(Tabla1[[#This Row],[Uso Sistemas]],"T","P"),"N","F"),Parámetros!$M$2:$N$17,2,0),"Completar hasta 3ra sem. para evaluar a Probacionista"))</f>
        <v/>
      </c>
      <c r="AQ952" s="40"/>
      <c r="AR952" s="40"/>
      <c r="AS952" s="40"/>
      <c r="AT952" s="29"/>
      <c r="AU952" s="56"/>
      <c r="AV952" s="56"/>
      <c r="AW952" s="56"/>
      <c r="AX952" s="249" t="str">
        <f>IF(V952="","",EOMONTH(EDATE(Tabla1[[#This Row],[Fecha Finalización]],2),0))</f>
        <v/>
      </c>
      <c r="AY952" s="40"/>
      <c r="AZ952" s="250" t="str">
        <f>IF(V952="","",EOMONTH(EDATE(Tabla1[[#This Row],[Fecha Finalización]],3),0))</f>
        <v/>
      </c>
      <c r="BA952" s="40"/>
      <c r="BB952" s="40"/>
      <c r="BC952" s="236"/>
      <c r="BD952" s="234" t="str">
        <f>IF(F952="","",Tabla1[[#This Row],[sem 01]]&amp;Tabla1[[#This Row],[sem 02]]&amp;Tabla1[[#This Row],[sem 03]])</f>
        <v/>
      </c>
      <c r="BE952" s="235" t="str">
        <f>IF(TRIM(F952)="","",$B$1&amp;"-"&amp;SUBSTITUTE(Tabla1[[#This Row],[Mes Inscrito]]," ","")&amp;"-"&amp;SUBSTITUTE(Tabla1[[#This Row],[Dia de clases Inscrito]]," ","")&amp;"-"&amp;SUBSTITUTE(Tabla1[[#This Row],[Horario Inscrito]]," ","")&amp;"-"&amp;Tabla1[[#This Row],[Fecha Inicio grupo]])</f>
        <v/>
      </c>
      <c r="BF952" s="252" t="str">
        <f>IF(F952="","",Tabla1[[#This Row],[Curso]])</f>
        <v/>
      </c>
      <c r="BG952" s="253" t="str">
        <f>+IF(TRIM(F952)="","",$B$1&amp;"-"&amp;TRIM(Tabla1[[#This Row],[Mes Inscrito]])&amp;"-"&amp;TRIM(Tabla1[[#This Row],[Dia de clases Inscrito]])&amp;"-"&amp;TRIM(Tabla1[[#This Row],[Horario Inscrito]])&amp;"-"&amp;TRIM(Tabla1[[#This Row],[Fecha Inicio grupo]])&amp;"-"&amp;TRIM(Tabla1[[#This Row],[Tipo Incrito]]))</f>
        <v/>
      </c>
      <c r="BH952" s="309"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10"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10"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10" t="str">
        <f>IF(Tabla1[[#This Row],[Fecha Inicio grupo]]="","",IFERROR(VLOOKUP(Tabla1[[#This Row],[Mes de Alta como miembro]],Parámetros!$AM$2:$AN$16,2,0),"01/01/1900"))</f>
        <v/>
      </c>
    </row>
    <row r="953" spans="1:63" ht="14.45" hidden="1">
      <c r="A953" s="69">
        <v>950</v>
      </c>
      <c r="B953" s="30"/>
      <c r="C953" s="35"/>
      <c r="D953" s="43"/>
      <c r="E953" s="65"/>
      <c r="F953" s="46"/>
      <c r="G953" s="46"/>
      <c r="H953" s="164"/>
      <c r="I953" s="43"/>
      <c r="J953" s="29"/>
      <c r="K953" s="70"/>
      <c r="L953" s="69"/>
      <c r="M953" s="47"/>
      <c r="N953" s="239" t="str">
        <f ca="1">IF(Tabla1[[#This Row],[Fecha de nac]]="","",IF(Tabla1[[#This Row],[Fecha Finalización]] &gt;=TODAY(), DATEDIF(Tabla1[[#This Row],[Fecha de nac]],TODAY(),"y"), ROUNDDOWN((Tabla1[[#This Row],[Fecha Finalización]] -Tabla1[[#This Row],[Fecha de nac]])/365,0)))</f>
        <v/>
      </c>
      <c r="O953" s="170"/>
      <c r="P953" s="35"/>
      <c r="Q953" s="68"/>
      <c r="R953" s="68"/>
      <c r="S953" s="68"/>
      <c r="T953" s="68"/>
      <c r="U953" s="244" t="str">
        <f>IF(F953="","",Tabla1[[#This Row],[Fecha Inicio grupo]]+3*7-7)</f>
        <v/>
      </c>
      <c r="V953" s="245" t="str">
        <f>IF(F953="","",EDATE(Tabla1[[#This Row],[Fecha Inicio grupo]],3))</f>
        <v/>
      </c>
      <c r="W953" s="30"/>
      <c r="X953" s="30"/>
      <c r="Y953" s="77"/>
      <c r="Z953" s="77"/>
      <c r="AA953" s="77"/>
      <c r="AB953" s="77"/>
      <c r="AC953" s="77"/>
      <c r="AD953" s="77"/>
      <c r="AE953" s="77"/>
      <c r="AF953" s="77"/>
      <c r="AG953" s="77"/>
      <c r="AH953" s="77"/>
      <c r="AI953" s="77"/>
      <c r="AJ953" s="77"/>
      <c r="AK953" s="77"/>
      <c r="AL953" s="77"/>
      <c r="AM953" s="77"/>
      <c r="AN953" s="77"/>
      <c r="AO953" s="145"/>
      <c r="AP953" s="247" t="str">
        <f>IF(F953="","",IFERROR(VLOOKUP(SUBSTITUTE(SUBSTITUTE(Tabla1[[#This Row],[Uso Sistemas]],"T","P"),"N","F"),Parámetros!$M$2:$N$17,2,0),"Completar hasta 3ra sem. para evaluar a Probacionista"))</f>
        <v/>
      </c>
      <c r="AQ953" s="40"/>
      <c r="AR953" s="40"/>
      <c r="AS953" s="40"/>
      <c r="AT953" s="29"/>
      <c r="AU953" s="56"/>
      <c r="AV953" s="56"/>
      <c r="AW953" s="56"/>
      <c r="AX953" s="249" t="str">
        <f>IF(V953="","",EOMONTH(EDATE(Tabla1[[#This Row],[Fecha Finalización]],2),0))</f>
        <v/>
      </c>
      <c r="AY953" s="40"/>
      <c r="AZ953" s="250" t="str">
        <f>IF(V953="","",EOMONTH(EDATE(Tabla1[[#This Row],[Fecha Finalización]],3),0))</f>
        <v/>
      </c>
      <c r="BA953" s="40"/>
      <c r="BB953" s="40"/>
      <c r="BC953" s="236"/>
      <c r="BD953" s="234" t="str">
        <f>IF(F953="","",Tabla1[[#This Row],[sem 01]]&amp;Tabla1[[#This Row],[sem 02]]&amp;Tabla1[[#This Row],[sem 03]])</f>
        <v/>
      </c>
      <c r="BE953" s="235" t="str">
        <f>IF(TRIM(F953)="","",$B$1&amp;"-"&amp;SUBSTITUTE(Tabla1[[#This Row],[Mes Inscrito]]," ","")&amp;"-"&amp;SUBSTITUTE(Tabla1[[#This Row],[Dia de clases Inscrito]]," ","")&amp;"-"&amp;SUBSTITUTE(Tabla1[[#This Row],[Horario Inscrito]]," ","")&amp;"-"&amp;Tabla1[[#This Row],[Fecha Inicio grupo]])</f>
        <v/>
      </c>
      <c r="BF953" s="252" t="str">
        <f>IF(F953="","",Tabla1[[#This Row],[Curso]])</f>
        <v/>
      </c>
      <c r="BG953" s="253" t="str">
        <f>+IF(TRIM(F953)="","",$B$1&amp;"-"&amp;TRIM(Tabla1[[#This Row],[Mes Inscrito]])&amp;"-"&amp;TRIM(Tabla1[[#This Row],[Dia de clases Inscrito]])&amp;"-"&amp;TRIM(Tabla1[[#This Row],[Horario Inscrito]])&amp;"-"&amp;TRIM(Tabla1[[#This Row],[Fecha Inicio grupo]])&amp;"-"&amp;TRIM(Tabla1[[#This Row],[Tipo Incrito]]))</f>
        <v/>
      </c>
      <c r="BH953" s="309"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10"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10"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10" t="str">
        <f>IF(Tabla1[[#This Row],[Fecha Inicio grupo]]="","",IFERROR(VLOOKUP(Tabla1[[#This Row],[Mes de Alta como miembro]],Parámetros!$AM$2:$AN$16,2,0),"01/01/1900"))</f>
        <v/>
      </c>
    </row>
    <row r="954" spans="1:63" ht="14.45" hidden="1">
      <c r="A954" s="69">
        <v>951</v>
      </c>
      <c r="B954" s="30"/>
      <c r="C954" s="35"/>
      <c r="D954" s="43"/>
      <c r="E954" s="65"/>
      <c r="F954" s="46"/>
      <c r="G954" s="46"/>
      <c r="H954" s="164"/>
      <c r="I954" s="43"/>
      <c r="J954" s="29"/>
      <c r="K954" s="70"/>
      <c r="L954" s="69"/>
      <c r="M954" s="47"/>
      <c r="N954" s="239" t="str">
        <f ca="1">IF(Tabla1[[#This Row],[Fecha de nac]]="","",IF(Tabla1[[#This Row],[Fecha Finalización]] &gt;=TODAY(), DATEDIF(Tabla1[[#This Row],[Fecha de nac]],TODAY(),"y"), ROUNDDOWN((Tabla1[[#This Row],[Fecha Finalización]] -Tabla1[[#This Row],[Fecha de nac]])/365,0)))</f>
        <v/>
      </c>
      <c r="O954" s="170"/>
      <c r="P954" s="35"/>
      <c r="Q954" s="68"/>
      <c r="R954" s="68"/>
      <c r="S954" s="68"/>
      <c r="T954" s="68"/>
      <c r="U954" s="244" t="str">
        <f>IF(F954="","",Tabla1[[#This Row],[Fecha Inicio grupo]]+3*7-7)</f>
        <v/>
      </c>
      <c r="V954" s="245" t="str">
        <f>IF(F954="","",EDATE(Tabla1[[#This Row],[Fecha Inicio grupo]],3))</f>
        <v/>
      </c>
      <c r="W954" s="30"/>
      <c r="X954" s="30"/>
      <c r="Y954" s="77"/>
      <c r="Z954" s="77"/>
      <c r="AA954" s="77"/>
      <c r="AB954" s="77"/>
      <c r="AC954" s="77"/>
      <c r="AD954" s="77"/>
      <c r="AE954" s="77"/>
      <c r="AF954" s="77"/>
      <c r="AG954" s="77"/>
      <c r="AH954" s="77"/>
      <c r="AI954" s="77"/>
      <c r="AJ954" s="77"/>
      <c r="AK954" s="77"/>
      <c r="AL954" s="77"/>
      <c r="AM954" s="77"/>
      <c r="AN954" s="77"/>
      <c r="AO954" s="145"/>
      <c r="AP954" s="247" t="str">
        <f>IF(F954="","",IFERROR(VLOOKUP(SUBSTITUTE(SUBSTITUTE(Tabla1[[#This Row],[Uso Sistemas]],"T","P"),"N","F"),Parámetros!$M$2:$N$17,2,0),"Completar hasta 3ra sem. para evaluar a Probacionista"))</f>
        <v/>
      </c>
      <c r="AQ954" s="40"/>
      <c r="AR954" s="40"/>
      <c r="AS954" s="40"/>
      <c r="AT954" s="29"/>
      <c r="AU954" s="56"/>
      <c r="AV954" s="56"/>
      <c r="AW954" s="56"/>
      <c r="AX954" s="249" t="str">
        <f>IF(V954="","",EOMONTH(EDATE(Tabla1[[#This Row],[Fecha Finalización]],2),0))</f>
        <v/>
      </c>
      <c r="AY954" s="40"/>
      <c r="AZ954" s="250" t="str">
        <f>IF(V954="","",EOMONTH(EDATE(Tabla1[[#This Row],[Fecha Finalización]],3),0))</f>
        <v/>
      </c>
      <c r="BA954" s="40"/>
      <c r="BB954" s="40"/>
      <c r="BC954" s="236"/>
      <c r="BD954" s="234" t="str">
        <f>IF(F954="","",Tabla1[[#This Row],[sem 01]]&amp;Tabla1[[#This Row],[sem 02]]&amp;Tabla1[[#This Row],[sem 03]])</f>
        <v/>
      </c>
      <c r="BE954" s="235" t="str">
        <f>IF(TRIM(F954)="","",$B$1&amp;"-"&amp;SUBSTITUTE(Tabla1[[#This Row],[Mes Inscrito]]," ","")&amp;"-"&amp;SUBSTITUTE(Tabla1[[#This Row],[Dia de clases Inscrito]]," ","")&amp;"-"&amp;SUBSTITUTE(Tabla1[[#This Row],[Horario Inscrito]]," ","")&amp;"-"&amp;Tabla1[[#This Row],[Fecha Inicio grupo]])</f>
        <v/>
      </c>
      <c r="BF954" s="252" t="str">
        <f>IF(F954="","",Tabla1[[#This Row],[Curso]])</f>
        <v/>
      </c>
      <c r="BG954" s="253" t="str">
        <f>+IF(TRIM(F954)="","",$B$1&amp;"-"&amp;TRIM(Tabla1[[#This Row],[Mes Inscrito]])&amp;"-"&amp;TRIM(Tabla1[[#This Row],[Dia de clases Inscrito]])&amp;"-"&amp;TRIM(Tabla1[[#This Row],[Horario Inscrito]])&amp;"-"&amp;TRIM(Tabla1[[#This Row],[Fecha Inicio grupo]])&amp;"-"&amp;TRIM(Tabla1[[#This Row],[Tipo Incrito]]))</f>
        <v/>
      </c>
      <c r="BH954" s="309"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10"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10"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10" t="str">
        <f>IF(Tabla1[[#This Row],[Fecha Inicio grupo]]="","",IFERROR(VLOOKUP(Tabla1[[#This Row],[Mes de Alta como miembro]],Parámetros!$AM$2:$AN$16,2,0),"01/01/1900"))</f>
        <v/>
      </c>
    </row>
    <row r="955" spans="1:63" ht="14.45" hidden="1">
      <c r="A955" s="69">
        <v>952</v>
      </c>
      <c r="B955" s="30"/>
      <c r="C955" s="35"/>
      <c r="D955" s="43"/>
      <c r="E955" s="65"/>
      <c r="F955" s="46"/>
      <c r="G955" s="46"/>
      <c r="H955" s="164"/>
      <c r="I955" s="43"/>
      <c r="J955" s="29"/>
      <c r="K955" s="70"/>
      <c r="L955" s="69"/>
      <c r="M955" s="47"/>
      <c r="N955" s="239" t="str">
        <f ca="1">IF(Tabla1[[#This Row],[Fecha de nac]]="","",IF(Tabla1[[#This Row],[Fecha Finalización]] &gt;=TODAY(), DATEDIF(Tabla1[[#This Row],[Fecha de nac]],TODAY(),"y"), ROUNDDOWN((Tabla1[[#This Row],[Fecha Finalización]] -Tabla1[[#This Row],[Fecha de nac]])/365,0)))</f>
        <v/>
      </c>
      <c r="O955" s="170"/>
      <c r="P955" s="35"/>
      <c r="Q955" s="68"/>
      <c r="R955" s="68"/>
      <c r="S955" s="68"/>
      <c r="T955" s="68"/>
      <c r="U955" s="244" t="str">
        <f>IF(F955="","",Tabla1[[#This Row],[Fecha Inicio grupo]]+3*7-7)</f>
        <v/>
      </c>
      <c r="V955" s="245" t="str">
        <f>IF(F955="","",EDATE(Tabla1[[#This Row],[Fecha Inicio grupo]],3))</f>
        <v/>
      </c>
      <c r="W955" s="30"/>
      <c r="X955" s="30"/>
      <c r="Y955" s="77"/>
      <c r="Z955" s="77"/>
      <c r="AA955" s="77"/>
      <c r="AB955" s="77"/>
      <c r="AC955" s="77"/>
      <c r="AD955" s="77"/>
      <c r="AE955" s="77"/>
      <c r="AF955" s="77"/>
      <c r="AG955" s="77"/>
      <c r="AH955" s="77"/>
      <c r="AI955" s="77"/>
      <c r="AJ955" s="77"/>
      <c r="AK955" s="77"/>
      <c r="AL955" s="77"/>
      <c r="AM955" s="77"/>
      <c r="AN955" s="77"/>
      <c r="AO955" s="145"/>
      <c r="AP955" s="247" t="str">
        <f>IF(F955="","",IFERROR(VLOOKUP(SUBSTITUTE(SUBSTITUTE(Tabla1[[#This Row],[Uso Sistemas]],"T","P"),"N","F"),Parámetros!$M$2:$N$17,2,0),"Completar hasta 3ra sem. para evaluar a Probacionista"))</f>
        <v/>
      </c>
      <c r="AQ955" s="40"/>
      <c r="AR955" s="40"/>
      <c r="AS955" s="40"/>
      <c r="AT955" s="29"/>
      <c r="AU955" s="56"/>
      <c r="AV955" s="56"/>
      <c r="AW955" s="56"/>
      <c r="AX955" s="249" t="str">
        <f>IF(V955="","",EOMONTH(EDATE(Tabla1[[#This Row],[Fecha Finalización]],2),0))</f>
        <v/>
      </c>
      <c r="AY955" s="40"/>
      <c r="AZ955" s="250" t="str">
        <f>IF(V955="","",EOMONTH(EDATE(Tabla1[[#This Row],[Fecha Finalización]],3),0))</f>
        <v/>
      </c>
      <c r="BA955" s="40"/>
      <c r="BB955" s="40"/>
      <c r="BC955" s="236"/>
      <c r="BD955" s="234" t="str">
        <f>IF(F955="","",Tabla1[[#This Row],[sem 01]]&amp;Tabla1[[#This Row],[sem 02]]&amp;Tabla1[[#This Row],[sem 03]])</f>
        <v/>
      </c>
      <c r="BE955" s="235" t="str">
        <f>IF(TRIM(F955)="","",$B$1&amp;"-"&amp;SUBSTITUTE(Tabla1[[#This Row],[Mes Inscrito]]," ","")&amp;"-"&amp;SUBSTITUTE(Tabla1[[#This Row],[Dia de clases Inscrito]]," ","")&amp;"-"&amp;SUBSTITUTE(Tabla1[[#This Row],[Horario Inscrito]]," ","")&amp;"-"&amp;Tabla1[[#This Row],[Fecha Inicio grupo]])</f>
        <v/>
      </c>
      <c r="BF955" s="252" t="str">
        <f>IF(F955="","",Tabla1[[#This Row],[Curso]])</f>
        <v/>
      </c>
      <c r="BG955" s="253" t="str">
        <f>+IF(TRIM(F955)="","",$B$1&amp;"-"&amp;TRIM(Tabla1[[#This Row],[Mes Inscrito]])&amp;"-"&amp;TRIM(Tabla1[[#This Row],[Dia de clases Inscrito]])&amp;"-"&amp;TRIM(Tabla1[[#This Row],[Horario Inscrito]])&amp;"-"&amp;TRIM(Tabla1[[#This Row],[Fecha Inicio grupo]])&amp;"-"&amp;TRIM(Tabla1[[#This Row],[Tipo Incrito]]))</f>
        <v/>
      </c>
      <c r="BH955" s="309"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10"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10"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10" t="str">
        <f>IF(Tabla1[[#This Row],[Fecha Inicio grupo]]="","",IFERROR(VLOOKUP(Tabla1[[#This Row],[Mes de Alta como miembro]],Parámetros!$AM$2:$AN$16,2,0),"01/01/1900"))</f>
        <v/>
      </c>
    </row>
    <row r="956" spans="1:63" ht="14.45" hidden="1">
      <c r="A956" s="69">
        <v>953</v>
      </c>
      <c r="B956" s="30"/>
      <c r="C956" s="35"/>
      <c r="D956" s="43"/>
      <c r="E956" s="65"/>
      <c r="F956" s="46"/>
      <c r="G956" s="46"/>
      <c r="H956" s="164"/>
      <c r="I956" s="43"/>
      <c r="J956" s="29"/>
      <c r="K956" s="70"/>
      <c r="L956" s="69"/>
      <c r="M956" s="47"/>
      <c r="N956" s="239" t="str">
        <f ca="1">IF(Tabla1[[#This Row],[Fecha de nac]]="","",IF(Tabla1[[#This Row],[Fecha Finalización]] &gt;=TODAY(), DATEDIF(Tabla1[[#This Row],[Fecha de nac]],TODAY(),"y"), ROUNDDOWN((Tabla1[[#This Row],[Fecha Finalización]] -Tabla1[[#This Row],[Fecha de nac]])/365,0)))</f>
        <v/>
      </c>
      <c r="O956" s="170"/>
      <c r="P956" s="35"/>
      <c r="Q956" s="68"/>
      <c r="R956" s="68"/>
      <c r="S956" s="68"/>
      <c r="T956" s="68"/>
      <c r="U956" s="244" t="str">
        <f>IF(F956="","",Tabla1[[#This Row],[Fecha Inicio grupo]]+3*7-7)</f>
        <v/>
      </c>
      <c r="V956" s="245" t="str">
        <f>IF(F956="","",EDATE(Tabla1[[#This Row],[Fecha Inicio grupo]],3))</f>
        <v/>
      </c>
      <c r="W956" s="30"/>
      <c r="X956" s="30"/>
      <c r="Y956" s="77"/>
      <c r="Z956" s="77"/>
      <c r="AA956" s="77"/>
      <c r="AB956" s="77"/>
      <c r="AC956" s="77"/>
      <c r="AD956" s="77"/>
      <c r="AE956" s="77"/>
      <c r="AF956" s="77"/>
      <c r="AG956" s="77"/>
      <c r="AH956" s="77"/>
      <c r="AI956" s="77"/>
      <c r="AJ956" s="77"/>
      <c r="AK956" s="77"/>
      <c r="AL956" s="77"/>
      <c r="AM956" s="77"/>
      <c r="AN956" s="77"/>
      <c r="AO956" s="145"/>
      <c r="AP956" s="247" t="str">
        <f>IF(F956="","",IFERROR(VLOOKUP(SUBSTITUTE(SUBSTITUTE(Tabla1[[#This Row],[Uso Sistemas]],"T","P"),"N","F"),Parámetros!$M$2:$N$17,2,0),"Completar hasta 3ra sem. para evaluar a Probacionista"))</f>
        <v/>
      </c>
      <c r="AQ956" s="40"/>
      <c r="AR956" s="40"/>
      <c r="AS956" s="40"/>
      <c r="AT956" s="29"/>
      <c r="AU956" s="56"/>
      <c r="AV956" s="56"/>
      <c r="AW956" s="56"/>
      <c r="AX956" s="249" t="str">
        <f>IF(V956="","",EOMONTH(EDATE(Tabla1[[#This Row],[Fecha Finalización]],2),0))</f>
        <v/>
      </c>
      <c r="AY956" s="40"/>
      <c r="AZ956" s="250" t="str">
        <f>IF(V956="","",EOMONTH(EDATE(Tabla1[[#This Row],[Fecha Finalización]],3),0))</f>
        <v/>
      </c>
      <c r="BA956" s="40"/>
      <c r="BB956" s="40"/>
      <c r="BC956" s="236"/>
      <c r="BD956" s="234" t="str">
        <f>IF(F956="","",Tabla1[[#This Row],[sem 01]]&amp;Tabla1[[#This Row],[sem 02]]&amp;Tabla1[[#This Row],[sem 03]])</f>
        <v/>
      </c>
      <c r="BE956" s="235" t="str">
        <f>IF(TRIM(F956)="","",$B$1&amp;"-"&amp;SUBSTITUTE(Tabla1[[#This Row],[Mes Inscrito]]," ","")&amp;"-"&amp;SUBSTITUTE(Tabla1[[#This Row],[Dia de clases Inscrito]]," ","")&amp;"-"&amp;SUBSTITUTE(Tabla1[[#This Row],[Horario Inscrito]]," ","")&amp;"-"&amp;Tabla1[[#This Row],[Fecha Inicio grupo]])</f>
        <v/>
      </c>
      <c r="BF956" s="252" t="str">
        <f>IF(F956="","",Tabla1[[#This Row],[Curso]])</f>
        <v/>
      </c>
      <c r="BG956" s="253" t="str">
        <f>+IF(TRIM(F956)="","",$B$1&amp;"-"&amp;TRIM(Tabla1[[#This Row],[Mes Inscrito]])&amp;"-"&amp;TRIM(Tabla1[[#This Row],[Dia de clases Inscrito]])&amp;"-"&amp;TRIM(Tabla1[[#This Row],[Horario Inscrito]])&amp;"-"&amp;TRIM(Tabla1[[#This Row],[Fecha Inicio grupo]])&amp;"-"&amp;TRIM(Tabla1[[#This Row],[Tipo Incrito]]))</f>
        <v/>
      </c>
      <c r="BH956" s="309"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10"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10"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10" t="str">
        <f>IF(Tabla1[[#This Row],[Fecha Inicio grupo]]="","",IFERROR(VLOOKUP(Tabla1[[#This Row],[Mes de Alta como miembro]],Parámetros!$AM$2:$AN$16,2,0),"01/01/1900"))</f>
        <v/>
      </c>
    </row>
    <row r="957" spans="1:63" ht="14.45" hidden="1">
      <c r="A957" s="69">
        <v>954</v>
      </c>
      <c r="B957" s="30"/>
      <c r="C957" s="35"/>
      <c r="D957" s="43"/>
      <c r="E957" s="65"/>
      <c r="F957" s="46"/>
      <c r="G957" s="46"/>
      <c r="H957" s="164"/>
      <c r="I957" s="43"/>
      <c r="J957" s="29"/>
      <c r="K957" s="70"/>
      <c r="L957" s="69"/>
      <c r="M957" s="47"/>
      <c r="N957" s="239" t="str">
        <f ca="1">IF(Tabla1[[#This Row],[Fecha de nac]]="","",IF(Tabla1[[#This Row],[Fecha Finalización]] &gt;=TODAY(), DATEDIF(Tabla1[[#This Row],[Fecha de nac]],TODAY(),"y"), ROUNDDOWN((Tabla1[[#This Row],[Fecha Finalización]] -Tabla1[[#This Row],[Fecha de nac]])/365,0)))</f>
        <v/>
      </c>
      <c r="O957" s="170"/>
      <c r="P957" s="35"/>
      <c r="Q957" s="68"/>
      <c r="R957" s="68"/>
      <c r="S957" s="68"/>
      <c r="T957" s="68"/>
      <c r="U957" s="244" t="str">
        <f>IF(F957="","",Tabla1[[#This Row],[Fecha Inicio grupo]]+3*7-7)</f>
        <v/>
      </c>
      <c r="V957" s="245" t="str">
        <f>IF(F957="","",EDATE(Tabla1[[#This Row],[Fecha Inicio grupo]],3))</f>
        <v/>
      </c>
      <c r="W957" s="30"/>
      <c r="X957" s="30"/>
      <c r="Y957" s="77"/>
      <c r="Z957" s="77"/>
      <c r="AA957" s="77"/>
      <c r="AB957" s="77"/>
      <c r="AC957" s="77"/>
      <c r="AD957" s="77"/>
      <c r="AE957" s="77"/>
      <c r="AF957" s="77"/>
      <c r="AG957" s="77"/>
      <c r="AH957" s="77"/>
      <c r="AI957" s="77"/>
      <c r="AJ957" s="77"/>
      <c r="AK957" s="77"/>
      <c r="AL957" s="77"/>
      <c r="AM957" s="77"/>
      <c r="AN957" s="77"/>
      <c r="AO957" s="145"/>
      <c r="AP957" s="247" t="str">
        <f>IF(F957="","",IFERROR(VLOOKUP(SUBSTITUTE(SUBSTITUTE(Tabla1[[#This Row],[Uso Sistemas]],"T","P"),"N","F"),Parámetros!$M$2:$N$17,2,0),"Completar hasta 3ra sem. para evaluar a Probacionista"))</f>
        <v/>
      </c>
      <c r="AQ957" s="40"/>
      <c r="AR957" s="40"/>
      <c r="AS957" s="40"/>
      <c r="AT957" s="29"/>
      <c r="AU957" s="56"/>
      <c r="AV957" s="56"/>
      <c r="AW957" s="56"/>
      <c r="AX957" s="249" t="str">
        <f>IF(V957="","",EOMONTH(EDATE(Tabla1[[#This Row],[Fecha Finalización]],2),0))</f>
        <v/>
      </c>
      <c r="AY957" s="40"/>
      <c r="AZ957" s="250" t="str">
        <f>IF(V957="","",EOMONTH(EDATE(Tabla1[[#This Row],[Fecha Finalización]],3),0))</f>
        <v/>
      </c>
      <c r="BA957" s="40"/>
      <c r="BB957" s="40"/>
      <c r="BC957" s="236"/>
      <c r="BD957" s="234" t="str">
        <f>IF(F957="","",Tabla1[[#This Row],[sem 01]]&amp;Tabla1[[#This Row],[sem 02]]&amp;Tabla1[[#This Row],[sem 03]])</f>
        <v/>
      </c>
      <c r="BE957" s="235" t="str">
        <f>IF(TRIM(F957)="","",$B$1&amp;"-"&amp;SUBSTITUTE(Tabla1[[#This Row],[Mes Inscrito]]," ","")&amp;"-"&amp;SUBSTITUTE(Tabla1[[#This Row],[Dia de clases Inscrito]]," ","")&amp;"-"&amp;SUBSTITUTE(Tabla1[[#This Row],[Horario Inscrito]]," ","")&amp;"-"&amp;Tabla1[[#This Row],[Fecha Inicio grupo]])</f>
        <v/>
      </c>
      <c r="BF957" s="252" t="str">
        <f>IF(F957="","",Tabla1[[#This Row],[Curso]])</f>
        <v/>
      </c>
      <c r="BG957" s="253" t="str">
        <f>+IF(TRIM(F957)="","",$B$1&amp;"-"&amp;TRIM(Tabla1[[#This Row],[Mes Inscrito]])&amp;"-"&amp;TRIM(Tabla1[[#This Row],[Dia de clases Inscrito]])&amp;"-"&amp;TRIM(Tabla1[[#This Row],[Horario Inscrito]])&amp;"-"&amp;TRIM(Tabla1[[#This Row],[Fecha Inicio grupo]])&amp;"-"&amp;TRIM(Tabla1[[#This Row],[Tipo Incrito]]))</f>
        <v/>
      </c>
      <c r="BH957" s="309"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10"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10"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10" t="str">
        <f>IF(Tabla1[[#This Row],[Fecha Inicio grupo]]="","",IFERROR(VLOOKUP(Tabla1[[#This Row],[Mes de Alta como miembro]],Parámetros!$AM$2:$AN$16,2,0),"01/01/1900"))</f>
        <v/>
      </c>
    </row>
    <row r="958" spans="1:63" ht="14.45" hidden="1">
      <c r="A958" s="69">
        <v>955</v>
      </c>
      <c r="B958" s="30"/>
      <c r="C958" s="35"/>
      <c r="D958" s="43"/>
      <c r="E958" s="65"/>
      <c r="F958" s="46"/>
      <c r="G958" s="46"/>
      <c r="H958" s="164"/>
      <c r="I958" s="43"/>
      <c r="J958" s="29"/>
      <c r="K958" s="70"/>
      <c r="L958" s="69"/>
      <c r="M958" s="47"/>
      <c r="N958" s="239" t="str">
        <f ca="1">IF(Tabla1[[#This Row],[Fecha de nac]]="","",IF(Tabla1[[#This Row],[Fecha Finalización]] &gt;=TODAY(), DATEDIF(Tabla1[[#This Row],[Fecha de nac]],TODAY(),"y"), ROUNDDOWN((Tabla1[[#This Row],[Fecha Finalización]] -Tabla1[[#This Row],[Fecha de nac]])/365,0)))</f>
        <v/>
      </c>
      <c r="O958" s="170"/>
      <c r="P958" s="35"/>
      <c r="Q958" s="68"/>
      <c r="R958" s="68"/>
      <c r="S958" s="68"/>
      <c r="T958" s="68"/>
      <c r="U958" s="244" t="str">
        <f>IF(F958="","",Tabla1[[#This Row],[Fecha Inicio grupo]]+3*7-7)</f>
        <v/>
      </c>
      <c r="V958" s="245" t="str">
        <f>IF(F958="","",EDATE(Tabla1[[#This Row],[Fecha Inicio grupo]],3))</f>
        <v/>
      </c>
      <c r="W958" s="30"/>
      <c r="X958" s="30"/>
      <c r="Y958" s="77"/>
      <c r="Z958" s="77"/>
      <c r="AA958" s="77"/>
      <c r="AB958" s="77"/>
      <c r="AC958" s="77"/>
      <c r="AD958" s="77"/>
      <c r="AE958" s="77"/>
      <c r="AF958" s="77"/>
      <c r="AG958" s="77"/>
      <c r="AH958" s="77"/>
      <c r="AI958" s="77"/>
      <c r="AJ958" s="77"/>
      <c r="AK958" s="77"/>
      <c r="AL958" s="77"/>
      <c r="AM958" s="77"/>
      <c r="AN958" s="77"/>
      <c r="AO958" s="145"/>
      <c r="AP958" s="247" t="str">
        <f>IF(F958="","",IFERROR(VLOOKUP(SUBSTITUTE(SUBSTITUTE(Tabla1[[#This Row],[Uso Sistemas]],"T","P"),"N","F"),Parámetros!$M$2:$N$17,2,0),"Completar hasta 3ra sem. para evaluar a Probacionista"))</f>
        <v/>
      </c>
      <c r="AQ958" s="40"/>
      <c r="AR958" s="40"/>
      <c r="AS958" s="40"/>
      <c r="AT958" s="29"/>
      <c r="AU958" s="56"/>
      <c r="AV958" s="56"/>
      <c r="AW958" s="56"/>
      <c r="AX958" s="249" t="str">
        <f>IF(V958="","",EOMONTH(EDATE(Tabla1[[#This Row],[Fecha Finalización]],2),0))</f>
        <v/>
      </c>
      <c r="AY958" s="40"/>
      <c r="AZ958" s="250" t="str">
        <f>IF(V958="","",EOMONTH(EDATE(Tabla1[[#This Row],[Fecha Finalización]],3),0))</f>
        <v/>
      </c>
      <c r="BA958" s="40"/>
      <c r="BB958" s="40"/>
      <c r="BC958" s="236"/>
      <c r="BD958" s="234" t="str">
        <f>IF(F958="","",Tabla1[[#This Row],[sem 01]]&amp;Tabla1[[#This Row],[sem 02]]&amp;Tabla1[[#This Row],[sem 03]])</f>
        <v/>
      </c>
      <c r="BE958" s="235" t="str">
        <f>IF(TRIM(F958)="","",$B$1&amp;"-"&amp;SUBSTITUTE(Tabla1[[#This Row],[Mes Inscrito]]," ","")&amp;"-"&amp;SUBSTITUTE(Tabla1[[#This Row],[Dia de clases Inscrito]]," ","")&amp;"-"&amp;SUBSTITUTE(Tabla1[[#This Row],[Horario Inscrito]]," ","")&amp;"-"&amp;Tabla1[[#This Row],[Fecha Inicio grupo]])</f>
        <v/>
      </c>
      <c r="BF958" s="252" t="str">
        <f>IF(F958="","",Tabla1[[#This Row],[Curso]])</f>
        <v/>
      </c>
      <c r="BG958" s="253" t="str">
        <f>+IF(TRIM(F958)="","",$B$1&amp;"-"&amp;TRIM(Tabla1[[#This Row],[Mes Inscrito]])&amp;"-"&amp;TRIM(Tabla1[[#This Row],[Dia de clases Inscrito]])&amp;"-"&amp;TRIM(Tabla1[[#This Row],[Horario Inscrito]])&amp;"-"&amp;TRIM(Tabla1[[#This Row],[Fecha Inicio grupo]])&amp;"-"&amp;TRIM(Tabla1[[#This Row],[Tipo Incrito]]))</f>
        <v/>
      </c>
      <c r="BH958" s="309"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10"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10"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10" t="str">
        <f>IF(Tabla1[[#This Row],[Fecha Inicio grupo]]="","",IFERROR(VLOOKUP(Tabla1[[#This Row],[Mes de Alta como miembro]],Parámetros!$AM$2:$AN$16,2,0),"01/01/1900"))</f>
        <v/>
      </c>
    </row>
    <row r="959" spans="1:63" ht="14.45" hidden="1">
      <c r="A959" s="69">
        <v>956</v>
      </c>
      <c r="B959" s="30"/>
      <c r="C959" s="35"/>
      <c r="D959" s="43"/>
      <c r="E959" s="65"/>
      <c r="F959" s="46"/>
      <c r="G959" s="46"/>
      <c r="H959" s="164"/>
      <c r="I959" s="43"/>
      <c r="J959" s="29"/>
      <c r="K959" s="70"/>
      <c r="L959" s="69"/>
      <c r="M959" s="47"/>
      <c r="N959" s="239" t="str">
        <f ca="1">IF(Tabla1[[#This Row],[Fecha de nac]]="","",IF(Tabla1[[#This Row],[Fecha Finalización]] &gt;=TODAY(), DATEDIF(Tabla1[[#This Row],[Fecha de nac]],TODAY(),"y"), ROUNDDOWN((Tabla1[[#This Row],[Fecha Finalización]] -Tabla1[[#This Row],[Fecha de nac]])/365,0)))</f>
        <v/>
      </c>
      <c r="O959" s="170"/>
      <c r="P959" s="35"/>
      <c r="Q959" s="68"/>
      <c r="R959" s="68"/>
      <c r="S959" s="68"/>
      <c r="T959" s="68"/>
      <c r="U959" s="244" t="str">
        <f>IF(F959="","",Tabla1[[#This Row],[Fecha Inicio grupo]]+3*7-7)</f>
        <v/>
      </c>
      <c r="V959" s="245" t="str">
        <f>IF(F959="","",EDATE(Tabla1[[#This Row],[Fecha Inicio grupo]],3))</f>
        <v/>
      </c>
      <c r="W959" s="30"/>
      <c r="X959" s="30"/>
      <c r="Y959" s="77"/>
      <c r="Z959" s="77"/>
      <c r="AA959" s="77"/>
      <c r="AB959" s="77"/>
      <c r="AC959" s="77"/>
      <c r="AD959" s="77"/>
      <c r="AE959" s="77"/>
      <c r="AF959" s="77"/>
      <c r="AG959" s="77"/>
      <c r="AH959" s="77"/>
      <c r="AI959" s="77"/>
      <c r="AJ959" s="77"/>
      <c r="AK959" s="77"/>
      <c r="AL959" s="77"/>
      <c r="AM959" s="77"/>
      <c r="AN959" s="77"/>
      <c r="AO959" s="145"/>
      <c r="AP959" s="247" t="str">
        <f>IF(F959="","",IFERROR(VLOOKUP(SUBSTITUTE(SUBSTITUTE(Tabla1[[#This Row],[Uso Sistemas]],"T","P"),"N","F"),Parámetros!$M$2:$N$17,2,0),"Completar hasta 3ra sem. para evaluar a Probacionista"))</f>
        <v/>
      </c>
      <c r="AQ959" s="40"/>
      <c r="AR959" s="40"/>
      <c r="AS959" s="40"/>
      <c r="AT959" s="29"/>
      <c r="AU959" s="56"/>
      <c r="AV959" s="56"/>
      <c r="AW959" s="56"/>
      <c r="AX959" s="249" t="str">
        <f>IF(V959="","",EOMONTH(EDATE(Tabla1[[#This Row],[Fecha Finalización]],2),0))</f>
        <v/>
      </c>
      <c r="AY959" s="40"/>
      <c r="AZ959" s="250" t="str">
        <f>IF(V959="","",EOMONTH(EDATE(Tabla1[[#This Row],[Fecha Finalización]],3),0))</f>
        <v/>
      </c>
      <c r="BA959" s="40"/>
      <c r="BB959" s="40"/>
      <c r="BC959" s="236"/>
      <c r="BD959" s="234" t="str">
        <f>IF(F959="","",Tabla1[[#This Row],[sem 01]]&amp;Tabla1[[#This Row],[sem 02]]&amp;Tabla1[[#This Row],[sem 03]])</f>
        <v/>
      </c>
      <c r="BE959" s="235" t="str">
        <f>IF(TRIM(F959)="","",$B$1&amp;"-"&amp;SUBSTITUTE(Tabla1[[#This Row],[Mes Inscrito]]," ","")&amp;"-"&amp;SUBSTITUTE(Tabla1[[#This Row],[Dia de clases Inscrito]]," ","")&amp;"-"&amp;SUBSTITUTE(Tabla1[[#This Row],[Horario Inscrito]]," ","")&amp;"-"&amp;Tabla1[[#This Row],[Fecha Inicio grupo]])</f>
        <v/>
      </c>
      <c r="BF959" s="252" t="str">
        <f>IF(F959="","",Tabla1[[#This Row],[Curso]])</f>
        <v/>
      </c>
      <c r="BG959" s="253" t="str">
        <f>+IF(TRIM(F959)="","",$B$1&amp;"-"&amp;TRIM(Tabla1[[#This Row],[Mes Inscrito]])&amp;"-"&amp;TRIM(Tabla1[[#This Row],[Dia de clases Inscrito]])&amp;"-"&amp;TRIM(Tabla1[[#This Row],[Horario Inscrito]])&amp;"-"&amp;TRIM(Tabla1[[#This Row],[Fecha Inicio grupo]])&amp;"-"&amp;TRIM(Tabla1[[#This Row],[Tipo Incrito]]))</f>
        <v/>
      </c>
      <c r="BH959" s="309"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10"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10"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10" t="str">
        <f>IF(Tabla1[[#This Row],[Fecha Inicio grupo]]="","",IFERROR(VLOOKUP(Tabla1[[#This Row],[Mes de Alta como miembro]],Parámetros!$AM$2:$AN$16,2,0),"01/01/1900"))</f>
        <v/>
      </c>
    </row>
    <row r="960" spans="1:63" ht="14.45" hidden="1">
      <c r="A960" s="69">
        <v>957</v>
      </c>
      <c r="B960" s="30"/>
      <c r="C960" s="35"/>
      <c r="D960" s="43"/>
      <c r="E960" s="65"/>
      <c r="F960" s="46"/>
      <c r="G960" s="46"/>
      <c r="H960" s="164"/>
      <c r="I960" s="43"/>
      <c r="J960" s="29"/>
      <c r="K960" s="70"/>
      <c r="L960" s="69"/>
      <c r="M960" s="47"/>
      <c r="N960" s="239" t="str">
        <f ca="1">IF(Tabla1[[#This Row],[Fecha de nac]]="","",IF(Tabla1[[#This Row],[Fecha Finalización]] &gt;=TODAY(), DATEDIF(Tabla1[[#This Row],[Fecha de nac]],TODAY(),"y"), ROUNDDOWN((Tabla1[[#This Row],[Fecha Finalización]] -Tabla1[[#This Row],[Fecha de nac]])/365,0)))</f>
        <v/>
      </c>
      <c r="O960" s="170"/>
      <c r="P960" s="35"/>
      <c r="Q960" s="68"/>
      <c r="R960" s="68"/>
      <c r="S960" s="68"/>
      <c r="T960" s="68"/>
      <c r="U960" s="244" t="str">
        <f>IF(F960="","",Tabla1[[#This Row],[Fecha Inicio grupo]]+3*7-7)</f>
        <v/>
      </c>
      <c r="V960" s="245" t="str">
        <f>IF(F960="","",EDATE(Tabla1[[#This Row],[Fecha Inicio grupo]],3))</f>
        <v/>
      </c>
      <c r="W960" s="30"/>
      <c r="X960" s="30"/>
      <c r="Y960" s="77"/>
      <c r="Z960" s="77"/>
      <c r="AA960" s="77"/>
      <c r="AB960" s="77"/>
      <c r="AC960" s="77"/>
      <c r="AD960" s="77"/>
      <c r="AE960" s="77"/>
      <c r="AF960" s="77"/>
      <c r="AG960" s="77"/>
      <c r="AH960" s="77"/>
      <c r="AI960" s="77"/>
      <c r="AJ960" s="77"/>
      <c r="AK960" s="77"/>
      <c r="AL960" s="77"/>
      <c r="AM960" s="77"/>
      <c r="AN960" s="77"/>
      <c r="AO960" s="145"/>
      <c r="AP960" s="247" t="str">
        <f>IF(F960="","",IFERROR(VLOOKUP(SUBSTITUTE(SUBSTITUTE(Tabla1[[#This Row],[Uso Sistemas]],"T","P"),"N","F"),Parámetros!$M$2:$N$17,2,0),"Completar hasta 3ra sem. para evaluar a Probacionista"))</f>
        <v/>
      </c>
      <c r="AQ960" s="40"/>
      <c r="AR960" s="40"/>
      <c r="AS960" s="40"/>
      <c r="AT960" s="29"/>
      <c r="AU960" s="56"/>
      <c r="AV960" s="56"/>
      <c r="AW960" s="56"/>
      <c r="AX960" s="249" t="str">
        <f>IF(V960="","",EOMONTH(EDATE(Tabla1[[#This Row],[Fecha Finalización]],2),0))</f>
        <v/>
      </c>
      <c r="AY960" s="40"/>
      <c r="AZ960" s="250" t="str">
        <f>IF(V960="","",EOMONTH(EDATE(Tabla1[[#This Row],[Fecha Finalización]],3),0))</f>
        <v/>
      </c>
      <c r="BA960" s="40"/>
      <c r="BB960" s="40"/>
      <c r="BC960" s="236"/>
      <c r="BD960" s="234" t="str">
        <f>IF(F960="","",Tabla1[[#This Row],[sem 01]]&amp;Tabla1[[#This Row],[sem 02]]&amp;Tabla1[[#This Row],[sem 03]])</f>
        <v/>
      </c>
      <c r="BE960" s="235" t="str">
        <f>IF(TRIM(F960)="","",$B$1&amp;"-"&amp;SUBSTITUTE(Tabla1[[#This Row],[Mes Inscrito]]," ","")&amp;"-"&amp;SUBSTITUTE(Tabla1[[#This Row],[Dia de clases Inscrito]]," ","")&amp;"-"&amp;SUBSTITUTE(Tabla1[[#This Row],[Horario Inscrito]]," ","")&amp;"-"&amp;Tabla1[[#This Row],[Fecha Inicio grupo]])</f>
        <v/>
      </c>
      <c r="BF960" s="252" t="str">
        <f>IF(F960="","",Tabla1[[#This Row],[Curso]])</f>
        <v/>
      </c>
      <c r="BG960" s="253" t="str">
        <f>+IF(TRIM(F960)="","",$B$1&amp;"-"&amp;TRIM(Tabla1[[#This Row],[Mes Inscrito]])&amp;"-"&amp;TRIM(Tabla1[[#This Row],[Dia de clases Inscrito]])&amp;"-"&amp;TRIM(Tabla1[[#This Row],[Horario Inscrito]])&amp;"-"&amp;TRIM(Tabla1[[#This Row],[Fecha Inicio grupo]])&amp;"-"&amp;TRIM(Tabla1[[#This Row],[Tipo Incrito]]))</f>
        <v/>
      </c>
      <c r="BH960" s="309"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10"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10"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10" t="str">
        <f>IF(Tabla1[[#This Row],[Fecha Inicio grupo]]="","",IFERROR(VLOOKUP(Tabla1[[#This Row],[Mes de Alta como miembro]],Parámetros!$AM$2:$AN$16,2,0),"01/01/1900"))</f>
        <v/>
      </c>
    </row>
    <row r="961" spans="1:63" ht="14.45" hidden="1">
      <c r="A961" s="69">
        <v>958</v>
      </c>
      <c r="B961" s="30"/>
      <c r="C961" s="35"/>
      <c r="D961" s="43"/>
      <c r="E961" s="65"/>
      <c r="F961" s="46"/>
      <c r="G961" s="46"/>
      <c r="H961" s="164"/>
      <c r="I961" s="43"/>
      <c r="J961" s="29"/>
      <c r="K961" s="70"/>
      <c r="L961" s="69"/>
      <c r="M961" s="47"/>
      <c r="N961" s="239" t="str">
        <f ca="1">IF(Tabla1[[#This Row],[Fecha de nac]]="","",IF(Tabla1[[#This Row],[Fecha Finalización]] &gt;=TODAY(), DATEDIF(Tabla1[[#This Row],[Fecha de nac]],TODAY(),"y"), ROUNDDOWN((Tabla1[[#This Row],[Fecha Finalización]] -Tabla1[[#This Row],[Fecha de nac]])/365,0)))</f>
        <v/>
      </c>
      <c r="O961" s="170"/>
      <c r="P961" s="35"/>
      <c r="Q961" s="68"/>
      <c r="R961" s="68"/>
      <c r="S961" s="68"/>
      <c r="T961" s="68"/>
      <c r="U961" s="244" t="str">
        <f>IF(F961="","",Tabla1[[#This Row],[Fecha Inicio grupo]]+3*7-7)</f>
        <v/>
      </c>
      <c r="V961" s="245" t="str">
        <f>IF(F961="","",EDATE(Tabla1[[#This Row],[Fecha Inicio grupo]],3))</f>
        <v/>
      </c>
      <c r="W961" s="30"/>
      <c r="X961" s="30"/>
      <c r="Y961" s="77"/>
      <c r="Z961" s="77"/>
      <c r="AA961" s="77"/>
      <c r="AB961" s="77"/>
      <c r="AC961" s="77"/>
      <c r="AD961" s="77"/>
      <c r="AE961" s="77"/>
      <c r="AF961" s="77"/>
      <c r="AG961" s="77"/>
      <c r="AH961" s="77"/>
      <c r="AI961" s="77"/>
      <c r="AJ961" s="77"/>
      <c r="AK961" s="77"/>
      <c r="AL961" s="77"/>
      <c r="AM961" s="77"/>
      <c r="AN961" s="77"/>
      <c r="AO961" s="145"/>
      <c r="AP961" s="247" t="str">
        <f>IF(F961="","",IFERROR(VLOOKUP(SUBSTITUTE(SUBSTITUTE(Tabla1[[#This Row],[Uso Sistemas]],"T","P"),"N","F"),Parámetros!$M$2:$N$17,2,0),"Completar hasta 3ra sem. para evaluar a Probacionista"))</f>
        <v/>
      </c>
      <c r="AQ961" s="40"/>
      <c r="AR961" s="40"/>
      <c r="AS961" s="40"/>
      <c r="AT961" s="29"/>
      <c r="AU961" s="56"/>
      <c r="AV961" s="56"/>
      <c r="AW961" s="56"/>
      <c r="AX961" s="249" t="str">
        <f>IF(V961="","",EOMONTH(EDATE(Tabla1[[#This Row],[Fecha Finalización]],2),0))</f>
        <v/>
      </c>
      <c r="AY961" s="40"/>
      <c r="AZ961" s="250" t="str">
        <f>IF(V961="","",EOMONTH(EDATE(Tabla1[[#This Row],[Fecha Finalización]],3),0))</f>
        <v/>
      </c>
      <c r="BA961" s="40"/>
      <c r="BB961" s="40"/>
      <c r="BC961" s="236"/>
      <c r="BD961" s="234" t="str">
        <f>IF(F961="","",Tabla1[[#This Row],[sem 01]]&amp;Tabla1[[#This Row],[sem 02]]&amp;Tabla1[[#This Row],[sem 03]])</f>
        <v/>
      </c>
      <c r="BE961" s="235" t="str">
        <f>IF(TRIM(F961)="","",$B$1&amp;"-"&amp;SUBSTITUTE(Tabla1[[#This Row],[Mes Inscrito]]," ","")&amp;"-"&amp;SUBSTITUTE(Tabla1[[#This Row],[Dia de clases Inscrito]]," ","")&amp;"-"&amp;SUBSTITUTE(Tabla1[[#This Row],[Horario Inscrito]]," ","")&amp;"-"&amp;Tabla1[[#This Row],[Fecha Inicio grupo]])</f>
        <v/>
      </c>
      <c r="BF961" s="252" t="str">
        <f>IF(F961="","",Tabla1[[#This Row],[Curso]])</f>
        <v/>
      </c>
      <c r="BG961" s="253" t="str">
        <f>+IF(TRIM(F961)="","",$B$1&amp;"-"&amp;TRIM(Tabla1[[#This Row],[Mes Inscrito]])&amp;"-"&amp;TRIM(Tabla1[[#This Row],[Dia de clases Inscrito]])&amp;"-"&amp;TRIM(Tabla1[[#This Row],[Horario Inscrito]])&amp;"-"&amp;TRIM(Tabla1[[#This Row],[Fecha Inicio grupo]])&amp;"-"&amp;TRIM(Tabla1[[#This Row],[Tipo Incrito]]))</f>
        <v/>
      </c>
      <c r="BH961" s="309"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10"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10"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10" t="str">
        <f>IF(Tabla1[[#This Row],[Fecha Inicio grupo]]="","",IFERROR(VLOOKUP(Tabla1[[#This Row],[Mes de Alta como miembro]],Parámetros!$AM$2:$AN$16,2,0),"01/01/1900"))</f>
        <v/>
      </c>
    </row>
    <row r="962" spans="1:63" ht="14.45" hidden="1">
      <c r="A962" s="69">
        <v>959</v>
      </c>
      <c r="B962" s="30"/>
      <c r="C962" s="35"/>
      <c r="D962" s="43"/>
      <c r="E962" s="65"/>
      <c r="F962" s="46"/>
      <c r="G962" s="46"/>
      <c r="H962" s="164"/>
      <c r="I962" s="43"/>
      <c r="J962" s="29"/>
      <c r="K962" s="70"/>
      <c r="L962" s="69"/>
      <c r="M962" s="47"/>
      <c r="N962" s="239" t="str">
        <f ca="1">IF(Tabla1[[#This Row],[Fecha de nac]]="","",IF(Tabla1[[#This Row],[Fecha Finalización]] &gt;=TODAY(), DATEDIF(Tabla1[[#This Row],[Fecha de nac]],TODAY(),"y"), ROUNDDOWN((Tabla1[[#This Row],[Fecha Finalización]] -Tabla1[[#This Row],[Fecha de nac]])/365,0)))</f>
        <v/>
      </c>
      <c r="O962" s="170"/>
      <c r="P962" s="35"/>
      <c r="Q962" s="68"/>
      <c r="R962" s="68"/>
      <c r="S962" s="68"/>
      <c r="T962" s="68"/>
      <c r="U962" s="244" t="str">
        <f>IF(F962="","",Tabla1[[#This Row],[Fecha Inicio grupo]]+3*7-7)</f>
        <v/>
      </c>
      <c r="V962" s="245" t="str">
        <f>IF(F962="","",EDATE(Tabla1[[#This Row],[Fecha Inicio grupo]],3))</f>
        <v/>
      </c>
      <c r="W962" s="30"/>
      <c r="X962" s="30"/>
      <c r="Y962" s="77"/>
      <c r="Z962" s="77"/>
      <c r="AA962" s="77"/>
      <c r="AB962" s="77"/>
      <c r="AC962" s="77"/>
      <c r="AD962" s="77"/>
      <c r="AE962" s="77"/>
      <c r="AF962" s="77"/>
      <c r="AG962" s="77"/>
      <c r="AH962" s="77"/>
      <c r="AI962" s="77"/>
      <c r="AJ962" s="77"/>
      <c r="AK962" s="77"/>
      <c r="AL962" s="77"/>
      <c r="AM962" s="77"/>
      <c r="AN962" s="77"/>
      <c r="AO962" s="145"/>
      <c r="AP962" s="247" t="str">
        <f>IF(F962="","",IFERROR(VLOOKUP(SUBSTITUTE(SUBSTITUTE(Tabla1[[#This Row],[Uso Sistemas]],"T","P"),"N","F"),Parámetros!$M$2:$N$17,2,0),"Completar hasta 3ra sem. para evaluar a Probacionista"))</f>
        <v/>
      </c>
      <c r="AQ962" s="40"/>
      <c r="AR962" s="40"/>
      <c r="AS962" s="40"/>
      <c r="AT962" s="29"/>
      <c r="AU962" s="56"/>
      <c r="AV962" s="56"/>
      <c r="AW962" s="56"/>
      <c r="AX962" s="249" t="str">
        <f>IF(V962="","",EOMONTH(EDATE(Tabla1[[#This Row],[Fecha Finalización]],2),0))</f>
        <v/>
      </c>
      <c r="AY962" s="40"/>
      <c r="AZ962" s="250" t="str">
        <f>IF(V962="","",EOMONTH(EDATE(Tabla1[[#This Row],[Fecha Finalización]],3),0))</f>
        <v/>
      </c>
      <c r="BA962" s="40"/>
      <c r="BB962" s="40"/>
      <c r="BC962" s="236"/>
      <c r="BD962" s="234" t="str">
        <f>IF(F962="","",Tabla1[[#This Row],[sem 01]]&amp;Tabla1[[#This Row],[sem 02]]&amp;Tabla1[[#This Row],[sem 03]])</f>
        <v/>
      </c>
      <c r="BE962" s="235" t="str">
        <f>IF(TRIM(F962)="","",$B$1&amp;"-"&amp;SUBSTITUTE(Tabla1[[#This Row],[Mes Inscrito]]," ","")&amp;"-"&amp;SUBSTITUTE(Tabla1[[#This Row],[Dia de clases Inscrito]]," ","")&amp;"-"&amp;SUBSTITUTE(Tabla1[[#This Row],[Horario Inscrito]]," ","")&amp;"-"&amp;Tabla1[[#This Row],[Fecha Inicio grupo]])</f>
        <v/>
      </c>
      <c r="BF962" s="252" t="str">
        <f>IF(F962="","",Tabla1[[#This Row],[Curso]])</f>
        <v/>
      </c>
      <c r="BG962" s="253" t="str">
        <f>+IF(TRIM(F962)="","",$B$1&amp;"-"&amp;TRIM(Tabla1[[#This Row],[Mes Inscrito]])&amp;"-"&amp;TRIM(Tabla1[[#This Row],[Dia de clases Inscrito]])&amp;"-"&amp;TRIM(Tabla1[[#This Row],[Horario Inscrito]])&amp;"-"&amp;TRIM(Tabla1[[#This Row],[Fecha Inicio grupo]])&amp;"-"&amp;TRIM(Tabla1[[#This Row],[Tipo Incrito]]))</f>
        <v/>
      </c>
      <c r="BH962" s="309"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10"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10"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10" t="str">
        <f>IF(Tabla1[[#This Row],[Fecha Inicio grupo]]="","",IFERROR(VLOOKUP(Tabla1[[#This Row],[Mes de Alta como miembro]],Parámetros!$AM$2:$AN$16,2,0),"01/01/1900"))</f>
        <v/>
      </c>
    </row>
    <row r="963" spans="1:63" ht="14.45" hidden="1">
      <c r="A963" s="69">
        <v>960</v>
      </c>
      <c r="B963" s="30"/>
      <c r="C963" s="35"/>
      <c r="D963" s="43"/>
      <c r="E963" s="65"/>
      <c r="F963" s="46"/>
      <c r="G963" s="46"/>
      <c r="H963" s="164"/>
      <c r="I963" s="43"/>
      <c r="J963" s="29"/>
      <c r="K963" s="70"/>
      <c r="L963" s="69"/>
      <c r="M963" s="47"/>
      <c r="N963" s="239" t="str">
        <f ca="1">IF(Tabla1[[#This Row],[Fecha de nac]]="","",IF(Tabla1[[#This Row],[Fecha Finalización]] &gt;=TODAY(), DATEDIF(Tabla1[[#This Row],[Fecha de nac]],TODAY(),"y"), ROUNDDOWN((Tabla1[[#This Row],[Fecha Finalización]] -Tabla1[[#This Row],[Fecha de nac]])/365,0)))</f>
        <v/>
      </c>
      <c r="O963" s="170"/>
      <c r="P963" s="35"/>
      <c r="Q963" s="68"/>
      <c r="R963" s="68"/>
      <c r="S963" s="68"/>
      <c r="T963" s="68"/>
      <c r="U963" s="244" t="str">
        <f>IF(F963="","",Tabla1[[#This Row],[Fecha Inicio grupo]]+3*7-7)</f>
        <v/>
      </c>
      <c r="V963" s="245" t="str">
        <f>IF(F963="","",EDATE(Tabla1[[#This Row],[Fecha Inicio grupo]],3))</f>
        <v/>
      </c>
      <c r="W963" s="30"/>
      <c r="X963" s="30"/>
      <c r="Y963" s="77"/>
      <c r="Z963" s="77"/>
      <c r="AA963" s="77"/>
      <c r="AB963" s="77"/>
      <c r="AC963" s="77"/>
      <c r="AD963" s="77"/>
      <c r="AE963" s="77"/>
      <c r="AF963" s="77"/>
      <c r="AG963" s="77"/>
      <c r="AH963" s="77"/>
      <c r="AI963" s="77"/>
      <c r="AJ963" s="77"/>
      <c r="AK963" s="77"/>
      <c r="AL963" s="77"/>
      <c r="AM963" s="77"/>
      <c r="AN963" s="77"/>
      <c r="AO963" s="145"/>
      <c r="AP963" s="247" t="str">
        <f>IF(F963="","",IFERROR(VLOOKUP(SUBSTITUTE(SUBSTITUTE(Tabla1[[#This Row],[Uso Sistemas]],"T","P"),"N","F"),Parámetros!$M$2:$N$17,2,0),"Completar hasta 3ra sem. para evaluar a Probacionista"))</f>
        <v/>
      </c>
      <c r="AQ963" s="40"/>
      <c r="AR963" s="40"/>
      <c r="AS963" s="40"/>
      <c r="AT963" s="29"/>
      <c r="AU963" s="56"/>
      <c r="AV963" s="56"/>
      <c r="AW963" s="56"/>
      <c r="AX963" s="249" t="str">
        <f>IF(V963="","",EOMONTH(EDATE(Tabla1[[#This Row],[Fecha Finalización]],2),0))</f>
        <v/>
      </c>
      <c r="AY963" s="40"/>
      <c r="AZ963" s="250" t="str">
        <f>IF(V963="","",EOMONTH(EDATE(Tabla1[[#This Row],[Fecha Finalización]],3),0))</f>
        <v/>
      </c>
      <c r="BA963" s="40"/>
      <c r="BB963" s="40"/>
      <c r="BC963" s="236"/>
      <c r="BD963" s="234" t="str">
        <f>IF(F963="","",Tabla1[[#This Row],[sem 01]]&amp;Tabla1[[#This Row],[sem 02]]&amp;Tabla1[[#This Row],[sem 03]])</f>
        <v/>
      </c>
      <c r="BE963" s="235" t="str">
        <f>IF(TRIM(F963)="","",$B$1&amp;"-"&amp;SUBSTITUTE(Tabla1[[#This Row],[Mes Inscrito]]," ","")&amp;"-"&amp;SUBSTITUTE(Tabla1[[#This Row],[Dia de clases Inscrito]]," ","")&amp;"-"&amp;SUBSTITUTE(Tabla1[[#This Row],[Horario Inscrito]]," ","")&amp;"-"&amp;Tabla1[[#This Row],[Fecha Inicio grupo]])</f>
        <v/>
      </c>
      <c r="BF963" s="252" t="str">
        <f>IF(F963="","",Tabla1[[#This Row],[Curso]])</f>
        <v/>
      </c>
      <c r="BG963" s="253" t="str">
        <f>+IF(TRIM(F963)="","",$B$1&amp;"-"&amp;TRIM(Tabla1[[#This Row],[Mes Inscrito]])&amp;"-"&amp;TRIM(Tabla1[[#This Row],[Dia de clases Inscrito]])&amp;"-"&amp;TRIM(Tabla1[[#This Row],[Horario Inscrito]])&amp;"-"&amp;TRIM(Tabla1[[#This Row],[Fecha Inicio grupo]])&amp;"-"&amp;TRIM(Tabla1[[#This Row],[Tipo Incrito]]))</f>
        <v/>
      </c>
      <c r="BH963" s="309"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10"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10"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10" t="str">
        <f>IF(Tabla1[[#This Row],[Fecha Inicio grupo]]="","",IFERROR(VLOOKUP(Tabla1[[#This Row],[Mes de Alta como miembro]],Parámetros!$AM$2:$AN$16,2,0),"01/01/1900"))</f>
        <v/>
      </c>
    </row>
    <row r="964" spans="1:63" ht="14.45" hidden="1">
      <c r="A964" s="69">
        <v>961</v>
      </c>
      <c r="B964" s="30"/>
      <c r="C964" s="35"/>
      <c r="D964" s="43"/>
      <c r="E964" s="65"/>
      <c r="F964" s="46"/>
      <c r="G964" s="46"/>
      <c r="H964" s="164"/>
      <c r="I964" s="43"/>
      <c r="J964" s="29"/>
      <c r="K964" s="70"/>
      <c r="L964" s="69"/>
      <c r="M964" s="47"/>
      <c r="N964" s="239" t="str">
        <f ca="1">IF(Tabla1[[#This Row],[Fecha de nac]]="","",IF(Tabla1[[#This Row],[Fecha Finalización]] &gt;=TODAY(), DATEDIF(Tabla1[[#This Row],[Fecha de nac]],TODAY(),"y"), ROUNDDOWN((Tabla1[[#This Row],[Fecha Finalización]] -Tabla1[[#This Row],[Fecha de nac]])/365,0)))</f>
        <v/>
      </c>
      <c r="O964" s="170"/>
      <c r="P964" s="35"/>
      <c r="Q964" s="68"/>
      <c r="R964" s="68"/>
      <c r="S964" s="68"/>
      <c r="T964" s="68"/>
      <c r="U964" s="244" t="str">
        <f>IF(F964="","",Tabla1[[#This Row],[Fecha Inicio grupo]]+3*7-7)</f>
        <v/>
      </c>
      <c r="V964" s="245" t="str">
        <f>IF(F964="","",EDATE(Tabla1[[#This Row],[Fecha Inicio grupo]],3))</f>
        <v/>
      </c>
      <c r="W964" s="30"/>
      <c r="X964" s="30"/>
      <c r="Y964" s="77"/>
      <c r="Z964" s="77"/>
      <c r="AA964" s="77"/>
      <c r="AB964" s="77"/>
      <c r="AC964" s="77"/>
      <c r="AD964" s="77"/>
      <c r="AE964" s="77"/>
      <c r="AF964" s="77"/>
      <c r="AG964" s="77"/>
      <c r="AH964" s="77"/>
      <c r="AI964" s="77"/>
      <c r="AJ964" s="77"/>
      <c r="AK964" s="77"/>
      <c r="AL964" s="77"/>
      <c r="AM964" s="77"/>
      <c r="AN964" s="77"/>
      <c r="AO964" s="145"/>
      <c r="AP964" s="247" t="str">
        <f>IF(F964="","",IFERROR(VLOOKUP(SUBSTITUTE(SUBSTITUTE(Tabla1[[#This Row],[Uso Sistemas]],"T","P"),"N","F"),Parámetros!$M$2:$N$17,2,0),"Completar hasta 3ra sem. para evaluar a Probacionista"))</f>
        <v/>
      </c>
      <c r="AQ964" s="40"/>
      <c r="AR964" s="40"/>
      <c r="AS964" s="40"/>
      <c r="AT964" s="29"/>
      <c r="AU964" s="56"/>
      <c r="AV964" s="56"/>
      <c r="AW964" s="56"/>
      <c r="AX964" s="249" t="str">
        <f>IF(V964="","",EOMONTH(EDATE(Tabla1[[#This Row],[Fecha Finalización]],2),0))</f>
        <v/>
      </c>
      <c r="AY964" s="40"/>
      <c r="AZ964" s="250" t="str">
        <f>IF(V964="","",EOMONTH(EDATE(Tabla1[[#This Row],[Fecha Finalización]],3),0))</f>
        <v/>
      </c>
      <c r="BA964" s="40"/>
      <c r="BB964" s="40"/>
      <c r="BC964" s="236"/>
      <c r="BD964" s="234" t="str">
        <f>IF(F964="","",Tabla1[[#This Row],[sem 01]]&amp;Tabla1[[#This Row],[sem 02]]&amp;Tabla1[[#This Row],[sem 03]])</f>
        <v/>
      </c>
      <c r="BE964" s="235" t="str">
        <f>IF(TRIM(F964)="","",$B$1&amp;"-"&amp;SUBSTITUTE(Tabla1[[#This Row],[Mes Inscrito]]," ","")&amp;"-"&amp;SUBSTITUTE(Tabla1[[#This Row],[Dia de clases Inscrito]]," ","")&amp;"-"&amp;SUBSTITUTE(Tabla1[[#This Row],[Horario Inscrito]]," ","")&amp;"-"&amp;Tabla1[[#This Row],[Fecha Inicio grupo]])</f>
        <v/>
      </c>
      <c r="BF964" s="252" t="str">
        <f>IF(F964="","",Tabla1[[#This Row],[Curso]])</f>
        <v/>
      </c>
      <c r="BG964" s="253" t="str">
        <f>+IF(TRIM(F964)="","",$B$1&amp;"-"&amp;TRIM(Tabla1[[#This Row],[Mes Inscrito]])&amp;"-"&amp;TRIM(Tabla1[[#This Row],[Dia de clases Inscrito]])&amp;"-"&amp;TRIM(Tabla1[[#This Row],[Horario Inscrito]])&amp;"-"&amp;TRIM(Tabla1[[#This Row],[Fecha Inicio grupo]])&amp;"-"&amp;TRIM(Tabla1[[#This Row],[Tipo Incrito]]))</f>
        <v/>
      </c>
      <c r="BH964" s="309"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10"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10"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10" t="str">
        <f>IF(Tabla1[[#This Row],[Fecha Inicio grupo]]="","",IFERROR(VLOOKUP(Tabla1[[#This Row],[Mes de Alta como miembro]],Parámetros!$AM$2:$AN$16,2,0),"01/01/1900"))</f>
        <v/>
      </c>
    </row>
    <row r="965" spans="1:63" ht="14.45" hidden="1">
      <c r="A965" s="69">
        <v>962</v>
      </c>
      <c r="B965" s="30"/>
      <c r="C965" s="35"/>
      <c r="D965" s="43"/>
      <c r="E965" s="65"/>
      <c r="F965" s="46"/>
      <c r="G965" s="46"/>
      <c r="H965" s="164"/>
      <c r="I965" s="43"/>
      <c r="J965" s="29"/>
      <c r="K965" s="70"/>
      <c r="L965" s="69"/>
      <c r="M965" s="47"/>
      <c r="N965" s="239" t="str">
        <f ca="1">IF(Tabla1[[#This Row],[Fecha de nac]]="","",IF(Tabla1[[#This Row],[Fecha Finalización]] &gt;=TODAY(), DATEDIF(Tabla1[[#This Row],[Fecha de nac]],TODAY(),"y"), ROUNDDOWN((Tabla1[[#This Row],[Fecha Finalización]] -Tabla1[[#This Row],[Fecha de nac]])/365,0)))</f>
        <v/>
      </c>
      <c r="O965" s="170"/>
      <c r="P965" s="35"/>
      <c r="Q965" s="68"/>
      <c r="R965" s="68"/>
      <c r="S965" s="68"/>
      <c r="T965" s="68"/>
      <c r="U965" s="244" t="str">
        <f>IF(F965="","",Tabla1[[#This Row],[Fecha Inicio grupo]]+3*7-7)</f>
        <v/>
      </c>
      <c r="V965" s="245" t="str">
        <f>IF(F965="","",EDATE(Tabla1[[#This Row],[Fecha Inicio grupo]],3))</f>
        <v/>
      </c>
      <c r="W965" s="30"/>
      <c r="X965" s="30"/>
      <c r="Y965" s="77"/>
      <c r="Z965" s="77"/>
      <c r="AA965" s="77"/>
      <c r="AB965" s="77"/>
      <c r="AC965" s="77"/>
      <c r="AD965" s="77"/>
      <c r="AE965" s="77"/>
      <c r="AF965" s="77"/>
      <c r="AG965" s="77"/>
      <c r="AH965" s="77"/>
      <c r="AI965" s="77"/>
      <c r="AJ965" s="77"/>
      <c r="AK965" s="77"/>
      <c r="AL965" s="77"/>
      <c r="AM965" s="77"/>
      <c r="AN965" s="77"/>
      <c r="AO965" s="145"/>
      <c r="AP965" s="247" t="str">
        <f>IF(F965="","",IFERROR(VLOOKUP(SUBSTITUTE(SUBSTITUTE(Tabla1[[#This Row],[Uso Sistemas]],"T","P"),"N","F"),Parámetros!$M$2:$N$17,2,0),"Completar hasta 3ra sem. para evaluar a Probacionista"))</f>
        <v/>
      </c>
      <c r="AQ965" s="40"/>
      <c r="AR965" s="40"/>
      <c r="AS965" s="40"/>
      <c r="AT965" s="29"/>
      <c r="AU965" s="56"/>
      <c r="AV965" s="56"/>
      <c r="AW965" s="56"/>
      <c r="AX965" s="249" t="str">
        <f>IF(V965="","",EOMONTH(EDATE(Tabla1[[#This Row],[Fecha Finalización]],2),0))</f>
        <v/>
      </c>
      <c r="AY965" s="40"/>
      <c r="AZ965" s="250" t="str">
        <f>IF(V965="","",EOMONTH(EDATE(Tabla1[[#This Row],[Fecha Finalización]],3),0))</f>
        <v/>
      </c>
      <c r="BA965" s="40"/>
      <c r="BB965" s="40"/>
      <c r="BC965" s="236"/>
      <c r="BD965" s="234" t="str">
        <f>IF(F965="","",Tabla1[[#This Row],[sem 01]]&amp;Tabla1[[#This Row],[sem 02]]&amp;Tabla1[[#This Row],[sem 03]])</f>
        <v/>
      </c>
      <c r="BE965" s="235" t="str">
        <f>IF(TRIM(F965)="","",$B$1&amp;"-"&amp;SUBSTITUTE(Tabla1[[#This Row],[Mes Inscrito]]," ","")&amp;"-"&amp;SUBSTITUTE(Tabla1[[#This Row],[Dia de clases Inscrito]]," ","")&amp;"-"&amp;SUBSTITUTE(Tabla1[[#This Row],[Horario Inscrito]]," ","")&amp;"-"&amp;Tabla1[[#This Row],[Fecha Inicio grupo]])</f>
        <v/>
      </c>
      <c r="BF965" s="252" t="str">
        <f>IF(F965="","",Tabla1[[#This Row],[Curso]])</f>
        <v/>
      </c>
      <c r="BG965" s="253" t="str">
        <f>+IF(TRIM(F965)="","",$B$1&amp;"-"&amp;TRIM(Tabla1[[#This Row],[Mes Inscrito]])&amp;"-"&amp;TRIM(Tabla1[[#This Row],[Dia de clases Inscrito]])&amp;"-"&amp;TRIM(Tabla1[[#This Row],[Horario Inscrito]])&amp;"-"&amp;TRIM(Tabla1[[#This Row],[Fecha Inicio grupo]])&amp;"-"&amp;TRIM(Tabla1[[#This Row],[Tipo Incrito]]))</f>
        <v/>
      </c>
      <c r="BH965" s="309"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10"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10"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10" t="str">
        <f>IF(Tabla1[[#This Row],[Fecha Inicio grupo]]="","",IFERROR(VLOOKUP(Tabla1[[#This Row],[Mes de Alta como miembro]],Parámetros!$AM$2:$AN$16,2,0),"01/01/1900"))</f>
        <v/>
      </c>
    </row>
    <row r="966" spans="1:63" ht="14.45" hidden="1">
      <c r="A966" s="69">
        <v>963</v>
      </c>
      <c r="B966" s="30"/>
      <c r="C966" s="35"/>
      <c r="D966" s="43"/>
      <c r="E966" s="65"/>
      <c r="F966" s="46"/>
      <c r="G966" s="46"/>
      <c r="H966" s="164"/>
      <c r="I966" s="43"/>
      <c r="J966" s="29"/>
      <c r="K966" s="70"/>
      <c r="L966" s="69"/>
      <c r="M966" s="47"/>
      <c r="N966" s="239" t="str">
        <f ca="1">IF(Tabla1[[#This Row],[Fecha de nac]]="","",IF(Tabla1[[#This Row],[Fecha Finalización]] &gt;=TODAY(), DATEDIF(Tabla1[[#This Row],[Fecha de nac]],TODAY(),"y"), ROUNDDOWN((Tabla1[[#This Row],[Fecha Finalización]] -Tabla1[[#This Row],[Fecha de nac]])/365,0)))</f>
        <v/>
      </c>
      <c r="O966" s="170"/>
      <c r="P966" s="35"/>
      <c r="Q966" s="68"/>
      <c r="R966" s="68"/>
      <c r="S966" s="68"/>
      <c r="T966" s="68"/>
      <c r="U966" s="244" t="str">
        <f>IF(F966="","",Tabla1[[#This Row],[Fecha Inicio grupo]]+3*7-7)</f>
        <v/>
      </c>
      <c r="V966" s="245" t="str">
        <f>IF(F966="","",EDATE(Tabla1[[#This Row],[Fecha Inicio grupo]],3))</f>
        <v/>
      </c>
      <c r="W966" s="30"/>
      <c r="X966" s="30"/>
      <c r="Y966" s="77"/>
      <c r="Z966" s="77"/>
      <c r="AA966" s="77"/>
      <c r="AB966" s="77"/>
      <c r="AC966" s="77"/>
      <c r="AD966" s="77"/>
      <c r="AE966" s="77"/>
      <c r="AF966" s="77"/>
      <c r="AG966" s="77"/>
      <c r="AH966" s="77"/>
      <c r="AI966" s="77"/>
      <c r="AJ966" s="77"/>
      <c r="AK966" s="77"/>
      <c r="AL966" s="77"/>
      <c r="AM966" s="77"/>
      <c r="AN966" s="77"/>
      <c r="AO966" s="145"/>
      <c r="AP966" s="247" t="str">
        <f>IF(F966="","",IFERROR(VLOOKUP(SUBSTITUTE(SUBSTITUTE(Tabla1[[#This Row],[Uso Sistemas]],"T","P"),"N","F"),Parámetros!$M$2:$N$17,2,0),"Completar hasta 3ra sem. para evaluar a Probacionista"))</f>
        <v/>
      </c>
      <c r="AQ966" s="40"/>
      <c r="AR966" s="40"/>
      <c r="AS966" s="40"/>
      <c r="AT966" s="29"/>
      <c r="AU966" s="56"/>
      <c r="AV966" s="56"/>
      <c r="AW966" s="56"/>
      <c r="AX966" s="249" t="str">
        <f>IF(V966="","",EOMONTH(EDATE(Tabla1[[#This Row],[Fecha Finalización]],2),0))</f>
        <v/>
      </c>
      <c r="AY966" s="40"/>
      <c r="AZ966" s="250" t="str">
        <f>IF(V966="","",EOMONTH(EDATE(Tabla1[[#This Row],[Fecha Finalización]],3),0))</f>
        <v/>
      </c>
      <c r="BA966" s="40"/>
      <c r="BB966" s="40"/>
      <c r="BC966" s="236"/>
      <c r="BD966" s="234" t="str">
        <f>IF(F966="","",Tabla1[[#This Row],[sem 01]]&amp;Tabla1[[#This Row],[sem 02]]&amp;Tabla1[[#This Row],[sem 03]])</f>
        <v/>
      </c>
      <c r="BE966" s="235" t="str">
        <f>IF(TRIM(F966)="","",$B$1&amp;"-"&amp;SUBSTITUTE(Tabla1[[#This Row],[Mes Inscrito]]," ","")&amp;"-"&amp;SUBSTITUTE(Tabla1[[#This Row],[Dia de clases Inscrito]]," ","")&amp;"-"&amp;SUBSTITUTE(Tabla1[[#This Row],[Horario Inscrito]]," ","")&amp;"-"&amp;Tabla1[[#This Row],[Fecha Inicio grupo]])</f>
        <v/>
      </c>
      <c r="BF966" s="252" t="str">
        <f>IF(F966="","",Tabla1[[#This Row],[Curso]])</f>
        <v/>
      </c>
      <c r="BG966" s="253" t="str">
        <f>+IF(TRIM(F966)="","",$B$1&amp;"-"&amp;TRIM(Tabla1[[#This Row],[Mes Inscrito]])&amp;"-"&amp;TRIM(Tabla1[[#This Row],[Dia de clases Inscrito]])&amp;"-"&amp;TRIM(Tabla1[[#This Row],[Horario Inscrito]])&amp;"-"&amp;TRIM(Tabla1[[#This Row],[Fecha Inicio grupo]])&amp;"-"&amp;TRIM(Tabla1[[#This Row],[Tipo Incrito]]))</f>
        <v/>
      </c>
      <c r="BH966" s="309"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10"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10"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10" t="str">
        <f>IF(Tabla1[[#This Row],[Fecha Inicio grupo]]="","",IFERROR(VLOOKUP(Tabla1[[#This Row],[Mes de Alta como miembro]],Parámetros!$AM$2:$AN$16,2,0),"01/01/1900"))</f>
        <v/>
      </c>
    </row>
    <row r="967" spans="1:63" ht="14.45" hidden="1">
      <c r="A967" s="69">
        <v>964</v>
      </c>
      <c r="B967" s="30"/>
      <c r="C967" s="35"/>
      <c r="D967" s="43"/>
      <c r="E967" s="65"/>
      <c r="F967" s="46"/>
      <c r="G967" s="46"/>
      <c r="H967" s="164"/>
      <c r="I967" s="43"/>
      <c r="J967" s="29"/>
      <c r="K967" s="70"/>
      <c r="L967" s="69"/>
      <c r="M967" s="47"/>
      <c r="N967" s="239" t="str">
        <f ca="1">IF(Tabla1[[#This Row],[Fecha de nac]]="","",IF(Tabla1[[#This Row],[Fecha Finalización]] &gt;=TODAY(), DATEDIF(Tabla1[[#This Row],[Fecha de nac]],TODAY(),"y"), ROUNDDOWN((Tabla1[[#This Row],[Fecha Finalización]] -Tabla1[[#This Row],[Fecha de nac]])/365,0)))</f>
        <v/>
      </c>
      <c r="O967" s="170"/>
      <c r="P967" s="35"/>
      <c r="Q967" s="68"/>
      <c r="R967" s="68"/>
      <c r="S967" s="68"/>
      <c r="T967" s="68"/>
      <c r="U967" s="244" t="str">
        <f>IF(F967="","",Tabla1[[#This Row],[Fecha Inicio grupo]]+3*7-7)</f>
        <v/>
      </c>
      <c r="V967" s="245" t="str">
        <f>IF(F967="","",EDATE(Tabla1[[#This Row],[Fecha Inicio grupo]],3))</f>
        <v/>
      </c>
      <c r="W967" s="30"/>
      <c r="X967" s="30"/>
      <c r="Y967" s="77"/>
      <c r="Z967" s="77"/>
      <c r="AA967" s="77"/>
      <c r="AB967" s="77"/>
      <c r="AC967" s="77"/>
      <c r="AD967" s="77"/>
      <c r="AE967" s="77"/>
      <c r="AF967" s="77"/>
      <c r="AG967" s="77"/>
      <c r="AH967" s="77"/>
      <c r="AI967" s="77"/>
      <c r="AJ967" s="77"/>
      <c r="AK967" s="77"/>
      <c r="AL967" s="77"/>
      <c r="AM967" s="77"/>
      <c r="AN967" s="77"/>
      <c r="AO967" s="145"/>
      <c r="AP967" s="247" t="str">
        <f>IF(F967="","",IFERROR(VLOOKUP(SUBSTITUTE(SUBSTITUTE(Tabla1[[#This Row],[Uso Sistemas]],"T","P"),"N","F"),Parámetros!$M$2:$N$17,2,0),"Completar hasta 3ra sem. para evaluar a Probacionista"))</f>
        <v/>
      </c>
      <c r="AQ967" s="40"/>
      <c r="AR967" s="40"/>
      <c r="AS967" s="40"/>
      <c r="AT967" s="29"/>
      <c r="AU967" s="56"/>
      <c r="AV967" s="56"/>
      <c r="AW967" s="56"/>
      <c r="AX967" s="249" t="str">
        <f>IF(V967="","",EOMONTH(EDATE(Tabla1[[#This Row],[Fecha Finalización]],2),0))</f>
        <v/>
      </c>
      <c r="AY967" s="40"/>
      <c r="AZ967" s="250" t="str">
        <f>IF(V967="","",EOMONTH(EDATE(Tabla1[[#This Row],[Fecha Finalización]],3),0))</f>
        <v/>
      </c>
      <c r="BA967" s="40"/>
      <c r="BB967" s="40"/>
      <c r="BC967" s="236"/>
      <c r="BD967" s="234" t="str">
        <f>IF(F967="","",Tabla1[[#This Row],[sem 01]]&amp;Tabla1[[#This Row],[sem 02]]&amp;Tabla1[[#This Row],[sem 03]])</f>
        <v/>
      </c>
      <c r="BE967" s="235" t="str">
        <f>IF(TRIM(F967)="","",$B$1&amp;"-"&amp;SUBSTITUTE(Tabla1[[#This Row],[Mes Inscrito]]," ","")&amp;"-"&amp;SUBSTITUTE(Tabla1[[#This Row],[Dia de clases Inscrito]]," ","")&amp;"-"&amp;SUBSTITUTE(Tabla1[[#This Row],[Horario Inscrito]]," ","")&amp;"-"&amp;Tabla1[[#This Row],[Fecha Inicio grupo]])</f>
        <v/>
      </c>
      <c r="BF967" s="252" t="str">
        <f>IF(F967="","",Tabla1[[#This Row],[Curso]])</f>
        <v/>
      </c>
      <c r="BG967" s="253" t="str">
        <f>+IF(TRIM(F967)="","",$B$1&amp;"-"&amp;TRIM(Tabla1[[#This Row],[Mes Inscrito]])&amp;"-"&amp;TRIM(Tabla1[[#This Row],[Dia de clases Inscrito]])&amp;"-"&amp;TRIM(Tabla1[[#This Row],[Horario Inscrito]])&amp;"-"&amp;TRIM(Tabla1[[#This Row],[Fecha Inicio grupo]])&amp;"-"&amp;TRIM(Tabla1[[#This Row],[Tipo Incrito]]))</f>
        <v/>
      </c>
      <c r="BH967" s="309"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10"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10"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10" t="str">
        <f>IF(Tabla1[[#This Row],[Fecha Inicio grupo]]="","",IFERROR(VLOOKUP(Tabla1[[#This Row],[Mes de Alta como miembro]],Parámetros!$AM$2:$AN$16,2,0),"01/01/1900"))</f>
        <v/>
      </c>
    </row>
    <row r="968" spans="1:63" ht="14.45" hidden="1">
      <c r="A968" s="69">
        <v>965</v>
      </c>
      <c r="B968" s="30"/>
      <c r="C968" s="35"/>
      <c r="D968" s="43"/>
      <c r="E968" s="65"/>
      <c r="F968" s="46"/>
      <c r="G968" s="46"/>
      <c r="H968" s="164"/>
      <c r="I968" s="43"/>
      <c r="J968" s="29"/>
      <c r="K968" s="70"/>
      <c r="L968" s="69"/>
      <c r="M968" s="47"/>
      <c r="N968" s="239" t="str">
        <f ca="1">IF(Tabla1[[#This Row],[Fecha de nac]]="","",IF(Tabla1[[#This Row],[Fecha Finalización]] &gt;=TODAY(), DATEDIF(Tabla1[[#This Row],[Fecha de nac]],TODAY(),"y"), ROUNDDOWN((Tabla1[[#This Row],[Fecha Finalización]] -Tabla1[[#This Row],[Fecha de nac]])/365,0)))</f>
        <v/>
      </c>
      <c r="O968" s="170"/>
      <c r="P968" s="35"/>
      <c r="Q968" s="68"/>
      <c r="R968" s="68"/>
      <c r="S968" s="68"/>
      <c r="T968" s="68"/>
      <c r="U968" s="244" t="str">
        <f>IF(F968="","",Tabla1[[#This Row],[Fecha Inicio grupo]]+3*7-7)</f>
        <v/>
      </c>
      <c r="V968" s="245" t="str">
        <f>IF(F968="","",EDATE(Tabla1[[#This Row],[Fecha Inicio grupo]],3))</f>
        <v/>
      </c>
      <c r="W968" s="30"/>
      <c r="X968" s="30"/>
      <c r="Y968" s="77"/>
      <c r="Z968" s="77"/>
      <c r="AA968" s="77"/>
      <c r="AB968" s="77"/>
      <c r="AC968" s="77"/>
      <c r="AD968" s="77"/>
      <c r="AE968" s="77"/>
      <c r="AF968" s="77"/>
      <c r="AG968" s="77"/>
      <c r="AH968" s="77"/>
      <c r="AI968" s="77"/>
      <c r="AJ968" s="77"/>
      <c r="AK968" s="77"/>
      <c r="AL968" s="77"/>
      <c r="AM968" s="77"/>
      <c r="AN968" s="77"/>
      <c r="AO968" s="145"/>
      <c r="AP968" s="247" t="str">
        <f>IF(F968="","",IFERROR(VLOOKUP(SUBSTITUTE(SUBSTITUTE(Tabla1[[#This Row],[Uso Sistemas]],"T","P"),"N","F"),Parámetros!$M$2:$N$17,2,0),"Completar hasta 3ra sem. para evaluar a Probacionista"))</f>
        <v/>
      </c>
      <c r="AQ968" s="40"/>
      <c r="AR968" s="40"/>
      <c r="AS968" s="40"/>
      <c r="AT968" s="29"/>
      <c r="AU968" s="56"/>
      <c r="AV968" s="56"/>
      <c r="AW968" s="56"/>
      <c r="AX968" s="249" t="str">
        <f>IF(V968="","",EOMONTH(EDATE(Tabla1[[#This Row],[Fecha Finalización]],2),0))</f>
        <v/>
      </c>
      <c r="AY968" s="40"/>
      <c r="AZ968" s="250" t="str">
        <f>IF(V968="","",EOMONTH(EDATE(Tabla1[[#This Row],[Fecha Finalización]],3),0))</f>
        <v/>
      </c>
      <c r="BA968" s="40"/>
      <c r="BB968" s="40"/>
      <c r="BC968" s="236"/>
      <c r="BD968" s="234" t="str">
        <f>IF(F968="","",Tabla1[[#This Row],[sem 01]]&amp;Tabla1[[#This Row],[sem 02]]&amp;Tabla1[[#This Row],[sem 03]])</f>
        <v/>
      </c>
      <c r="BE968" s="235" t="str">
        <f>IF(TRIM(F968)="","",$B$1&amp;"-"&amp;SUBSTITUTE(Tabla1[[#This Row],[Mes Inscrito]]," ","")&amp;"-"&amp;SUBSTITUTE(Tabla1[[#This Row],[Dia de clases Inscrito]]," ","")&amp;"-"&amp;SUBSTITUTE(Tabla1[[#This Row],[Horario Inscrito]]," ","")&amp;"-"&amp;Tabla1[[#This Row],[Fecha Inicio grupo]])</f>
        <v/>
      </c>
      <c r="BF968" s="252" t="str">
        <f>IF(F968="","",Tabla1[[#This Row],[Curso]])</f>
        <v/>
      </c>
      <c r="BG968" s="253" t="str">
        <f>+IF(TRIM(F968)="","",$B$1&amp;"-"&amp;TRIM(Tabla1[[#This Row],[Mes Inscrito]])&amp;"-"&amp;TRIM(Tabla1[[#This Row],[Dia de clases Inscrito]])&amp;"-"&amp;TRIM(Tabla1[[#This Row],[Horario Inscrito]])&amp;"-"&amp;TRIM(Tabla1[[#This Row],[Fecha Inicio grupo]])&amp;"-"&amp;TRIM(Tabla1[[#This Row],[Tipo Incrito]]))</f>
        <v/>
      </c>
      <c r="BH968" s="309"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10"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10"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10" t="str">
        <f>IF(Tabla1[[#This Row],[Fecha Inicio grupo]]="","",IFERROR(VLOOKUP(Tabla1[[#This Row],[Mes de Alta como miembro]],Parámetros!$AM$2:$AN$16,2,0),"01/01/1900"))</f>
        <v/>
      </c>
    </row>
    <row r="969" spans="1:63" ht="14.45" hidden="1">
      <c r="A969" s="69">
        <v>966</v>
      </c>
      <c r="B969" s="30"/>
      <c r="C969" s="35"/>
      <c r="D969" s="43"/>
      <c r="E969" s="65"/>
      <c r="F969" s="46"/>
      <c r="G969" s="46"/>
      <c r="H969" s="164"/>
      <c r="I969" s="43"/>
      <c r="J969" s="29"/>
      <c r="K969" s="70"/>
      <c r="L969" s="69"/>
      <c r="M969" s="47"/>
      <c r="N969" s="239" t="str">
        <f ca="1">IF(Tabla1[[#This Row],[Fecha de nac]]="","",IF(Tabla1[[#This Row],[Fecha Finalización]] &gt;=TODAY(), DATEDIF(Tabla1[[#This Row],[Fecha de nac]],TODAY(),"y"), ROUNDDOWN((Tabla1[[#This Row],[Fecha Finalización]] -Tabla1[[#This Row],[Fecha de nac]])/365,0)))</f>
        <v/>
      </c>
      <c r="O969" s="170"/>
      <c r="P969" s="35"/>
      <c r="Q969" s="68"/>
      <c r="R969" s="68"/>
      <c r="S969" s="68"/>
      <c r="T969" s="68"/>
      <c r="U969" s="244" t="str">
        <f>IF(F969="","",Tabla1[[#This Row],[Fecha Inicio grupo]]+3*7-7)</f>
        <v/>
      </c>
      <c r="V969" s="245" t="str">
        <f>IF(F969="","",EDATE(Tabla1[[#This Row],[Fecha Inicio grupo]],3))</f>
        <v/>
      </c>
      <c r="W969" s="30"/>
      <c r="X969" s="30"/>
      <c r="Y969" s="77"/>
      <c r="Z969" s="77"/>
      <c r="AA969" s="77"/>
      <c r="AB969" s="77"/>
      <c r="AC969" s="77"/>
      <c r="AD969" s="77"/>
      <c r="AE969" s="77"/>
      <c r="AF969" s="77"/>
      <c r="AG969" s="77"/>
      <c r="AH969" s="77"/>
      <c r="AI969" s="77"/>
      <c r="AJ969" s="77"/>
      <c r="AK969" s="77"/>
      <c r="AL969" s="77"/>
      <c r="AM969" s="77"/>
      <c r="AN969" s="77"/>
      <c r="AO969" s="145"/>
      <c r="AP969" s="247" t="str">
        <f>IF(F969="","",IFERROR(VLOOKUP(SUBSTITUTE(SUBSTITUTE(Tabla1[[#This Row],[Uso Sistemas]],"T","P"),"N","F"),Parámetros!$M$2:$N$17,2,0),"Completar hasta 3ra sem. para evaluar a Probacionista"))</f>
        <v/>
      </c>
      <c r="AQ969" s="40"/>
      <c r="AR969" s="40"/>
      <c r="AS969" s="40"/>
      <c r="AT969" s="29"/>
      <c r="AU969" s="56"/>
      <c r="AV969" s="56"/>
      <c r="AW969" s="56"/>
      <c r="AX969" s="249" t="str">
        <f>IF(V969="","",EOMONTH(EDATE(Tabla1[[#This Row],[Fecha Finalización]],2),0))</f>
        <v/>
      </c>
      <c r="AY969" s="40"/>
      <c r="AZ969" s="250" t="str">
        <f>IF(V969="","",EOMONTH(EDATE(Tabla1[[#This Row],[Fecha Finalización]],3),0))</f>
        <v/>
      </c>
      <c r="BA969" s="40"/>
      <c r="BB969" s="40"/>
      <c r="BC969" s="236"/>
      <c r="BD969" s="234" t="str">
        <f>IF(F969="","",Tabla1[[#This Row],[sem 01]]&amp;Tabla1[[#This Row],[sem 02]]&amp;Tabla1[[#This Row],[sem 03]])</f>
        <v/>
      </c>
      <c r="BE969" s="235" t="str">
        <f>IF(TRIM(F969)="","",$B$1&amp;"-"&amp;SUBSTITUTE(Tabla1[[#This Row],[Mes Inscrito]]," ","")&amp;"-"&amp;SUBSTITUTE(Tabla1[[#This Row],[Dia de clases Inscrito]]," ","")&amp;"-"&amp;SUBSTITUTE(Tabla1[[#This Row],[Horario Inscrito]]," ","")&amp;"-"&amp;Tabla1[[#This Row],[Fecha Inicio grupo]])</f>
        <v/>
      </c>
      <c r="BF969" s="252" t="str">
        <f>IF(F969="","",Tabla1[[#This Row],[Curso]])</f>
        <v/>
      </c>
      <c r="BG969" s="253" t="str">
        <f>+IF(TRIM(F969)="","",$B$1&amp;"-"&amp;TRIM(Tabla1[[#This Row],[Mes Inscrito]])&amp;"-"&amp;TRIM(Tabla1[[#This Row],[Dia de clases Inscrito]])&amp;"-"&amp;TRIM(Tabla1[[#This Row],[Horario Inscrito]])&amp;"-"&amp;TRIM(Tabla1[[#This Row],[Fecha Inicio grupo]])&amp;"-"&amp;TRIM(Tabla1[[#This Row],[Tipo Incrito]]))</f>
        <v/>
      </c>
      <c r="BH969" s="309"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10"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10"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10" t="str">
        <f>IF(Tabla1[[#This Row],[Fecha Inicio grupo]]="","",IFERROR(VLOOKUP(Tabla1[[#This Row],[Mes de Alta como miembro]],Parámetros!$AM$2:$AN$16,2,0),"01/01/1900"))</f>
        <v/>
      </c>
    </row>
    <row r="970" spans="1:63" ht="14.45" hidden="1">
      <c r="A970" s="69">
        <v>967</v>
      </c>
      <c r="B970" s="30"/>
      <c r="C970" s="35"/>
      <c r="D970" s="43"/>
      <c r="E970" s="65"/>
      <c r="F970" s="46"/>
      <c r="G970" s="46"/>
      <c r="H970" s="164"/>
      <c r="I970" s="43"/>
      <c r="J970" s="29"/>
      <c r="K970" s="70"/>
      <c r="L970" s="69"/>
      <c r="M970" s="47"/>
      <c r="N970" s="239" t="str">
        <f ca="1">IF(Tabla1[[#This Row],[Fecha de nac]]="","",IF(Tabla1[[#This Row],[Fecha Finalización]] &gt;=TODAY(), DATEDIF(Tabla1[[#This Row],[Fecha de nac]],TODAY(),"y"), ROUNDDOWN((Tabla1[[#This Row],[Fecha Finalización]] -Tabla1[[#This Row],[Fecha de nac]])/365,0)))</f>
        <v/>
      </c>
      <c r="O970" s="170"/>
      <c r="P970" s="35"/>
      <c r="Q970" s="68"/>
      <c r="R970" s="68"/>
      <c r="S970" s="68"/>
      <c r="T970" s="68"/>
      <c r="U970" s="244" t="str">
        <f>IF(F970="","",Tabla1[[#This Row],[Fecha Inicio grupo]]+3*7-7)</f>
        <v/>
      </c>
      <c r="V970" s="245" t="str">
        <f>IF(F970="","",EDATE(Tabla1[[#This Row],[Fecha Inicio grupo]],3))</f>
        <v/>
      </c>
      <c r="W970" s="30"/>
      <c r="X970" s="30"/>
      <c r="Y970" s="77"/>
      <c r="Z970" s="77"/>
      <c r="AA970" s="77"/>
      <c r="AB970" s="77"/>
      <c r="AC970" s="77"/>
      <c r="AD970" s="77"/>
      <c r="AE970" s="77"/>
      <c r="AF970" s="77"/>
      <c r="AG970" s="77"/>
      <c r="AH970" s="77"/>
      <c r="AI970" s="77"/>
      <c r="AJ970" s="77"/>
      <c r="AK970" s="77"/>
      <c r="AL970" s="77"/>
      <c r="AM970" s="77"/>
      <c r="AN970" s="77"/>
      <c r="AO970" s="145"/>
      <c r="AP970" s="247" t="str">
        <f>IF(F970="","",IFERROR(VLOOKUP(SUBSTITUTE(SUBSTITUTE(Tabla1[[#This Row],[Uso Sistemas]],"T","P"),"N","F"),Parámetros!$M$2:$N$17,2,0),"Completar hasta 3ra sem. para evaluar a Probacionista"))</f>
        <v/>
      </c>
      <c r="AQ970" s="40"/>
      <c r="AR970" s="40"/>
      <c r="AS970" s="40"/>
      <c r="AT970" s="29"/>
      <c r="AU970" s="56"/>
      <c r="AV970" s="56"/>
      <c r="AW970" s="56"/>
      <c r="AX970" s="249" t="str">
        <f>IF(V970="","",EOMONTH(EDATE(Tabla1[[#This Row],[Fecha Finalización]],2),0))</f>
        <v/>
      </c>
      <c r="AY970" s="40"/>
      <c r="AZ970" s="250" t="str">
        <f>IF(V970="","",EOMONTH(EDATE(Tabla1[[#This Row],[Fecha Finalización]],3),0))</f>
        <v/>
      </c>
      <c r="BA970" s="40"/>
      <c r="BB970" s="40"/>
      <c r="BC970" s="236"/>
      <c r="BD970" s="234" t="str">
        <f>IF(F970="","",Tabla1[[#This Row],[sem 01]]&amp;Tabla1[[#This Row],[sem 02]]&amp;Tabla1[[#This Row],[sem 03]])</f>
        <v/>
      </c>
      <c r="BE970" s="235" t="str">
        <f>IF(TRIM(F970)="","",$B$1&amp;"-"&amp;SUBSTITUTE(Tabla1[[#This Row],[Mes Inscrito]]," ","")&amp;"-"&amp;SUBSTITUTE(Tabla1[[#This Row],[Dia de clases Inscrito]]," ","")&amp;"-"&amp;SUBSTITUTE(Tabla1[[#This Row],[Horario Inscrito]]," ","")&amp;"-"&amp;Tabla1[[#This Row],[Fecha Inicio grupo]])</f>
        <v/>
      </c>
      <c r="BF970" s="252" t="str">
        <f>IF(F970="","",Tabla1[[#This Row],[Curso]])</f>
        <v/>
      </c>
      <c r="BG970" s="253" t="str">
        <f>+IF(TRIM(F970)="","",$B$1&amp;"-"&amp;TRIM(Tabla1[[#This Row],[Mes Inscrito]])&amp;"-"&amp;TRIM(Tabla1[[#This Row],[Dia de clases Inscrito]])&amp;"-"&amp;TRIM(Tabla1[[#This Row],[Horario Inscrito]])&amp;"-"&amp;TRIM(Tabla1[[#This Row],[Fecha Inicio grupo]])&amp;"-"&amp;TRIM(Tabla1[[#This Row],[Tipo Incrito]]))</f>
        <v/>
      </c>
      <c r="BH970" s="309"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10"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10"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10" t="str">
        <f>IF(Tabla1[[#This Row],[Fecha Inicio grupo]]="","",IFERROR(VLOOKUP(Tabla1[[#This Row],[Mes de Alta como miembro]],Parámetros!$AM$2:$AN$16,2,0),"01/01/1900"))</f>
        <v/>
      </c>
    </row>
    <row r="971" spans="1:63" ht="14.45" hidden="1">
      <c r="A971" s="69">
        <v>968</v>
      </c>
      <c r="B971" s="30"/>
      <c r="C971" s="35"/>
      <c r="D971" s="43"/>
      <c r="E971" s="65"/>
      <c r="F971" s="46"/>
      <c r="G971" s="46"/>
      <c r="H971" s="164"/>
      <c r="I971" s="43"/>
      <c r="J971" s="29"/>
      <c r="K971" s="70"/>
      <c r="L971" s="69"/>
      <c r="M971" s="47"/>
      <c r="N971" s="239" t="str">
        <f ca="1">IF(Tabla1[[#This Row],[Fecha de nac]]="","",IF(Tabla1[[#This Row],[Fecha Finalización]] &gt;=TODAY(), DATEDIF(Tabla1[[#This Row],[Fecha de nac]],TODAY(),"y"), ROUNDDOWN((Tabla1[[#This Row],[Fecha Finalización]] -Tabla1[[#This Row],[Fecha de nac]])/365,0)))</f>
        <v/>
      </c>
      <c r="O971" s="170"/>
      <c r="P971" s="35"/>
      <c r="Q971" s="68"/>
      <c r="R971" s="68"/>
      <c r="S971" s="68"/>
      <c r="T971" s="68"/>
      <c r="U971" s="244" t="str">
        <f>IF(F971="","",Tabla1[[#This Row],[Fecha Inicio grupo]]+3*7-7)</f>
        <v/>
      </c>
      <c r="V971" s="245" t="str">
        <f>IF(F971="","",EDATE(Tabla1[[#This Row],[Fecha Inicio grupo]],3))</f>
        <v/>
      </c>
      <c r="W971" s="30"/>
      <c r="X971" s="30"/>
      <c r="Y971" s="77"/>
      <c r="Z971" s="77"/>
      <c r="AA971" s="77"/>
      <c r="AB971" s="77"/>
      <c r="AC971" s="77"/>
      <c r="AD971" s="77"/>
      <c r="AE971" s="77"/>
      <c r="AF971" s="77"/>
      <c r="AG971" s="77"/>
      <c r="AH971" s="77"/>
      <c r="AI971" s="77"/>
      <c r="AJ971" s="77"/>
      <c r="AK971" s="77"/>
      <c r="AL971" s="77"/>
      <c r="AM971" s="77"/>
      <c r="AN971" s="77"/>
      <c r="AO971" s="145"/>
      <c r="AP971" s="247" t="str">
        <f>IF(F971="","",IFERROR(VLOOKUP(SUBSTITUTE(SUBSTITUTE(Tabla1[[#This Row],[Uso Sistemas]],"T","P"),"N","F"),Parámetros!$M$2:$N$17,2,0),"Completar hasta 3ra sem. para evaluar a Probacionista"))</f>
        <v/>
      </c>
      <c r="AQ971" s="40"/>
      <c r="AR971" s="40"/>
      <c r="AS971" s="40"/>
      <c r="AT971" s="29"/>
      <c r="AU971" s="56"/>
      <c r="AV971" s="56"/>
      <c r="AW971" s="56"/>
      <c r="AX971" s="249" t="str">
        <f>IF(V971="","",EOMONTH(EDATE(Tabla1[[#This Row],[Fecha Finalización]],2),0))</f>
        <v/>
      </c>
      <c r="AY971" s="40"/>
      <c r="AZ971" s="250" t="str">
        <f>IF(V971="","",EOMONTH(EDATE(Tabla1[[#This Row],[Fecha Finalización]],3),0))</f>
        <v/>
      </c>
      <c r="BA971" s="40"/>
      <c r="BB971" s="40"/>
      <c r="BC971" s="236"/>
      <c r="BD971" s="234" t="str">
        <f>IF(F971="","",Tabla1[[#This Row],[sem 01]]&amp;Tabla1[[#This Row],[sem 02]]&amp;Tabla1[[#This Row],[sem 03]])</f>
        <v/>
      </c>
      <c r="BE971" s="235" t="str">
        <f>IF(TRIM(F971)="","",$B$1&amp;"-"&amp;SUBSTITUTE(Tabla1[[#This Row],[Mes Inscrito]]," ","")&amp;"-"&amp;SUBSTITUTE(Tabla1[[#This Row],[Dia de clases Inscrito]]," ","")&amp;"-"&amp;SUBSTITUTE(Tabla1[[#This Row],[Horario Inscrito]]," ","")&amp;"-"&amp;Tabla1[[#This Row],[Fecha Inicio grupo]])</f>
        <v/>
      </c>
      <c r="BF971" s="252" t="str">
        <f>IF(F971="","",Tabla1[[#This Row],[Curso]])</f>
        <v/>
      </c>
      <c r="BG971" s="253" t="str">
        <f>+IF(TRIM(F971)="","",$B$1&amp;"-"&amp;TRIM(Tabla1[[#This Row],[Mes Inscrito]])&amp;"-"&amp;TRIM(Tabla1[[#This Row],[Dia de clases Inscrito]])&amp;"-"&amp;TRIM(Tabla1[[#This Row],[Horario Inscrito]])&amp;"-"&amp;TRIM(Tabla1[[#This Row],[Fecha Inicio grupo]])&amp;"-"&amp;TRIM(Tabla1[[#This Row],[Tipo Incrito]]))</f>
        <v/>
      </c>
      <c r="BH971" s="309"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10"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10"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10" t="str">
        <f>IF(Tabla1[[#This Row],[Fecha Inicio grupo]]="","",IFERROR(VLOOKUP(Tabla1[[#This Row],[Mes de Alta como miembro]],Parámetros!$AM$2:$AN$16,2,0),"01/01/1900"))</f>
        <v/>
      </c>
    </row>
    <row r="972" spans="1:63" ht="14.45" hidden="1">
      <c r="A972" s="69">
        <v>969</v>
      </c>
      <c r="B972" s="30"/>
      <c r="C972" s="35"/>
      <c r="D972" s="43"/>
      <c r="E972" s="65"/>
      <c r="F972" s="46"/>
      <c r="G972" s="46"/>
      <c r="H972" s="164"/>
      <c r="I972" s="43"/>
      <c r="J972" s="29"/>
      <c r="K972" s="70"/>
      <c r="L972" s="69"/>
      <c r="M972" s="47"/>
      <c r="N972" s="239" t="str">
        <f ca="1">IF(Tabla1[[#This Row],[Fecha de nac]]="","",IF(Tabla1[[#This Row],[Fecha Finalización]] &gt;=TODAY(), DATEDIF(Tabla1[[#This Row],[Fecha de nac]],TODAY(),"y"), ROUNDDOWN((Tabla1[[#This Row],[Fecha Finalización]] -Tabla1[[#This Row],[Fecha de nac]])/365,0)))</f>
        <v/>
      </c>
      <c r="O972" s="170"/>
      <c r="P972" s="35"/>
      <c r="Q972" s="68"/>
      <c r="R972" s="68"/>
      <c r="S972" s="68"/>
      <c r="T972" s="68"/>
      <c r="U972" s="244" t="str">
        <f>IF(F972="","",Tabla1[[#This Row],[Fecha Inicio grupo]]+3*7-7)</f>
        <v/>
      </c>
      <c r="V972" s="245" t="str">
        <f>IF(F972="","",EDATE(Tabla1[[#This Row],[Fecha Inicio grupo]],3))</f>
        <v/>
      </c>
      <c r="W972" s="30"/>
      <c r="X972" s="30"/>
      <c r="Y972" s="77"/>
      <c r="Z972" s="77"/>
      <c r="AA972" s="77"/>
      <c r="AB972" s="77"/>
      <c r="AC972" s="77"/>
      <c r="AD972" s="77"/>
      <c r="AE972" s="77"/>
      <c r="AF972" s="77"/>
      <c r="AG972" s="77"/>
      <c r="AH972" s="77"/>
      <c r="AI972" s="77"/>
      <c r="AJ972" s="77"/>
      <c r="AK972" s="77"/>
      <c r="AL972" s="77"/>
      <c r="AM972" s="77"/>
      <c r="AN972" s="77"/>
      <c r="AO972" s="145"/>
      <c r="AP972" s="247" t="str">
        <f>IF(F972="","",IFERROR(VLOOKUP(SUBSTITUTE(SUBSTITUTE(Tabla1[[#This Row],[Uso Sistemas]],"T","P"),"N","F"),Parámetros!$M$2:$N$17,2,0),"Completar hasta 3ra sem. para evaluar a Probacionista"))</f>
        <v/>
      </c>
      <c r="AQ972" s="40"/>
      <c r="AR972" s="40"/>
      <c r="AS972" s="40"/>
      <c r="AT972" s="29"/>
      <c r="AU972" s="56"/>
      <c r="AV972" s="56"/>
      <c r="AW972" s="56"/>
      <c r="AX972" s="249" t="str">
        <f>IF(V972="","",EOMONTH(EDATE(Tabla1[[#This Row],[Fecha Finalización]],2),0))</f>
        <v/>
      </c>
      <c r="AY972" s="40"/>
      <c r="AZ972" s="250" t="str">
        <f>IF(V972="","",EOMONTH(EDATE(Tabla1[[#This Row],[Fecha Finalización]],3),0))</f>
        <v/>
      </c>
      <c r="BA972" s="40"/>
      <c r="BB972" s="40"/>
      <c r="BC972" s="236"/>
      <c r="BD972" s="234" t="str">
        <f>IF(F972="","",Tabla1[[#This Row],[sem 01]]&amp;Tabla1[[#This Row],[sem 02]]&amp;Tabla1[[#This Row],[sem 03]])</f>
        <v/>
      </c>
      <c r="BE972" s="235" t="str">
        <f>IF(TRIM(F972)="","",$B$1&amp;"-"&amp;SUBSTITUTE(Tabla1[[#This Row],[Mes Inscrito]]," ","")&amp;"-"&amp;SUBSTITUTE(Tabla1[[#This Row],[Dia de clases Inscrito]]," ","")&amp;"-"&amp;SUBSTITUTE(Tabla1[[#This Row],[Horario Inscrito]]," ","")&amp;"-"&amp;Tabla1[[#This Row],[Fecha Inicio grupo]])</f>
        <v/>
      </c>
      <c r="BF972" s="252" t="str">
        <f>IF(F972="","",Tabla1[[#This Row],[Curso]])</f>
        <v/>
      </c>
      <c r="BG972" s="253" t="str">
        <f>+IF(TRIM(F972)="","",$B$1&amp;"-"&amp;TRIM(Tabla1[[#This Row],[Mes Inscrito]])&amp;"-"&amp;TRIM(Tabla1[[#This Row],[Dia de clases Inscrito]])&amp;"-"&amp;TRIM(Tabla1[[#This Row],[Horario Inscrito]])&amp;"-"&amp;TRIM(Tabla1[[#This Row],[Fecha Inicio grupo]])&amp;"-"&amp;TRIM(Tabla1[[#This Row],[Tipo Incrito]]))</f>
        <v/>
      </c>
      <c r="BH972" s="309"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10"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10"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10" t="str">
        <f>IF(Tabla1[[#This Row],[Fecha Inicio grupo]]="","",IFERROR(VLOOKUP(Tabla1[[#This Row],[Mes de Alta como miembro]],Parámetros!$AM$2:$AN$16,2,0),"01/01/1900"))</f>
        <v/>
      </c>
    </row>
    <row r="973" spans="1:63" ht="14.45" hidden="1">
      <c r="A973" s="69">
        <v>970</v>
      </c>
      <c r="B973" s="30"/>
      <c r="C973" s="35"/>
      <c r="D973" s="43"/>
      <c r="E973" s="65"/>
      <c r="F973" s="46"/>
      <c r="G973" s="46"/>
      <c r="H973" s="164"/>
      <c r="I973" s="43"/>
      <c r="J973" s="29"/>
      <c r="K973" s="70"/>
      <c r="L973" s="69"/>
      <c r="M973" s="47"/>
      <c r="N973" s="239" t="str">
        <f ca="1">IF(Tabla1[[#This Row],[Fecha de nac]]="","",IF(Tabla1[[#This Row],[Fecha Finalización]] &gt;=TODAY(), DATEDIF(Tabla1[[#This Row],[Fecha de nac]],TODAY(),"y"), ROUNDDOWN((Tabla1[[#This Row],[Fecha Finalización]] -Tabla1[[#This Row],[Fecha de nac]])/365,0)))</f>
        <v/>
      </c>
      <c r="O973" s="170"/>
      <c r="P973" s="35"/>
      <c r="Q973" s="68"/>
      <c r="R973" s="68"/>
      <c r="S973" s="68"/>
      <c r="T973" s="68"/>
      <c r="U973" s="244" t="str">
        <f>IF(F973="","",Tabla1[[#This Row],[Fecha Inicio grupo]]+3*7-7)</f>
        <v/>
      </c>
      <c r="V973" s="245" t="str">
        <f>IF(F973="","",EDATE(Tabla1[[#This Row],[Fecha Inicio grupo]],3))</f>
        <v/>
      </c>
      <c r="W973" s="30"/>
      <c r="X973" s="30"/>
      <c r="Y973" s="77"/>
      <c r="Z973" s="77"/>
      <c r="AA973" s="77"/>
      <c r="AB973" s="77"/>
      <c r="AC973" s="77"/>
      <c r="AD973" s="77"/>
      <c r="AE973" s="77"/>
      <c r="AF973" s="77"/>
      <c r="AG973" s="77"/>
      <c r="AH973" s="77"/>
      <c r="AI973" s="77"/>
      <c r="AJ973" s="77"/>
      <c r="AK973" s="77"/>
      <c r="AL973" s="77"/>
      <c r="AM973" s="77"/>
      <c r="AN973" s="77"/>
      <c r="AO973" s="145"/>
      <c r="AP973" s="247" t="str">
        <f>IF(F973="","",IFERROR(VLOOKUP(SUBSTITUTE(SUBSTITUTE(Tabla1[[#This Row],[Uso Sistemas]],"T","P"),"N","F"),Parámetros!$M$2:$N$17,2,0),"Completar hasta 3ra sem. para evaluar a Probacionista"))</f>
        <v/>
      </c>
      <c r="AQ973" s="40"/>
      <c r="AR973" s="40"/>
      <c r="AS973" s="40"/>
      <c r="AT973" s="29"/>
      <c r="AU973" s="56"/>
      <c r="AV973" s="56"/>
      <c r="AW973" s="56"/>
      <c r="AX973" s="249" t="str">
        <f>IF(V973="","",EOMONTH(EDATE(Tabla1[[#This Row],[Fecha Finalización]],2),0))</f>
        <v/>
      </c>
      <c r="AY973" s="40"/>
      <c r="AZ973" s="250" t="str">
        <f>IF(V973="","",EOMONTH(EDATE(Tabla1[[#This Row],[Fecha Finalización]],3),0))</f>
        <v/>
      </c>
      <c r="BA973" s="40"/>
      <c r="BB973" s="40"/>
      <c r="BC973" s="236"/>
      <c r="BD973" s="234" t="str">
        <f>IF(F973="","",Tabla1[[#This Row],[sem 01]]&amp;Tabla1[[#This Row],[sem 02]]&amp;Tabla1[[#This Row],[sem 03]])</f>
        <v/>
      </c>
      <c r="BE973" s="235" t="str">
        <f>IF(TRIM(F973)="","",$B$1&amp;"-"&amp;SUBSTITUTE(Tabla1[[#This Row],[Mes Inscrito]]," ","")&amp;"-"&amp;SUBSTITUTE(Tabla1[[#This Row],[Dia de clases Inscrito]]," ","")&amp;"-"&amp;SUBSTITUTE(Tabla1[[#This Row],[Horario Inscrito]]," ","")&amp;"-"&amp;Tabla1[[#This Row],[Fecha Inicio grupo]])</f>
        <v/>
      </c>
      <c r="BF973" s="252" t="str">
        <f>IF(F973="","",Tabla1[[#This Row],[Curso]])</f>
        <v/>
      </c>
      <c r="BG973" s="253" t="str">
        <f>+IF(TRIM(F973)="","",$B$1&amp;"-"&amp;TRIM(Tabla1[[#This Row],[Mes Inscrito]])&amp;"-"&amp;TRIM(Tabla1[[#This Row],[Dia de clases Inscrito]])&amp;"-"&amp;TRIM(Tabla1[[#This Row],[Horario Inscrito]])&amp;"-"&amp;TRIM(Tabla1[[#This Row],[Fecha Inicio grupo]])&amp;"-"&amp;TRIM(Tabla1[[#This Row],[Tipo Incrito]]))</f>
        <v/>
      </c>
      <c r="BH973" s="309"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10"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10"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10" t="str">
        <f>IF(Tabla1[[#This Row],[Fecha Inicio grupo]]="","",IFERROR(VLOOKUP(Tabla1[[#This Row],[Mes de Alta como miembro]],Parámetros!$AM$2:$AN$16,2,0),"01/01/1900"))</f>
        <v/>
      </c>
    </row>
    <row r="974" spans="1:63" ht="14.45" hidden="1">
      <c r="A974" s="69">
        <v>971</v>
      </c>
      <c r="B974" s="30"/>
      <c r="C974" s="35"/>
      <c r="D974" s="43"/>
      <c r="E974" s="65"/>
      <c r="F974" s="46"/>
      <c r="G974" s="46"/>
      <c r="H974" s="164"/>
      <c r="I974" s="43"/>
      <c r="J974" s="29"/>
      <c r="K974" s="70"/>
      <c r="L974" s="69"/>
      <c r="M974" s="47"/>
      <c r="N974" s="239" t="str">
        <f ca="1">IF(Tabla1[[#This Row],[Fecha de nac]]="","",IF(Tabla1[[#This Row],[Fecha Finalización]] &gt;=TODAY(), DATEDIF(Tabla1[[#This Row],[Fecha de nac]],TODAY(),"y"), ROUNDDOWN((Tabla1[[#This Row],[Fecha Finalización]] -Tabla1[[#This Row],[Fecha de nac]])/365,0)))</f>
        <v/>
      </c>
      <c r="O974" s="170"/>
      <c r="P974" s="35"/>
      <c r="Q974" s="68"/>
      <c r="R974" s="68"/>
      <c r="S974" s="68"/>
      <c r="T974" s="68"/>
      <c r="U974" s="244" t="str">
        <f>IF(F974="","",Tabla1[[#This Row],[Fecha Inicio grupo]]+3*7-7)</f>
        <v/>
      </c>
      <c r="V974" s="245" t="str">
        <f>IF(F974="","",EDATE(Tabla1[[#This Row],[Fecha Inicio grupo]],3))</f>
        <v/>
      </c>
      <c r="W974" s="30"/>
      <c r="X974" s="30"/>
      <c r="Y974" s="77"/>
      <c r="Z974" s="77"/>
      <c r="AA974" s="77"/>
      <c r="AB974" s="77"/>
      <c r="AC974" s="77"/>
      <c r="AD974" s="77"/>
      <c r="AE974" s="77"/>
      <c r="AF974" s="77"/>
      <c r="AG974" s="77"/>
      <c r="AH974" s="77"/>
      <c r="AI974" s="77"/>
      <c r="AJ974" s="77"/>
      <c r="AK974" s="77"/>
      <c r="AL974" s="77"/>
      <c r="AM974" s="77"/>
      <c r="AN974" s="77"/>
      <c r="AO974" s="145"/>
      <c r="AP974" s="247" t="str">
        <f>IF(F974="","",IFERROR(VLOOKUP(SUBSTITUTE(SUBSTITUTE(Tabla1[[#This Row],[Uso Sistemas]],"T","P"),"N","F"),Parámetros!$M$2:$N$17,2,0),"Completar hasta 3ra sem. para evaluar a Probacionista"))</f>
        <v/>
      </c>
      <c r="AQ974" s="40"/>
      <c r="AR974" s="40"/>
      <c r="AS974" s="40"/>
      <c r="AT974" s="29"/>
      <c r="AU974" s="56"/>
      <c r="AV974" s="56"/>
      <c r="AW974" s="56"/>
      <c r="AX974" s="249" t="str">
        <f>IF(V974="","",EOMONTH(EDATE(Tabla1[[#This Row],[Fecha Finalización]],2),0))</f>
        <v/>
      </c>
      <c r="AY974" s="40"/>
      <c r="AZ974" s="250" t="str">
        <f>IF(V974="","",EOMONTH(EDATE(Tabla1[[#This Row],[Fecha Finalización]],3),0))</f>
        <v/>
      </c>
      <c r="BA974" s="40"/>
      <c r="BB974" s="40"/>
      <c r="BC974" s="236"/>
      <c r="BD974" s="234" t="str">
        <f>IF(F974="","",Tabla1[[#This Row],[sem 01]]&amp;Tabla1[[#This Row],[sem 02]]&amp;Tabla1[[#This Row],[sem 03]])</f>
        <v/>
      </c>
      <c r="BE974" s="235" t="str">
        <f>IF(TRIM(F974)="","",$B$1&amp;"-"&amp;SUBSTITUTE(Tabla1[[#This Row],[Mes Inscrito]]," ","")&amp;"-"&amp;SUBSTITUTE(Tabla1[[#This Row],[Dia de clases Inscrito]]," ","")&amp;"-"&amp;SUBSTITUTE(Tabla1[[#This Row],[Horario Inscrito]]," ","")&amp;"-"&amp;Tabla1[[#This Row],[Fecha Inicio grupo]])</f>
        <v/>
      </c>
      <c r="BF974" s="252" t="str">
        <f>IF(F974="","",Tabla1[[#This Row],[Curso]])</f>
        <v/>
      </c>
      <c r="BG974" s="253" t="str">
        <f>+IF(TRIM(F974)="","",$B$1&amp;"-"&amp;TRIM(Tabla1[[#This Row],[Mes Inscrito]])&amp;"-"&amp;TRIM(Tabla1[[#This Row],[Dia de clases Inscrito]])&amp;"-"&amp;TRIM(Tabla1[[#This Row],[Horario Inscrito]])&amp;"-"&amp;TRIM(Tabla1[[#This Row],[Fecha Inicio grupo]])&amp;"-"&amp;TRIM(Tabla1[[#This Row],[Tipo Incrito]]))</f>
        <v/>
      </c>
      <c r="BH974" s="309"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10"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10"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10" t="str">
        <f>IF(Tabla1[[#This Row],[Fecha Inicio grupo]]="","",IFERROR(VLOOKUP(Tabla1[[#This Row],[Mes de Alta como miembro]],Parámetros!$AM$2:$AN$16,2,0),"01/01/1900"))</f>
        <v/>
      </c>
    </row>
    <row r="975" spans="1:63" ht="14.45" hidden="1">
      <c r="A975" s="69">
        <v>972</v>
      </c>
      <c r="B975" s="30"/>
      <c r="C975" s="35"/>
      <c r="D975" s="43"/>
      <c r="E975" s="65"/>
      <c r="F975" s="46"/>
      <c r="G975" s="46"/>
      <c r="H975" s="164"/>
      <c r="I975" s="43"/>
      <c r="J975" s="29"/>
      <c r="K975" s="70"/>
      <c r="L975" s="69"/>
      <c r="M975" s="47"/>
      <c r="N975" s="239" t="str">
        <f ca="1">IF(Tabla1[[#This Row],[Fecha de nac]]="","",IF(Tabla1[[#This Row],[Fecha Finalización]] &gt;=TODAY(), DATEDIF(Tabla1[[#This Row],[Fecha de nac]],TODAY(),"y"), ROUNDDOWN((Tabla1[[#This Row],[Fecha Finalización]] -Tabla1[[#This Row],[Fecha de nac]])/365,0)))</f>
        <v/>
      </c>
      <c r="O975" s="170"/>
      <c r="P975" s="35"/>
      <c r="Q975" s="68"/>
      <c r="R975" s="68"/>
      <c r="S975" s="68"/>
      <c r="T975" s="68"/>
      <c r="U975" s="244" t="str">
        <f>IF(F975="","",Tabla1[[#This Row],[Fecha Inicio grupo]]+3*7-7)</f>
        <v/>
      </c>
      <c r="V975" s="245" t="str">
        <f>IF(F975="","",EDATE(Tabla1[[#This Row],[Fecha Inicio grupo]],3))</f>
        <v/>
      </c>
      <c r="W975" s="30"/>
      <c r="X975" s="30"/>
      <c r="Y975" s="77"/>
      <c r="Z975" s="77"/>
      <c r="AA975" s="77"/>
      <c r="AB975" s="77"/>
      <c r="AC975" s="77"/>
      <c r="AD975" s="77"/>
      <c r="AE975" s="77"/>
      <c r="AF975" s="77"/>
      <c r="AG975" s="77"/>
      <c r="AH975" s="77"/>
      <c r="AI975" s="77"/>
      <c r="AJ975" s="77"/>
      <c r="AK975" s="77"/>
      <c r="AL975" s="77"/>
      <c r="AM975" s="77"/>
      <c r="AN975" s="77"/>
      <c r="AO975" s="145"/>
      <c r="AP975" s="247" t="str">
        <f>IF(F975="","",IFERROR(VLOOKUP(SUBSTITUTE(SUBSTITUTE(Tabla1[[#This Row],[Uso Sistemas]],"T","P"),"N","F"),Parámetros!$M$2:$N$17,2,0),"Completar hasta 3ra sem. para evaluar a Probacionista"))</f>
        <v/>
      </c>
      <c r="AQ975" s="40"/>
      <c r="AR975" s="40"/>
      <c r="AS975" s="40"/>
      <c r="AT975" s="29"/>
      <c r="AU975" s="56"/>
      <c r="AV975" s="56"/>
      <c r="AW975" s="56"/>
      <c r="AX975" s="249" t="str">
        <f>IF(V975="","",EOMONTH(EDATE(Tabla1[[#This Row],[Fecha Finalización]],2),0))</f>
        <v/>
      </c>
      <c r="AY975" s="40"/>
      <c r="AZ975" s="250" t="str">
        <f>IF(V975="","",EOMONTH(EDATE(Tabla1[[#This Row],[Fecha Finalización]],3),0))</f>
        <v/>
      </c>
      <c r="BA975" s="40"/>
      <c r="BB975" s="40"/>
      <c r="BC975" s="236"/>
      <c r="BD975" s="234" t="str">
        <f>IF(F975="","",Tabla1[[#This Row],[sem 01]]&amp;Tabla1[[#This Row],[sem 02]]&amp;Tabla1[[#This Row],[sem 03]])</f>
        <v/>
      </c>
      <c r="BE975" s="235" t="str">
        <f>IF(TRIM(F975)="","",$B$1&amp;"-"&amp;SUBSTITUTE(Tabla1[[#This Row],[Mes Inscrito]]," ","")&amp;"-"&amp;SUBSTITUTE(Tabla1[[#This Row],[Dia de clases Inscrito]]," ","")&amp;"-"&amp;SUBSTITUTE(Tabla1[[#This Row],[Horario Inscrito]]," ","")&amp;"-"&amp;Tabla1[[#This Row],[Fecha Inicio grupo]])</f>
        <v/>
      </c>
      <c r="BF975" s="252" t="str">
        <f>IF(F975="","",Tabla1[[#This Row],[Curso]])</f>
        <v/>
      </c>
      <c r="BG975" s="253" t="str">
        <f>+IF(TRIM(F975)="","",$B$1&amp;"-"&amp;TRIM(Tabla1[[#This Row],[Mes Inscrito]])&amp;"-"&amp;TRIM(Tabla1[[#This Row],[Dia de clases Inscrito]])&amp;"-"&amp;TRIM(Tabla1[[#This Row],[Horario Inscrito]])&amp;"-"&amp;TRIM(Tabla1[[#This Row],[Fecha Inicio grupo]])&amp;"-"&amp;TRIM(Tabla1[[#This Row],[Tipo Incrito]]))</f>
        <v/>
      </c>
      <c r="BH975" s="309"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10"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10"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10" t="str">
        <f>IF(Tabla1[[#This Row],[Fecha Inicio grupo]]="","",IFERROR(VLOOKUP(Tabla1[[#This Row],[Mes de Alta como miembro]],Parámetros!$AM$2:$AN$16,2,0),"01/01/1900"))</f>
        <v/>
      </c>
    </row>
    <row r="976" spans="1:63" ht="14.45" hidden="1">
      <c r="A976" s="69">
        <v>973</v>
      </c>
      <c r="B976" s="30"/>
      <c r="C976" s="35"/>
      <c r="D976" s="43"/>
      <c r="E976" s="65"/>
      <c r="F976" s="46"/>
      <c r="G976" s="46"/>
      <c r="H976" s="164"/>
      <c r="I976" s="43"/>
      <c r="J976" s="29"/>
      <c r="K976" s="70"/>
      <c r="L976" s="69"/>
      <c r="M976" s="47"/>
      <c r="N976" s="239" t="str">
        <f ca="1">IF(Tabla1[[#This Row],[Fecha de nac]]="","",IF(Tabla1[[#This Row],[Fecha Finalización]] &gt;=TODAY(), DATEDIF(Tabla1[[#This Row],[Fecha de nac]],TODAY(),"y"), ROUNDDOWN((Tabla1[[#This Row],[Fecha Finalización]] -Tabla1[[#This Row],[Fecha de nac]])/365,0)))</f>
        <v/>
      </c>
      <c r="O976" s="170"/>
      <c r="P976" s="35"/>
      <c r="Q976" s="68"/>
      <c r="R976" s="68"/>
      <c r="S976" s="68"/>
      <c r="T976" s="68"/>
      <c r="U976" s="244" t="str">
        <f>IF(F976="","",Tabla1[[#This Row],[Fecha Inicio grupo]]+3*7-7)</f>
        <v/>
      </c>
      <c r="V976" s="245" t="str">
        <f>IF(F976="","",EDATE(Tabla1[[#This Row],[Fecha Inicio grupo]],3))</f>
        <v/>
      </c>
      <c r="W976" s="30"/>
      <c r="X976" s="30"/>
      <c r="Y976" s="77"/>
      <c r="Z976" s="77"/>
      <c r="AA976" s="77"/>
      <c r="AB976" s="77"/>
      <c r="AC976" s="77"/>
      <c r="AD976" s="77"/>
      <c r="AE976" s="77"/>
      <c r="AF976" s="77"/>
      <c r="AG976" s="77"/>
      <c r="AH976" s="77"/>
      <c r="AI976" s="77"/>
      <c r="AJ976" s="77"/>
      <c r="AK976" s="77"/>
      <c r="AL976" s="77"/>
      <c r="AM976" s="77"/>
      <c r="AN976" s="77"/>
      <c r="AO976" s="145"/>
      <c r="AP976" s="247" t="str">
        <f>IF(F976="","",IFERROR(VLOOKUP(SUBSTITUTE(SUBSTITUTE(Tabla1[[#This Row],[Uso Sistemas]],"T","P"),"N","F"),Parámetros!$M$2:$N$17,2,0),"Completar hasta 3ra sem. para evaluar a Probacionista"))</f>
        <v/>
      </c>
      <c r="AQ976" s="40"/>
      <c r="AR976" s="40"/>
      <c r="AS976" s="40"/>
      <c r="AT976" s="29"/>
      <c r="AU976" s="56"/>
      <c r="AV976" s="56"/>
      <c r="AW976" s="56"/>
      <c r="AX976" s="249" t="str">
        <f>IF(V976="","",EOMONTH(EDATE(Tabla1[[#This Row],[Fecha Finalización]],2),0))</f>
        <v/>
      </c>
      <c r="AY976" s="40"/>
      <c r="AZ976" s="250" t="str">
        <f>IF(V976="","",EOMONTH(EDATE(Tabla1[[#This Row],[Fecha Finalización]],3),0))</f>
        <v/>
      </c>
      <c r="BA976" s="40"/>
      <c r="BB976" s="40"/>
      <c r="BC976" s="236"/>
      <c r="BD976" s="234" t="str">
        <f>IF(F976="","",Tabla1[[#This Row],[sem 01]]&amp;Tabla1[[#This Row],[sem 02]]&amp;Tabla1[[#This Row],[sem 03]])</f>
        <v/>
      </c>
      <c r="BE976" s="235" t="str">
        <f>IF(TRIM(F976)="","",$B$1&amp;"-"&amp;SUBSTITUTE(Tabla1[[#This Row],[Mes Inscrito]]," ","")&amp;"-"&amp;SUBSTITUTE(Tabla1[[#This Row],[Dia de clases Inscrito]]," ","")&amp;"-"&amp;SUBSTITUTE(Tabla1[[#This Row],[Horario Inscrito]]," ","")&amp;"-"&amp;Tabla1[[#This Row],[Fecha Inicio grupo]])</f>
        <v/>
      </c>
      <c r="BF976" s="252" t="str">
        <f>IF(F976="","",Tabla1[[#This Row],[Curso]])</f>
        <v/>
      </c>
      <c r="BG976" s="253" t="str">
        <f>+IF(TRIM(F976)="","",$B$1&amp;"-"&amp;TRIM(Tabla1[[#This Row],[Mes Inscrito]])&amp;"-"&amp;TRIM(Tabla1[[#This Row],[Dia de clases Inscrito]])&amp;"-"&amp;TRIM(Tabla1[[#This Row],[Horario Inscrito]])&amp;"-"&amp;TRIM(Tabla1[[#This Row],[Fecha Inicio grupo]])&amp;"-"&amp;TRIM(Tabla1[[#This Row],[Tipo Incrito]]))</f>
        <v/>
      </c>
      <c r="BH976" s="309"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10"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10"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10" t="str">
        <f>IF(Tabla1[[#This Row],[Fecha Inicio grupo]]="","",IFERROR(VLOOKUP(Tabla1[[#This Row],[Mes de Alta como miembro]],Parámetros!$AM$2:$AN$16,2,0),"01/01/1900"))</f>
        <v/>
      </c>
    </row>
    <row r="977" spans="1:63" ht="14.45" hidden="1">
      <c r="A977" s="69">
        <v>974</v>
      </c>
      <c r="B977" s="30"/>
      <c r="C977" s="35"/>
      <c r="D977" s="43"/>
      <c r="E977" s="65"/>
      <c r="F977" s="46"/>
      <c r="G977" s="46"/>
      <c r="H977" s="164"/>
      <c r="I977" s="43"/>
      <c r="J977" s="29"/>
      <c r="K977" s="70"/>
      <c r="L977" s="69"/>
      <c r="M977" s="47"/>
      <c r="N977" s="239" t="str">
        <f ca="1">IF(Tabla1[[#This Row],[Fecha de nac]]="","",IF(Tabla1[[#This Row],[Fecha Finalización]] &gt;=TODAY(), DATEDIF(Tabla1[[#This Row],[Fecha de nac]],TODAY(),"y"), ROUNDDOWN((Tabla1[[#This Row],[Fecha Finalización]] -Tabla1[[#This Row],[Fecha de nac]])/365,0)))</f>
        <v/>
      </c>
      <c r="O977" s="170"/>
      <c r="P977" s="35"/>
      <c r="Q977" s="68"/>
      <c r="R977" s="68"/>
      <c r="S977" s="68"/>
      <c r="T977" s="68"/>
      <c r="U977" s="244" t="str">
        <f>IF(F977="","",Tabla1[[#This Row],[Fecha Inicio grupo]]+3*7-7)</f>
        <v/>
      </c>
      <c r="V977" s="245" t="str">
        <f>IF(F977="","",EDATE(Tabla1[[#This Row],[Fecha Inicio grupo]],3))</f>
        <v/>
      </c>
      <c r="W977" s="30"/>
      <c r="X977" s="30"/>
      <c r="Y977" s="77"/>
      <c r="Z977" s="77"/>
      <c r="AA977" s="77"/>
      <c r="AB977" s="77"/>
      <c r="AC977" s="77"/>
      <c r="AD977" s="77"/>
      <c r="AE977" s="77"/>
      <c r="AF977" s="77"/>
      <c r="AG977" s="77"/>
      <c r="AH977" s="77"/>
      <c r="AI977" s="77"/>
      <c r="AJ977" s="77"/>
      <c r="AK977" s="77"/>
      <c r="AL977" s="77"/>
      <c r="AM977" s="77"/>
      <c r="AN977" s="77"/>
      <c r="AO977" s="145"/>
      <c r="AP977" s="247" t="str">
        <f>IF(F977="","",IFERROR(VLOOKUP(SUBSTITUTE(SUBSTITUTE(Tabla1[[#This Row],[Uso Sistemas]],"T","P"),"N","F"),Parámetros!$M$2:$N$17,2,0),"Completar hasta 3ra sem. para evaluar a Probacionista"))</f>
        <v/>
      </c>
      <c r="AQ977" s="40"/>
      <c r="AR977" s="40"/>
      <c r="AS977" s="40"/>
      <c r="AT977" s="29"/>
      <c r="AU977" s="56"/>
      <c r="AV977" s="56"/>
      <c r="AW977" s="56"/>
      <c r="AX977" s="249" t="str">
        <f>IF(V977="","",EOMONTH(EDATE(Tabla1[[#This Row],[Fecha Finalización]],2),0))</f>
        <v/>
      </c>
      <c r="AY977" s="40"/>
      <c r="AZ977" s="250" t="str">
        <f>IF(V977="","",EOMONTH(EDATE(Tabla1[[#This Row],[Fecha Finalización]],3),0))</f>
        <v/>
      </c>
      <c r="BA977" s="40"/>
      <c r="BB977" s="40"/>
      <c r="BC977" s="236"/>
      <c r="BD977" s="234" t="str">
        <f>IF(F977="","",Tabla1[[#This Row],[sem 01]]&amp;Tabla1[[#This Row],[sem 02]]&amp;Tabla1[[#This Row],[sem 03]])</f>
        <v/>
      </c>
      <c r="BE977" s="235" t="str">
        <f>IF(TRIM(F977)="","",$B$1&amp;"-"&amp;SUBSTITUTE(Tabla1[[#This Row],[Mes Inscrito]]," ","")&amp;"-"&amp;SUBSTITUTE(Tabla1[[#This Row],[Dia de clases Inscrito]]," ","")&amp;"-"&amp;SUBSTITUTE(Tabla1[[#This Row],[Horario Inscrito]]," ","")&amp;"-"&amp;Tabla1[[#This Row],[Fecha Inicio grupo]])</f>
        <v/>
      </c>
      <c r="BF977" s="252" t="str">
        <f>IF(F977="","",Tabla1[[#This Row],[Curso]])</f>
        <v/>
      </c>
      <c r="BG977" s="253" t="str">
        <f>+IF(TRIM(F977)="","",$B$1&amp;"-"&amp;TRIM(Tabla1[[#This Row],[Mes Inscrito]])&amp;"-"&amp;TRIM(Tabla1[[#This Row],[Dia de clases Inscrito]])&amp;"-"&amp;TRIM(Tabla1[[#This Row],[Horario Inscrito]])&amp;"-"&amp;TRIM(Tabla1[[#This Row],[Fecha Inicio grupo]])&amp;"-"&amp;TRIM(Tabla1[[#This Row],[Tipo Incrito]]))</f>
        <v/>
      </c>
      <c r="BH977" s="309"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10"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10"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10" t="str">
        <f>IF(Tabla1[[#This Row],[Fecha Inicio grupo]]="","",IFERROR(VLOOKUP(Tabla1[[#This Row],[Mes de Alta como miembro]],Parámetros!$AM$2:$AN$16,2,0),"01/01/1900"))</f>
        <v/>
      </c>
    </row>
    <row r="978" spans="1:63" ht="14.45" hidden="1">
      <c r="A978" s="69">
        <v>975</v>
      </c>
      <c r="B978" s="30"/>
      <c r="C978" s="35"/>
      <c r="D978" s="43"/>
      <c r="E978" s="65"/>
      <c r="F978" s="46"/>
      <c r="G978" s="46"/>
      <c r="H978" s="164"/>
      <c r="I978" s="43"/>
      <c r="J978" s="29"/>
      <c r="K978" s="70"/>
      <c r="L978" s="69"/>
      <c r="M978" s="47"/>
      <c r="N978" s="239" t="str">
        <f ca="1">IF(Tabla1[[#This Row],[Fecha de nac]]="","",IF(Tabla1[[#This Row],[Fecha Finalización]] &gt;=TODAY(), DATEDIF(Tabla1[[#This Row],[Fecha de nac]],TODAY(),"y"), ROUNDDOWN((Tabla1[[#This Row],[Fecha Finalización]] -Tabla1[[#This Row],[Fecha de nac]])/365,0)))</f>
        <v/>
      </c>
      <c r="O978" s="170"/>
      <c r="P978" s="35"/>
      <c r="Q978" s="68"/>
      <c r="R978" s="68"/>
      <c r="S978" s="68"/>
      <c r="T978" s="68"/>
      <c r="U978" s="244" t="str">
        <f>IF(F978="","",Tabla1[[#This Row],[Fecha Inicio grupo]]+3*7-7)</f>
        <v/>
      </c>
      <c r="V978" s="245" t="str">
        <f>IF(F978="","",EDATE(Tabla1[[#This Row],[Fecha Inicio grupo]],3))</f>
        <v/>
      </c>
      <c r="W978" s="30"/>
      <c r="X978" s="30"/>
      <c r="Y978" s="77"/>
      <c r="Z978" s="77"/>
      <c r="AA978" s="77"/>
      <c r="AB978" s="77"/>
      <c r="AC978" s="77"/>
      <c r="AD978" s="77"/>
      <c r="AE978" s="77"/>
      <c r="AF978" s="77"/>
      <c r="AG978" s="77"/>
      <c r="AH978" s="77"/>
      <c r="AI978" s="77"/>
      <c r="AJ978" s="77"/>
      <c r="AK978" s="77"/>
      <c r="AL978" s="77"/>
      <c r="AM978" s="77"/>
      <c r="AN978" s="77"/>
      <c r="AO978" s="145"/>
      <c r="AP978" s="247" t="str">
        <f>IF(F978="","",IFERROR(VLOOKUP(SUBSTITUTE(SUBSTITUTE(Tabla1[[#This Row],[Uso Sistemas]],"T","P"),"N","F"),Parámetros!$M$2:$N$17,2,0),"Completar hasta 3ra sem. para evaluar a Probacionista"))</f>
        <v/>
      </c>
      <c r="AQ978" s="40"/>
      <c r="AR978" s="40"/>
      <c r="AS978" s="40"/>
      <c r="AT978" s="29"/>
      <c r="AU978" s="56"/>
      <c r="AV978" s="56"/>
      <c r="AW978" s="56"/>
      <c r="AX978" s="249" t="str">
        <f>IF(V978="","",EOMONTH(EDATE(Tabla1[[#This Row],[Fecha Finalización]],2),0))</f>
        <v/>
      </c>
      <c r="AY978" s="40"/>
      <c r="AZ978" s="250" t="str">
        <f>IF(V978="","",EOMONTH(EDATE(Tabla1[[#This Row],[Fecha Finalización]],3),0))</f>
        <v/>
      </c>
      <c r="BA978" s="40"/>
      <c r="BB978" s="40"/>
      <c r="BC978" s="236"/>
      <c r="BD978" s="234" t="str">
        <f>IF(F978="","",Tabla1[[#This Row],[sem 01]]&amp;Tabla1[[#This Row],[sem 02]]&amp;Tabla1[[#This Row],[sem 03]])</f>
        <v/>
      </c>
      <c r="BE978" s="235" t="str">
        <f>IF(TRIM(F978)="","",$B$1&amp;"-"&amp;SUBSTITUTE(Tabla1[[#This Row],[Mes Inscrito]]," ","")&amp;"-"&amp;SUBSTITUTE(Tabla1[[#This Row],[Dia de clases Inscrito]]," ","")&amp;"-"&amp;SUBSTITUTE(Tabla1[[#This Row],[Horario Inscrito]]," ","")&amp;"-"&amp;Tabla1[[#This Row],[Fecha Inicio grupo]])</f>
        <v/>
      </c>
      <c r="BF978" s="252" t="str">
        <f>IF(F978="","",Tabla1[[#This Row],[Curso]])</f>
        <v/>
      </c>
      <c r="BG978" s="253" t="str">
        <f>+IF(TRIM(F978)="","",$B$1&amp;"-"&amp;TRIM(Tabla1[[#This Row],[Mes Inscrito]])&amp;"-"&amp;TRIM(Tabla1[[#This Row],[Dia de clases Inscrito]])&amp;"-"&amp;TRIM(Tabla1[[#This Row],[Horario Inscrito]])&amp;"-"&amp;TRIM(Tabla1[[#This Row],[Fecha Inicio grupo]])&amp;"-"&amp;TRIM(Tabla1[[#This Row],[Tipo Incrito]]))</f>
        <v/>
      </c>
      <c r="BH978" s="309"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10"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10"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10" t="str">
        <f>IF(Tabla1[[#This Row],[Fecha Inicio grupo]]="","",IFERROR(VLOOKUP(Tabla1[[#This Row],[Mes de Alta como miembro]],Parámetros!$AM$2:$AN$16,2,0),"01/01/1900"))</f>
        <v/>
      </c>
    </row>
    <row r="979" spans="1:63" ht="14.45" hidden="1">
      <c r="A979" s="69">
        <v>976</v>
      </c>
      <c r="B979" s="30"/>
      <c r="C979" s="35"/>
      <c r="D979" s="43"/>
      <c r="E979" s="65"/>
      <c r="F979" s="46"/>
      <c r="G979" s="46"/>
      <c r="H979" s="164"/>
      <c r="I979" s="43"/>
      <c r="J979" s="29"/>
      <c r="K979" s="70"/>
      <c r="L979" s="69"/>
      <c r="M979" s="47"/>
      <c r="N979" s="239" t="str">
        <f ca="1">IF(Tabla1[[#This Row],[Fecha de nac]]="","",IF(Tabla1[[#This Row],[Fecha Finalización]] &gt;=TODAY(), DATEDIF(Tabla1[[#This Row],[Fecha de nac]],TODAY(),"y"), ROUNDDOWN((Tabla1[[#This Row],[Fecha Finalización]] -Tabla1[[#This Row],[Fecha de nac]])/365,0)))</f>
        <v/>
      </c>
      <c r="O979" s="170"/>
      <c r="P979" s="35"/>
      <c r="Q979" s="68"/>
      <c r="R979" s="68"/>
      <c r="S979" s="68"/>
      <c r="T979" s="68"/>
      <c r="U979" s="244" t="str">
        <f>IF(F979="","",Tabla1[[#This Row],[Fecha Inicio grupo]]+3*7-7)</f>
        <v/>
      </c>
      <c r="V979" s="245" t="str">
        <f>IF(F979="","",EDATE(Tabla1[[#This Row],[Fecha Inicio grupo]],3))</f>
        <v/>
      </c>
      <c r="W979" s="30"/>
      <c r="X979" s="30"/>
      <c r="Y979" s="77"/>
      <c r="Z979" s="77"/>
      <c r="AA979" s="77"/>
      <c r="AB979" s="77"/>
      <c r="AC979" s="77"/>
      <c r="AD979" s="77"/>
      <c r="AE979" s="77"/>
      <c r="AF979" s="77"/>
      <c r="AG979" s="77"/>
      <c r="AH979" s="77"/>
      <c r="AI979" s="77"/>
      <c r="AJ979" s="77"/>
      <c r="AK979" s="77"/>
      <c r="AL979" s="77"/>
      <c r="AM979" s="77"/>
      <c r="AN979" s="77"/>
      <c r="AO979" s="145"/>
      <c r="AP979" s="247" t="str">
        <f>IF(F979="","",IFERROR(VLOOKUP(SUBSTITUTE(SUBSTITUTE(Tabla1[[#This Row],[Uso Sistemas]],"T","P"),"N","F"),Parámetros!$M$2:$N$17,2,0),"Completar hasta 3ra sem. para evaluar a Probacionista"))</f>
        <v/>
      </c>
      <c r="AQ979" s="40"/>
      <c r="AR979" s="40"/>
      <c r="AS979" s="40"/>
      <c r="AT979" s="29"/>
      <c r="AU979" s="56"/>
      <c r="AV979" s="56"/>
      <c r="AW979" s="56"/>
      <c r="AX979" s="249" t="str">
        <f>IF(V979="","",EOMONTH(EDATE(Tabla1[[#This Row],[Fecha Finalización]],2),0))</f>
        <v/>
      </c>
      <c r="AY979" s="40"/>
      <c r="AZ979" s="250" t="str">
        <f>IF(V979="","",EOMONTH(EDATE(Tabla1[[#This Row],[Fecha Finalización]],3),0))</f>
        <v/>
      </c>
      <c r="BA979" s="40"/>
      <c r="BB979" s="40"/>
      <c r="BC979" s="236"/>
      <c r="BD979" s="234" t="str">
        <f>IF(F979="","",Tabla1[[#This Row],[sem 01]]&amp;Tabla1[[#This Row],[sem 02]]&amp;Tabla1[[#This Row],[sem 03]])</f>
        <v/>
      </c>
      <c r="BE979" s="235" t="str">
        <f>IF(TRIM(F979)="","",$B$1&amp;"-"&amp;SUBSTITUTE(Tabla1[[#This Row],[Mes Inscrito]]," ","")&amp;"-"&amp;SUBSTITUTE(Tabla1[[#This Row],[Dia de clases Inscrito]]," ","")&amp;"-"&amp;SUBSTITUTE(Tabla1[[#This Row],[Horario Inscrito]]," ","")&amp;"-"&amp;Tabla1[[#This Row],[Fecha Inicio grupo]])</f>
        <v/>
      </c>
      <c r="BF979" s="252" t="str">
        <f>IF(F979="","",Tabla1[[#This Row],[Curso]])</f>
        <v/>
      </c>
      <c r="BG979" s="253" t="str">
        <f>+IF(TRIM(F979)="","",$B$1&amp;"-"&amp;TRIM(Tabla1[[#This Row],[Mes Inscrito]])&amp;"-"&amp;TRIM(Tabla1[[#This Row],[Dia de clases Inscrito]])&amp;"-"&amp;TRIM(Tabla1[[#This Row],[Horario Inscrito]])&amp;"-"&amp;TRIM(Tabla1[[#This Row],[Fecha Inicio grupo]])&amp;"-"&amp;TRIM(Tabla1[[#This Row],[Tipo Incrito]]))</f>
        <v/>
      </c>
      <c r="BH979" s="309"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10"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10"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10" t="str">
        <f>IF(Tabla1[[#This Row],[Fecha Inicio grupo]]="","",IFERROR(VLOOKUP(Tabla1[[#This Row],[Mes de Alta como miembro]],Parámetros!$AM$2:$AN$16,2,0),"01/01/1900"))</f>
        <v/>
      </c>
    </row>
    <row r="980" spans="1:63" ht="14.45" hidden="1">
      <c r="A980" s="69">
        <v>977</v>
      </c>
      <c r="B980" s="30"/>
      <c r="C980" s="35"/>
      <c r="D980" s="43"/>
      <c r="E980" s="65"/>
      <c r="F980" s="46"/>
      <c r="G980" s="46"/>
      <c r="H980" s="164"/>
      <c r="I980" s="43"/>
      <c r="J980" s="29"/>
      <c r="K980" s="70"/>
      <c r="L980" s="69"/>
      <c r="M980" s="47"/>
      <c r="N980" s="239" t="str">
        <f ca="1">IF(Tabla1[[#This Row],[Fecha de nac]]="","",IF(Tabla1[[#This Row],[Fecha Finalización]] &gt;=TODAY(), DATEDIF(Tabla1[[#This Row],[Fecha de nac]],TODAY(),"y"), ROUNDDOWN((Tabla1[[#This Row],[Fecha Finalización]] -Tabla1[[#This Row],[Fecha de nac]])/365,0)))</f>
        <v/>
      </c>
      <c r="O980" s="170"/>
      <c r="P980" s="35"/>
      <c r="Q980" s="68"/>
      <c r="R980" s="68"/>
      <c r="S980" s="68"/>
      <c r="T980" s="68"/>
      <c r="U980" s="244" t="str">
        <f>IF(F980="","",Tabla1[[#This Row],[Fecha Inicio grupo]]+3*7-7)</f>
        <v/>
      </c>
      <c r="V980" s="245" t="str">
        <f>IF(F980="","",EDATE(Tabla1[[#This Row],[Fecha Inicio grupo]],3))</f>
        <v/>
      </c>
      <c r="W980" s="30"/>
      <c r="X980" s="30"/>
      <c r="Y980" s="77"/>
      <c r="Z980" s="77"/>
      <c r="AA980" s="77"/>
      <c r="AB980" s="77"/>
      <c r="AC980" s="77"/>
      <c r="AD980" s="77"/>
      <c r="AE980" s="77"/>
      <c r="AF980" s="77"/>
      <c r="AG980" s="77"/>
      <c r="AH980" s="77"/>
      <c r="AI980" s="77"/>
      <c r="AJ980" s="77"/>
      <c r="AK980" s="77"/>
      <c r="AL980" s="77"/>
      <c r="AM980" s="77"/>
      <c r="AN980" s="77"/>
      <c r="AO980" s="145"/>
      <c r="AP980" s="247" t="str">
        <f>IF(F980="","",IFERROR(VLOOKUP(SUBSTITUTE(SUBSTITUTE(Tabla1[[#This Row],[Uso Sistemas]],"T","P"),"N","F"),Parámetros!$M$2:$N$17,2,0),"Completar hasta 3ra sem. para evaluar a Probacionista"))</f>
        <v/>
      </c>
      <c r="AQ980" s="40"/>
      <c r="AR980" s="40"/>
      <c r="AS980" s="40"/>
      <c r="AT980" s="29"/>
      <c r="AU980" s="56"/>
      <c r="AV980" s="56"/>
      <c r="AW980" s="56"/>
      <c r="AX980" s="249" t="str">
        <f>IF(V980="","",EOMONTH(EDATE(Tabla1[[#This Row],[Fecha Finalización]],2),0))</f>
        <v/>
      </c>
      <c r="AY980" s="40"/>
      <c r="AZ980" s="250" t="str">
        <f>IF(V980="","",EOMONTH(EDATE(Tabla1[[#This Row],[Fecha Finalización]],3),0))</f>
        <v/>
      </c>
      <c r="BA980" s="40"/>
      <c r="BB980" s="40"/>
      <c r="BC980" s="236"/>
      <c r="BD980" s="234" t="str">
        <f>IF(F980="","",Tabla1[[#This Row],[sem 01]]&amp;Tabla1[[#This Row],[sem 02]]&amp;Tabla1[[#This Row],[sem 03]])</f>
        <v/>
      </c>
      <c r="BE980" s="235" t="str">
        <f>IF(TRIM(F980)="","",$B$1&amp;"-"&amp;SUBSTITUTE(Tabla1[[#This Row],[Mes Inscrito]]," ","")&amp;"-"&amp;SUBSTITUTE(Tabla1[[#This Row],[Dia de clases Inscrito]]," ","")&amp;"-"&amp;SUBSTITUTE(Tabla1[[#This Row],[Horario Inscrito]]," ","")&amp;"-"&amp;Tabla1[[#This Row],[Fecha Inicio grupo]])</f>
        <v/>
      </c>
      <c r="BF980" s="252" t="str">
        <f>IF(F980="","",Tabla1[[#This Row],[Curso]])</f>
        <v/>
      </c>
      <c r="BG980" s="253" t="str">
        <f>+IF(TRIM(F980)="","",$B$1&amp;"-"&amp;TRIM(Tabla1[[#This Row],[Mes Inscrito]])&amp;"-"&amp;TRIM(Tabla1[[#This Row],[Dia de clases Inscrito]])&amp;"-"&amp;TRIM(Tabla1[[#This Row],[Horario Inscrito]])&amp;"-"&amp;TRIM(Tabla1[[#This Row],[Fecha Inicio grupo]])&amp;"-"&amp;TRIM(Tabla1[[#This Row],[Tipo Incrito]]))</f>
        <v/>
      </c>
      <c r="BH980" s="309"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10"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10"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10" t="str">
        <f>IF(Tabla1[[#This Row],[Fecha Inicio grupo]]="","",IFERROR(VLOOKUP(Tabla1[[#This Row],[Mes de Alta como miembro]],Parámetros!$AM$2:$AN$16,2,0),"01/01/1900"))</f>
        <v/>
      </c>
    </row>
    <row r="981" spans="1:63" ht="14.45" hidden="1">
      <c r="A981" s="69">
        <v>978</v>
      </c>
      <c r="B981" s="30"/>
      <c r="C981" s="35"/>
      <c r="D981" s="43"/>
      <c r="E981" s="65"/>
      <c r="F981" s="46"/>
      <c r="G981" s="46"/>
      <c r="H981" s="164"/>
      <c r="I981" s="43"/>
      <c r="J981" s="29"/>
      <c r="K981" s="70"/>
      <c r="L981" s="69"/>
      <c r="M981" s="47"/>
      <c r="N981" s="239" t="str">
        <f ca="1">IF(Tabla1[[#This Row],[Fecha de nac]]="","",IF(Tabla1[[#This Row],[Fecha Finalización]] &gt;=TODAY(), DATEDIF(Tabla1[[#This Row],[Fecha de nac]],TODAY(),"y"), ROUNDDOWN((Tabla1[[#This Row],[Fecha Finalización]] -Tabla1[[#This Row],[Fecha de nac]])/365,0)))</f>
        <v/>
      </c>
      <c r="O981" s="170"/>
      <c r="P981" s="35"/>
      <c r="Q981" s="68"/>
      <c r="R981" s="68"/>
      <c r="S981" s="68"/>
      <c r="T981" s="68"/>
      <c r="U981" s="244" t="str">
        <f>IF(F981="","",Tabla1[[#This Row],[Fecha Inicio grupo]]+3*7-7)</f>
        <v/>
      </c>
      <c r="V981" s="245" t="str">
        <f>IF(F981="","",EDATE(Tabla1[[#This Row],[Fecha Inicio grupo]],3))</f>
        <v/>
      </c>
      <c r="W981" s="30"/>
      <c r="X981" s="30"/>
      <c r="Y981" s="77"/>
      <c r="Z981" s="77"/>
      <c r="AA981" s="77"/>
      <c r="AB981" s="77"/>
      <c r="AC981" s="77"/>
      <c r="AD981" s="77"/>
      <c r="AE981" s="77"/>
      <c r="AF981" s="77"/>
      <c r="AG981" s="77"/>
      <c r="AH981" s="77"/>
      <c r="AI981" s="77"/>
      <c r="AJ981" s="77"/>
      <c r="AK981" s="77"/>
      <c r="AL981" s="77"/>
      <c r="AM981" s="77"/>
      <c r="AN981" s="77"/>
      <c r="AO981" s="145"/>
      <c r="AP981" s="247" t="str">
        <f>IF(F981="","",IFERROR(VLOOKUP(SUBSTITUTE(SUBSTITUTE(Tabla1[[#This Row],[Uso Sistemas]],"T","P"),"N","F"),Parámetros!$M$2:$N$17,2,0),"Completar hasta 3ra sem. para evaluar a Probacionista"))</f>
        <v/>
      </c>
      <c r="AQ981" s="40"/>
      <c r="AR981" s="40"/>
      <c r="AS981" s="40"/>
      <c r="AT981" s="29"/>
      <c r="AU981" s="56"/>
      <c r="AV981" s="56"/>
      <c r="AW981" s="56"/>
      <c r="AX981" s="249" t="str">
        <f>IF(V981="","",EOMONTH(EDATE(Tabla1[[#This Row],[Fecha Finalización]],2),0))</f>
        <v/>
      </c>
      <c r="AY981" s="40"/>
      <c r="AZ981" s="250" t="str">
        <f>IF(V981="","",EOMONTH(EDATE(Tabla1[[#This Row],[Fecha Finalización]],3),0))</f>
        <v/>
      </c>
      <c r="BA981" s="40"/>
      <c r="BB981" s="40"/>
      <c r="BC981" s="236"/>
      <c r="BD981" s="234" t="str">
        <f>IF(F981="","",Tabla1[[#This Row],[sem 01]]&amp;Tabla1[[#This Row],[sem 02]]&amp;Tabla1[[#This Row],[sem 03]])</f>
        <v/>
      </c>
      <c r="BE981" s="235" t="str">
        <f>IF(TRIM(F981)="","",$B$1&amp;"-"&amp;SUBSTITUTE(Tabla1[[#This Row],[Mes Inscrito]]," ","")&amp;"-"&amp;SUBSTITUTE(Tabla1[[#This Row],[Dia de clases Inscrito]]," ","")&amp;"-"&amp;SUBSTITUTE(Tabla1[[#This Row],[Horario Inscrito]]," ","")&amp;"-"&amp;Tabla1[[#This Row],[Fecha Inicio grupo]])</f>
        <v/>
      </c>
      <c r="BF981" s="252" t="str">
        <f>IF(F981="","",Tabla1[[#This Row],[Curso]])</f>
        <v/>
      </c>
      <c r="BG981" s="253" t="str">
        <f>+IF(TRIM(F981)="","",$B$1&amp;"-"&amp;TRIM(Tabla1[[#This Row],[Mes Inscrito]])&amp;"-"&amp;TRIM(Tabla1[[#This Row],[Dia de clases Inscrito]])&amp;"-"&amp;TRIM(Tabla1[[#This Row],[Horario Inscrito]])&amp;"-"&amp;TRIM(Tabla1[[#This Row],[Fecha Inicio grupo]])&amp;"-"&amp;TRIM(Tabla1[[#This Row],[Tipo Incrito]]))</f>
        <v/>
      </c>
      <c r="BH981" s="309"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10"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10"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10" t="str">
        <f>IF(Tabla1[[#This Row],[Fecha Inicio grupo]]="","",IFERROR(VLOOKUP(Tabla1[[#This Row],[Mes de Alta como miembro]],Parámetros!$AM$2:$AN$16,2,0),"01/01/1900"))</f>
        <v/>
      </c>
    </row>
    <row r="982" spans="1:63" ht="14.45" hidden="1">
      <c r="A982" s="69">
        <v>979</v>
      </c>
      <c r="B982" s="30"/>
      <c r="C982" s="35"/>
      <c r="D982" s="43"/>
      <c r="E982" s="65"/>
      <c r="F982" s="46"/>
      <c r="G982" s="46"/>
      <c r="H982" s="164"/>
      <c r="I982" s="43"/>
      <c r="J982" s="29"/>
      <c r="K982" s="70"/>
      <c r="L982" s="69"/>
      <c r="M982" s="47"/>
      <c r="N982" s="239" t="str">
        <f ca="1">IF(Tabla1[[#This Row],[Fecha de nac]]="","",IF(Tabla1[[#This Row],[Fecha Finalización]] &gt;=TODAY(), DATEDIF(Tabla1[[#This Row],[Fecha de nac]],TODAY(),"y"), ROUNDDOWN((Tabla1[[#This Row],[Fecha Finalización]] -Tabla1[[#This Row],[Fecha de nac]])/365,0)))</f>
        <v/>
      </c>
      <c r="O982" s="170"/>
      <c r="P982" s="35"/>
      <c r="Q982" s="68"/>
      <c r="R982" s="68"/>
      <c r="S982" s="68"/>
      <c r="T982" s="68"/>
      <c r="U982" s="244" t="str">
        <f>IF(F982="","",Tabla1[[#This Row],[Fecha Inicio grupo]]+3*7-7)</f>
        <v/>
      </c>
      <c r="V982" s="245" t="str">
        <f>IF(F982="","",EDATE(Tabla1[[#This Row],[Fecha Inicio grupo]],3))</f>
        <v/>
      </c>
      <c r="W982" s="30"/>
      <c r="X982" s="30"/>
      <c r="Y982" s="77"/>
      <c r="Z982" s="77"/>
      <c r="AA982" s="77"/>
      <c r="AB982" s="77"/>
      <c r="AC982" s="77"/>
      <c r="AD982" s="77"/>
      <c r="AE982" s="77"/>
      <c r="AF982" s="77"/>
      <c r="AG982" s="77"/>
      <c r="AH982" s="77"/>
      <c r="AI982" s="77"/>
      <c r="AJ982" s="77"/>
      <c r="AK982" s="77"/>
      <c r="AL982" s="77"/>
      <c r="AM982" s="77"/>
      <c r="AN982" s="77"/>
      <c r="AO982" s="145"/>
      <c r="AP982" s="247" t="str">
        <f>IF(F982="","",IFERROR(VLOOKUP(SUBSTITUTE(SUBSTITUTE(Tabla1[[#This Row],[Uso Sistemas]],"T","P"),"N","F"),Parámetros!$M$2:$N$17,2,0),"Completar hasta 3ra sem. para evaluar a Probacionista"))</f>
        <v/>
      </c>
      <c r="AQ982" s="40"/>
      <c r="AR982" s="40"/>
      <c r="AS982" s="40"/>
      <c r="AT982" s="29"/>
      <c r="AU982" s="56"/>
      <c r="AV982" s="56"/>
      <c r="AW982" s="56"/>
      <c r="AX982" s="249" t="str">
        <f>IF(V982="","",EOMONTH(EDATE(Tabla1[[#This Row],[Fecha Finalización]],2),0))</f>
        <v/>
      </c>
      <c r="AY982" s="40"/>
      <c r="AZ982" s="250" t="str">
        <f>IF(V982="","",EOMONTH(EDATE(Tabla1[[#This Row],[Fecha Finalización]],3),0))</f>
        <v/>
      </c>
      <c r="BA982" s="40"/>
      <c r="BB982" s="40"/>
      <c r="BC982" s="236"/>
      <c r="BD982" s="234" t="str">
        <f>IF(F982="","",Tabla1[[#This Row],[sem 01]]&amp;Tabla1[[#This Row],[sem 02]]&amp;Tabla1[[#This Row],[sem 03]])</f>
        <v/>
      </c>
      <c r="BE982" s="235" t="str">
        <f>IF(TRIM(F982)="","",$B$1&amp;"-"&amp;SUBSTITUTE(Tabla1[[#This Row],[Mes Inscrito]]," ","")&amp;"-"&amp;SUBSTITUTE(Tabla1[[#This Row],[Dia de clases Inscrito]]," ","")&amp;"-"&amp;SUBSTITUTE(Tabla1[[#This Row],[Horario Inscrito]]," ","")&amp;"-"&amp;Tabla1[[#This Row],[Fecha Inicio grupo]])</f>
        <v/>
      </c>
      <c r="BF982" s="252" t="str">
        <f>IF(F982="","",Tabla1[[#This Row],[Curso]])</f>
        <v/>
      </c>
      <c r="BG982" s="253" t="str">
        <f>+IF(TRIM(F982)="","",$B$1&amp;"-"&amp;TRIM(Tabla1[[#This Row],[Mes Inscrito]])&amp;"-"&amp;TRIM(Tabla1[[#This Row],[Dia de clases Inscrito]])&amp;"-"&amp;TRIM(Tabla1[[#This Row],[Horario Inscrito]])&amp;"-"&amp;TRIM(Tabla1[[#This Row],[Fecha Inicio grupo]])&amp;"-"&amp;TRIM(Tabla1[[#This Row],[Tipo Incrito]]))</f>
        <v/>
      </c>
      <c r="BH982" s="309"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10"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10"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10" t="str">
        <f>IF(Tabla1[[#This Row],[Fecha Inicio grupo]]="","",IFERROR(VLOOKUP(Tabla1[[#This Row],[Mes de Alta como miembro]],Parámetros!$AM$2:$AN$16,2,0),"01/01/1900"))</f>
        <v/>
      </c>
    </row>
    <row r="983" spans="1:63" ht="14.45" hidden="1">
      <c r="A983" s="69">
        <v>980</v>
      </c>
      <c r="B983" s="30"/>
      <c r="C983" s="35"/>
      <c r="D983" s="43"/>
      <c r="E983" s="65"/>
      <c r="F983" s="46"/>
      <c r="G983" s="46"/>
      <c r="H983" s="164"/>
      <c r="I983" s="43"/>
      <c r="J983" s="29"/>
      <c r="K983" s="70"/>
      <c r="L983" s="69"/>
      <c r="M983" s="47"/>
      <c r="N983" s="239" t="str">
        <f ca="1">IF(Tabla1[[#This Row],[Fecha de nac]]="","",IF(Tabla1[[#This Row],[Fecha Finalización]] &gt;=TODAY(), DATEDIF(Tabla1[[#This Row],[Fecha de nac]],TODAY(),"y"), ROUNDDOWN((Tabla1[[#This Row],[Fecha Finalización]] -Tabla1[[#This Row],[Fecha de nac]])/365,0)))</f>
        <v/>
      </c>
      <c r="O983" s="170"/>
      <c r="P983" s="35"/>
      <c r="Q983" s="68"/>
      <c r="R983" s="68"/>
      <c r="S983" s="68"/>
      <c r="T983" s="68"/>
      <c r="U983" s="244" t="str">
        <f>IF(F983="","",Tabla1[[#This Row],[Fecha Inicio grupo]]+3*7-7)</f>
        <v/>
      </c>
      <c r="V983" s="245" t="str">
        <f>IF(F983="","",EDATE(Tabla1[[#This Row],[Fecha Inicio grupo]],3))</f>
        <v/>
      </c>
      <c r="W983" s="30"/>
      <c r="X983" s="30"/>
      <c r="Y983" s="77"/>
      <c r="Z983" s="77"/>
      <c r="AA983" s="77"/>
      <c r="AB983" s="77"/>
      <c r="AC983" s="77"/>
      <c r="AD983" s="77"/>
      <c r="AE983" s="77"/>
      <c r="AF983" s="77"/>
      <c r="AG983" s="77"/>
      <c r="AH983" s="77"/>
      <c r="AI983" s="77"/>
      <c r="AJ983" s="77"/>
      <c r="AK983" s="77"/>
      <c r="AL983" s="77"/>
      <c r="AM983" s="77"/>
      <c r="AN983" s="77"/>
      <c r="AO983" s="145"/>
      <c r="AP983" s="247" t="str">
        <f>IF(F983="","",IFERROR(VLOOKUP(SUBSTITUTE(SUBSTITUTE(Tabla1[[#This Row],[Uso Sistemas]],"T","P"),"N","F"),Parámetros!$M$2:$N$17,2,0),"Completar hasta 3ra sem. para evaluar a Probacionista"))</f>
        <v/>
      </c>
      <c r="AQ983" s="40"/>
      <c r="AR983" s="40"/>
      <c r="AS983" s="40"/>
      <c r="AT983" s="29"/>
      <c r="AU983" s="56"/>
      <c r="AV983" s="56"/>
      <c r="AW983" s="56"/>
      <c r="AX983" s="249" t="str">
        <f>IF(V983="","",EOMONTH(EDATE(Tabla1[[#This Row],[Fecha Finalización]],2),0))</f>
        <v/>
      </c>
      <c r="AY983" s="40"/>
      <c r="AZ983" s="250" t="str">
        <f>IF(V983="","",EOMONTH(EDATE(Tabla1[[#This Row],[Fecha Finalización]],3),0))</f>
        <v/>
      </c>
      <c r="BA983" s="40"/>
      <c r="BB983" s="40"/>
      <c r="BC983" s="236"/>
      <c r="BD983" s="234" t="str">
        <f>IF(F983="","",Tabla1[[#This Row],[sem 01]]&amp;Tabla1[[#This Row],[sem 02]]&amp;Tabla1[[#This Row],[sem 03]])</f>
        <v/>
      </c>
      <c r="BE983" s="235" t="str">
        <f>IF(TRIM(F983)="","",$B$1&amp;"-"&amp;SUBSTITUTE(Tabla1[[#This Row],[Mes Inscrito]]," ","")&amp;"-"&amp;SUBSTITUTE(Tabla1[[#This Row],[Dia de clases Inscrito]]," ","")&amp;"-"&amp;SUBSTITUTE(Tabla1[[#This Row],[Horario Inscrito]]," ","")&amp;"-"&amp;Tabla1[[#This Row],[Fecha Inicio grupo]])</f>
        <v/>
      </c>
      <c r="BF983" s="252" t="str">
        <f>IF(F983="","",Tabla1[[#This Row],[Curso]])</f>
        <v/>
      </c>
      <c r="BG983" s="253" t="str">
        <f>+IF(TRIM(F983)="","",$B$1&amp;"-"&amp;TRIM(Tabla1[[#This Row],[Mes Inscrito]])&amp;"-"&amp;TRIM(Tabla1[[#This Row],[Dia de clases Inscrito]])&amp;"-"&amp;TRIM(Tabla1[[#This Row],[Horario Inscrito]])&amp;"-"&amp;TRIM(Tabla1[[#This Row],[Fecha Inicio grupo]])&amp;"-"&amp;TRIM(Tabla1[[#This Row],[Tipo Incrito]]))</f>
        <v/>
      </c>
      <c r="BH983" s="309"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10"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10"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10" t="str">
        <f>IF(Tabla1[[#This Row],[Fecha Inicio grupo]]="","",IFERROR(VLOOKUP(Tabla1[[#This Row],[Mes de Alta como miembro]],Parámetros!$AM$2:$AN$16,2,0),"01/01/1900"))</f>
        <v/>
      </c>
    </row>
    <row r="984" spans="1:63" ht="14.45" hidden="1">
      <c r="A984" s="69">
        <v>981</v>
      </c>
      <c r="B984" s="30"/>
      <c r="C984" s="35"/>
      <c r="D984" s="43"/>
      <c r="E984" s="65"/>
      <c r="F984" s="46"/>
      <c r="G984" s="46"/>
      <c r="H984" s="164"/>
      <c r="I984" s="43"/>
      <c r="J984" s="29"/>
      <c r="K984" s="70"/>
      <c r="L984" s="69"/>
      <c r="M984" s="47"/>
      <c r="N984" s="239" t="str">
        <f ca="1">IF(Tabla1[[#This Row],[Fecha de nac]]="","",IF(Tabla1[[#This Row],[Fecha Finalización]] &gt;=TODAY(), DATEDIF(Tabla1[[#This Row],[Fecha de nac]],TODAY(),"y"), ROUNDDOWN((Tabla1[[#This Row],[Fecha Finalización]] -Tabla1[[#This Row],[Fecha de nac]])/365,0)))</f>
        <v/>
      </c>
      <c r="O984" s="170"/>
      <c r="P984" s="35"/>
      <c r="Q984" s="68"/>
      <c r="R984" s="68"/>
      <c r="S984" s="68"/>
      <c r="T984" s="68"/>
      <c r="U984" s="244" t="str">
        <f>IF(F984="","",Tabla1[[#This Row],[Fecha Inicio grupo]]+3*7-7)</f>
        <v/>
      </c>
      <c r="V984" s="245" t="str">
        <f>IF(F984="","",EDATE(Tabla1[[#This Row],[Fecha Inicio grupo]],3))</f>
        <v/>
      </c>
      <c r="W984" s="30"/>
      <c r="X984" s="30"/>
      <c r="Y984" s="77"/>
      <c r="Z984" s="77"/>
      <c r="AA984" s="77"/>
      <c r="AB984" s="77"/>
      <c r="AC984" s="77"/>
      <c r="AD984" s="77"/>
      <c r="AE984" s="77"/>
      <c r="AF984" s="77"/>
      <c r="AG984" s="77"/>
      <c r="AH984" s="77"/>
      <c r="AI984" s="77"/>
      <c r="AJ984" s="77"/>
      <c r="AK984" s="77"/>
      <c r="AL984" s="77"/>
      <c r="AM984" s="77"/>
      <c r="AN984" s="77"/>
      <c r="AO984" s="145"/>
      <c r="AP984" s="247" t="str">
        <f>IF(F984="","",IFERROR(VLOOKUP(SUBSTITUTE(SUBSTITUTE(Tabla1[[#This Row],[Uso Sistemas]],"T","P"),"N","F"),Parámetros!$M$2:$N$17,2,0),"Completar hasta 3ra sem. para evaluar a Probacionista"))</f>
        <v/>
      </c>
      <c r="AQ984" s="40"/>
      <c r="AR984" s="40"/>
      <c r="AS984" s="40"/>
      <c r="AT984" s="29"/>
      <c r="AU984" s="56"/>
      <c r="AV984" s="56"/>
      <c r="AW984" s="56"/>
      <c r="AX984" s="249" t="str">
        <f>IF(V984="","",EOMONTH(EDATE(Tabla1[[#This Row],[Fecha Finalización]],2),0))</f>
        <v/>
      </c>
      <c r="AY984" s="40"/>
      <c r="AZ984" s="250" t="str">
        <f>IF(V984="","",EOMONTH(EDATE(Tabla1[[#This Row],[Fecha Finalización]],3),0))</f>
        <v/>
      </c>
      <c r="BA984" s="40"/>
      <c r="BB984" s="40"/>
      <c r="BC984" s="236"/>
      <c r="BD984" s="234" t="str">
        <f>IF(F984="","",Tabla1[[#This Row],[sem 01]]&amp;Tabla1[[#This Row],[sem 02]]&amp;Tabla1[[#This Row],[sem 03]])</f>
        <v/>
      </c>
      <c r="BE984" s="235" t="str">
        <f>IF(TRIM(F984)="","",$B$1&amp;"-"&amp;SUBSTITUTE(Tabla1[[#This Row],[Mes Inscrito]]," ","")&amp;"-"&amp;SUBSTITUTE(Tabla1[[#This Row],[Dia de clases Inscrito]]," ","")&amp;"-"&amp;SUBSTITUTE(Tabla1[[#This Row],[Horario Inscrito]]," ","")&amp;"-"&amp;Tabla1[[#This Row],[Fecha Inicio grupo]])</f>
        <v/>
      </c>
      <c r="BF984" s="252" t="str">
        <f>IF(F984="","",Tabla1[[#This Row],[Curso]])</f>
        <v/>
      </c>
      <c r="BG984" s="253" t="str">
        <f>+IF(TRIM(F984)="","",$B$1&amp;"-"&amp;TRIM(Tabla1[[#This Row],[Mes Inscrito]])&amp;"-"&amp;TRIM(Tabla1[[#This Row],[Dia de clases Inscrito]])&amp;"-"&amp;TRIM(Tabla1[[#This Row],[Horario Inscrito]])&amp;"-"&amp;TRIM(Tabla1[[#This Row],[Fecha Inicio grupo]])&amp;"-"&amp;TRIM(Tabla1[[#This Row],[Tipo Incrito]]))</f>
        <v/>
      </c>
      <c r="BH984" s="309"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10"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10"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10" t="str">
        <f>IF(Tabla1[[#This Row],[Fecha Inicio grupo]]="","",IFERROR(VLOOKUP(Tabla1[[#This Row],[Mes de Alta como miembro]],Parámetros!$AM$2:$AN$16,2,0),"01/01/1900"))</f>
        <v/>
      </c>
    </row>
    <row r="985" spans="1:63" ht="14.45" hidden="1">
      <c r="A985" s="69">
        <v>982</v>
      </c>
      <c r="B985" s="30"/>
      <c r="C985" s="35"/>
      <c r="D985" s="43"/>
      <c r="E985" s="65"/>
      <c r="F985" s="46"/>
      <c r="G985" s="46"/>
      <c r="H985" s="164"/>
      <c r="I985" s="43"/>
      <c r="J985" s="29"/>
      <c r="K985" s="70"/>
      <c r="L985" s="69"/>
      <c r="M985" s="47"/>
      <c r="N985" s="239" t="str">
        <f ca="1">IF(Tabla1[[#This Row],[Fecha de nac]]="","",IF(Tabla1[[#This Row],[Fecha Finalización]] &gt;=TODAY(), DATEDIF(Tabla1[[#This Row],[Fecha de nac]],TODAY(),"y"), ROUNDDOWN((Tabla1[[#This Row],[Fecha Finalización]] -Tabla1[[#This Row],[Fecha de nac]])/365,0)))</f>
        <v/>
      </c>
      <c r="O985" s="170"/>
      <c r="P985" s="35"/>
      <c r="Q985" s="68"/>
      <c r="R985" s="68"/>
      <c r="S985" s="68"/>
      <c r="T985" s="68"/>
      <c r="U985" s="244" t="str">
        <f>IF(F985="","",Tabla1[[#This Row],[Fecha Inicio grupo]]+3*7-7)</f>
        <v/>
      </c>
      <c r="V985" s="245" t="str">
        <f>IF(F985="","",EDATE(Tabla1[[#This Row],[Fecha Inicio grupo]],3))</f>
        <v/>
      </c>
      <c r="W985" s="30"/>
      <c r="X985" s="30"/>
      <c r="Y985" s="77"/>
      <c r="Z985" s="77"/>
      <c r="AA985" s="77"/>
      <c r="AB985" s="77"/>
      <c r="AC985" s="77"/>
      <c r="AD985" s="77"/>
      <c r="AE985" s="77"/>
      <c r="AF985" s="77"/>
      <c r="AG985" s="77"/>
      <c r="AH985" s="77"/>
      <c r="AI985" s="77"/>
      <c r="AJ985" s="77"/>
      <c r="AK985" s="77"/>
      <c r="AL985" s="77"/>
      <c r="AM985" s="77"/>
      <c r="AN985" s="77"/>
      <c r="AO985" s="145"/>
      <c r="AP985" s="247" t="str">
        <f>IF(F985="","",IFERROR(VLOOKUP(SUBSTITUTE(SUBSTITUTE(Tabla1[[#This Row],[Uso Sistemas]],"T","P"),"N","F"),Parámetros!$M$2:$N$17,2,0),"Completar hasta 3ra sem. para evaluar a Probacionista"))</f>
        <v/>
      </c>
      <c r="AQ985" s="40"/>
      <c r="AR985" s="40"/>
      <c r="AS985" s="40"/>
      <c r="AT985" s="29"/>
      <c r="AU985" s="56"/>
      <c r="AV985" s="56"/>
      <c r="AW985" s="56"/>
      <c r="AX985" s="249" t="str">
        <f>IF(V985="","",EOMONTH(EDATE(Tabla1[[#This Row],[Fecha Finalización]],2),0))</f>
        <v/>
      </c>
      <c r="AY985" s="40"/>
      <c r="AZ985" s="250" t="str">
        <f>IF(V985="","",EOMONTH(EDATE(Tabla1[[#This Row],[Fecha Finalización]],3),0))</f>
        <v/>
      </c>
      <c r="BA985" s="40"/>
      <c r="BB985" s="40"/>
      <c r="BC985" s="236"/>
      <c r="BD985" s="234" t="str">
        <f>IF(F985="","",Tabla1[[#This Row],[sem 01]]&amp;Tabla1[[#This Row],[sem 02]]&amp;Tabla1[[#This Row],[sem 03]])</f>
        <v/>
      </c>
      <c r="BE985" s="235" t="str">
        <f>IF(TRIM(F985)="","",$B$1&amp;"-"&amp;SUBSTITUTE(Tabla1[[#This Row],[Mes Inscrito]]," ","")&amp;"-"&amp;SUBSTITUTE(Tabla1[[#This Row],[Dia de clases Inscrito]]," ","")&amp;"-"&amp;SUBSTITUTE(Tabla1[[#This Row],[Horario Inscrito]]," ","")&amp;"-"&amp;Tabla1[[#This Row],[Fecha Inicio grupo]])</f>
        <v/>
      </c>
      <c r="BF985" s="252" t="str">
        <f>IF(F985="","",Tabla1[[#This Row],[Curso]])</f>
        <v/>
      </c>
      <c r="BG985" s="253" t="str">
        <f>+IF(TRIM(F985)="","",$B$1&amp;"-"&amp;TRIM(Tabla1[[#This Row],[Mes Inscrito]])&amp;"-"&amp;TRIM(Tabla1[[#This Row],[Dia de clases Inscrito]])&amp;"-"&amp;TRIM(Tabla1[[#This Row],[Horario Inscrito]])&amp;"-"&amp;TRIM(Tabla1[[#This Row],[Fecha Inicio grupo]])&amp;"-"&amp;TRIM(Tabla1[[#This Row],[Tipo Incrito]]))</f>
        <v/>
      </c>
      <c r="BH985" s="309"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10"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10"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10" t="str">
        <f>IF(Tabla1[[#This Row],[Fecha Inicio grupo]]="","",IFERROR(VLOOKUP(Tabla1[[#This Row],[Mes de Alta como miembro]],Parámetros!$AM$2:$AN$16,2,0),"01/01/1900"))</f>
        <v/>
      </c>
    </row>
    <row r="986" spans="1:63" ht="14.45" hidden="1">
      <c r="A986" s="69">
        <v>983</v>
      </c>
      <c r="B986" s="30"/>
      <c r="C986" s="35"/>
      <c r="D986" s="43"/>
      <c r="E986" s="65"/>
      <c r="F986" s="46"/>
      <c r="G986" s="46"/>
      <c r="H986" s="164"/>
      <c r="I986" s="43"/>
      <c r="J986" s="29"/>
      <c r="K986" s="70"/>
      <c r="L986" s="69"/>
      <c r="M986" s="47"/>
      <c r="N986" s="239" t="str">
        <f ca="1">IF(Tabla1[[#This Row],[Fecha de nac]]="","",IF(Tabla1[[#This Row],[Fecha Finalización]] &gt;=TODAY(), DATEDIF(Tabla1[[#This Row],[Fecha de nac]],TODAY(),"y"), ROUNDDOWN((Tabla1[[#This Row],[Fecha Finalización]] -Tabla1[[#This Row],[Fecha de nac]])/365,0)))</f>
        <v/>
      </c>
      <c r="O986" s="170"/>
      <c r="P986" s="35"/>
      <c r="Q986" s="68"/>
      <c r="R986" s="68"/>
      <c r="S986" s="68"/>
      <c r="T986" s="68"/>
      <c r="U986" s="244" t="str">
        <f>IF(F986="","",Tabla1[[#This Row],[Fecha Inicio grupo]]+3*7-7)</f>
        <v/>
      </c>
      <c r="V986" s="245" t="str">
        <f>IF(F986="","",EDATE(Tabla1[[#This Row],[Fecha Inicio grupo]],3))</f>
        <v/>
      </c>
      <c r="W986" s="30"/>
      <c r="X986" s="30"/>
      <c r="Y986" s="77"/>
      <c r="Z986" s="77"/>
      <c r="AA986" s="77"/>
      <c r="AB986" s="77"/>
      <c r="AC986" s="77"/>
      <c r="AD986" s="77"/>
      <c r="AE986" s="77"/>
      <c r="AF986" s="77"/>
      <c r="AG986" s="77"/>
      <c r="AH986" s="77"/>
      <c r="AI986" s="77"/>
      <c r="AJ986" s="77"/>
      <c r="AK986" s="77"/>
      <c r="AL986" s="77"/>
      <c r="AM986" s="77"/>
      <c r="AN986" s="77"/>
      <c r="AO986" s="145"/>
      <c r="AP986" s="247" t="str">
        <f>IF(F986="","",IFERROR(VLOOKUP(SUBSTITUTE(SUBSTITUTE(Tabla1[[#This Row],[Uso Sistemas]],"T","P"),"N","F"),Parámetros!$M$2:$N$17,2,0),"Completar hasta 3ra sem. para evaluar a Probacionista"))</f>
        <v/>
      </c>
      <c r="AQ986" s="40"/>
      <c r="AR986" s="40"/>
      <c r="AS986" s="40"/>
      <c r="AT986" s="29"/>
      <c r="AU986" s="56"/>
      <c r="AV986" s="56"/>
      <c r="AW986" s="56"/>
      <c r="AX986" s="249" t="str">
        <f>IF(V986="","",EOMONTH(EDATE(Tabla1[[#This Row],[Fecha Finalización]],2),0))</f>
        <v/>
      </c>
      <c r="AY986" s="40"/>
      <c r="AZ986" s="250" t="str">
        <f>IF(V986="","",EOMONTH(EDATE(Tabla1[[#This Row],[Fecha Finalización]],3),0))</f>
        <v/>
      </c>
      <c r="BA986" s="40"/>
      <c r="BB986" s="40"/>
      <c r="BC986" s="236"/>
      <c r="BD986" s="234" t="str">
        <f>IF(F986="","",Tabla1[[#This Row],[sem 01]]&amp;Tabla1[[#This Row],[sem 02]]&amp;Tabla1[[#This Row],[sem 03]])</f>
        <v/>
      </c>
      <c r="BE986" s="235" t="str">
        <f>IF(TRIM(F986)="","",$B$1&amp;"-"&amp;SUBSTITUTE(Tabla1[[#This Row],[Mes Inscrito]]," ","")&amp;"-"&amp;SUBSTITUTE(Tabla1[[#This Row],[Dia de clases Inscrito]]," ","")&amp;"-"&amp;SUBSTITUTE(Tabla1[[#This Row],[Horario Inscrito]]," ","")&amp;"-"&amp;Tabla1[[#This Row],[Fecha Inicio grupo]])</f>
        <v/>
      </c>
      <c r="BF986" s="252" t="str">
        <f>IF(F986="","",Tabla1[[#This Row],[Curso]])</f>
        <v/>
      </c>
      <c r="BG986" s="253" t="str">
        <f>+IF(TRIM(F986)="","",$B$1&amp;"-"&amp;TRIM(Tabla1[[#This Row],[Mes Inscrito]])&amp;"-"&amp;TRIM(Tabla1[[#This Row],[Dia de clases Inscrito]])&amp;"-"&amp;TRIM(Tabla1[[#This Row],[Horario Inscrito]])&amp;"-"&amp;TRIM(Tabla1[[#This Row],[Fecha Inicio grupo]])&amp;"-"&amp;TRIM(Tabla1[[#This Row],[Tipo Incrito]]))</f>
        <v/>
      </c>
      <c r="BH986" s="309"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10"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10"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10" t="str">
        <f>IF(Tabla1[[#This Row],[Fecha Inicio grupo]]="","",IFERROR(VLOOKUP(Tabla1[[#This Row],[Mes de Alta como miembro]],Parámetros!$AM$2:$AN$16,2,0),"01/01/1900"))</f>
        <v/>
      </c>
    </row>
    <row r="987" spans="1:63" ht="14.45" hidden="1">
      <c r="A987" s="69">
        <v>984</v>
      </c>
      <c r="B987" s="30"/>
      <c r="C987" s="35"/>
      <c r="D987" s="43"/>
      <c r="E987" s="65"/>
      <c r="F987" s="46"/>
      <c r="G987" s="46"/>
      <c r="H987" s="164"/>
      <c r="I987" s="43"/>
      <c r="J987" s="29"/>
      <c r="K987" s="70"/>
      <c r="L987" s="69"/>
      <c r="M987" s="47"/>
      <c r="N987" s="239" t="str">
        <f ca="1">IF(Tabla1[[#This Row],[Fecha de nac]]="","",IF(Tabla1[[#This Row],[Fecha Finalización]] &gt;=TODAY(), DATEDIF(Tabla1[[#This Row],[Fecha de nac]],TODAY(),"y"), ROUNDDOWN((Tabla1[[#This Row],[Fecha Finalización]] -Tabla1[[#This Row],[Fecha de nac]])/365,0)))</f>
        <v/>
      </c>
      <c r="O987" s="170"/>
      <c r="P987" s="35"/>
      <c r="Q987" s="68"/>
      <c r="R987" s="68"/>
      <c r="S987" s="68"/>
      <c r="T987" s="68"/>
      <c r="U987" s="244" t="str">
        <f>IF(F987="","",Tabla1[[#This Row],[Fecha Inicio grupo]]+3*7-7)</f>
        <v/>
      </c>
      <c r="V987" s="245" t="str">
        <f>IF(F987="","",EDATE(Tabla1[[#This Row],[Fecha Inicio grupo]],3))</f>
        <v/>
      </c>
      <c r="W987" s="30"/>
      <c r="X987" s="30"/>
      <c r="Y987" s="77"/>
      <c r="Z987" s="77"/>
      <c r="AA987" s="77"/>
      <c r="AB987" s="77"/>
      <c r="AC987" s="77"/>
      <c r="AD987" s="77"/>
      <c r="AE987" s="77"/>
      <c r="AF987" s="77"/>
      <c r="AG987" s="77"/>
      <c r="AH987" s="77"/>
      <c r="AI987" s="77"/>
      <c r="AJ987" s="77"/>
      <c r="AK987" s="77"/>
      <c r="AL987" s="77"/>
      <c r="AM987" s="77"/>
      <c r="AN987" s="77"/>
      <c r="AO987" s="145"/>
      <c r="AP987" s="247" t="str">
        <f>IF(F987="","",IFERROR(VLOOKUP(SUBSTITUTE(SUBSTITUTE(Tabla1[[#This Row],[Uso Sistemas]],"T","P"),"N","F"),Parámetros!$M$2:$N$17,2,0),"Completar hasta 3ra sem. para evaluar a Probacionista"))</f>
        <v/>
      </c>
      <c r="AQ987" s="40"/>
      <c r="AR987" s="40"/>
      <c r="AS987" s="40"/>
      <c r="AT987" s="29"/>
      <c r="AU987" s="56"/>
      <c r="AV987" s="56"/>
      <c r="AW987" s="56"/>
      <c r="AX987" s="249" t="str">
        <f>IF(V987="","",EOMONTH(EDATE(Tabla1[[#This Row],[Fecha Finalización]],2),0))</f>
        <v/>
      </c>
      <c r="AY987" s="40"/>
      <c r="AZ987" s="250" t="str">
        <f>IF(V987="","",EOMONTH(EDATE(Tabla1[[#This Row],[Fecha Finalización]],3),0))</f>
        <v/>
      </c>
      <c r="BA987" s="40"/>
      <c r="BB987" s="40"/>
      <c r="BC987" s="236"/>
      <c r="BD987" s="234" t="str">
        <f>IF(F987="","",Tabla1[[#This Row],[sem 01]]&amp;Tabla1[[#This Row],[sem 02]]&amp;Tabla1[[#This Row],[sem 03]])</f>
        <v/>
      </c>
      <c r="BE987" s="235" t="str">
        <f>IF(TRIM(F987)="","",$B$1&amp;"-"&amp;SUBSTITUTE(Tabla1[[#This Row],[Mes Inscrito]]," ","")&amp;"-"&amp;SUBSTITUTE(Tabla1[[#This Row],[Dia de clases Inscrito]]," ","")&amp;"-"&amp;SUBSTITUTE(Tabla1[[#This Row],[Horario Inscrito]]," ","")&amp;"-"&amp;Tabla1[[#This Row],[Fecha Inicio grupo]])</f>
        <v/>
      </c>
      <c r="BF987" s="252" t="str">
        <f>IF(F987="","",Tabla1[[#This Row],[Curso]])</f>
        <v/>
      </c>
      <c r="BG987" s="253" t="str">
        <f>+IF(TRIM(F987)="","",$B$1&amp;"-"&amp;TRIM(Tabla1[[#This Row],[Mes Inscrito]])&amp;"-"&amp;TRIM(Tabla1[[#This Row],[Dia de clases Inscrito]])&amp;"-"&amp;TRIM(Tabla1[[#This Row],[Horario Inscrito]])&amp;"-"&amp;TRIM(Tabla1[[#This Row],[Fecha Inicio grupo]])&amp;"-"&amp;TRIM(Tabla1[[#This Row],[Tipo Incrito]]))</f>
        <v/>
      </c>
      <c r="BH987" s="309"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10"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10"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10" t="str">
        <f>IF(Tabla1[[#This Row],[Fecha Inicio grupo]]="","",IFERROR(VLOOKUP(Tabla1[[#This Row],[Mes de Alta como miembro]],Parámetros!$AM$2:$AN$16,2,0),"01/01/1900"))</f>
        <v/>
      </c>
    </row>
    <row r="988" spans="1:63" ht="14.45" hidden="1">
      <c r="A988" s="69">
        <v>985</v>
      </c>
      <c r="B988" s="30"/>
      <c r="C988" s="35"/>
      <c r="D988" s="43"/>
      <c r="E988" s="65"/>
      <c r="F988" s="46"/>
      <c r="G988" s="46"/>
      <c r="H988" s="164"/>
      <c r="I988" s="43"/>
      <c r="J988" s="29"/>
      <c r="K988" s="70"/>
      <c r="L988" s="69"/>
      <c r="M988" s="47"/>
      <c r="N988" s="239" t="str">
        <f ca="1">IF(Tabla1[[#This Row],[Fecha de nac]]="","",IF(Tabla1[[#This Row],[Fecha Finalización]] &gt;=TODAY(), DATEDIF(Tabla1[[#This Row],[Fecha de nac]],TODAY(),"y"), ROUNDDOWN((Tabla1[[#This Row],[Fecha Finalización]] -Tabla1[[#This Row],[Fecha de nac]])/365,0)))</f>
        <v/>
      </c>
      <c r="O988" s="170"/>
      <c r="P988" s="35"/>
      <c r="Q988" s="68"/>
      <c r="R988" s="68"/>
      <c r="S988" s="68"/>
      <c r="T988" s="68"/>
      <c r="U988" s="244" t="str">
        <f>IF(F988="","",Tabla1[[#This Row],[Fecha Inicio grupo]]+3*7-7)</f>
        <v/>
      </c>
      <c r="V988" s="245" t="str">
        <f>IF(F988="","",EDATE(Tabla1[[#This Row],[Fecha Inicio grupo]],3))</f>
        <v/>
      </c>
      <c r="W988" s="30"/>
      <c r="X988" s="30"/>
      <c r="Y988" s="77"/>
      <c r="Z988" s="77"/>
      <c r="AA988" s="77"/>
      <c r="AB988" s="77"/>
      <c r="AC988" s="77"/>
      <c r="AD988" s="77"/>
      <c r="AE988" s="77"/>
      <c r="AF988" s="77"/>
      <c r="AG988" s="77"/>
      <c r="AH988" s="77"/>
      <c r="AI988" s="77"/>
      <c r="AJ988" s="77"/>
      <c r="AK988" s="77"/>
      <c r="AL988" s="77"/>
      <c r="AM988" s="77"/>
      <c r="AN988" s="77"/>
      <c r="AO988" s="145"/>
      <c r="AP988" s="247" t="str">
        <f>IF(F988="","",IFERROR(VLOOKUP(SUBSTITUTE(SUBSTITUTE(Tabla1[[#This Row],[Uso Sistemas]],"T","P"),"N","F"),Parámetros!$M$2:$N$17,2,0),"Completar hasta 3ra sem. para evaluar a Probacionista"))</f>
        <v/>
      </c>
      <c r="AQ988" s="40"/>
      <c r="AR988" s="40"/>
      <c r="AS988" s="40"/>
      <c r="AT988" s="29"/>
      <c r="AU988" s="56"/>
      <c r="AV988" s="56"/>
      <c r="AW988" s="56"/>
      <c r="AX988" s="249" t="str">
        <f>IF(V988="","",EOMONTH(EDATE(Tabla1[[#This Row],[Fecha Finalización]],2),0))</f>
        <v/>
      </c>
      <c r="AY988" s="40"/>
      <c r="AZ988" s="250" t="str">
        <f>IF(V988="","",EOMONTH(EDATE(Tabla1[[#This Row],[Fecha Finalización]],3),0))</f>
        <v/>
      </c>
      <c r="BA988" s="40"/>
      <c r="BB988" s="40"/>
      <c r="BC988" s="236"/>
      <c r="BD988" s="234" t="str">
        <f>IF(F988="","",Tabla1[[#This Row],[sem 01]]&amp;Tabla1[[#This Row],[sem 02]]&amp;Tabla1[[#This Row],[sem 03]])</f>
        <v/>
      </c>
      <c r="BE988" s="235" t="str">
        <f>IF(TRIM(F988)="","",$B$1&amp;"-"&amp;SUBSTITUTE(Tabla1[[#This Row],[Mes Inscrito]]," ","")&amp;"-"&amp;SUBSTITUTE(Tabla1[[#This Row],[Dia de clases Inscrito]]," ","")&amp;"-"&amp;SUBSTITUTE(Tabla1[[#This Row],[Horario Inscrito]]," ","")&amp;"-"&amp;Tabla1[[#This Row],[Fecha Inicio grupo]])</f>
        <v/>
      </c>
      <c r="BF988" s="252" t="str">
        <f>IF(F988="","",Tabla1[[#This Row],[Curso]])</f>
        <v/>
      </c>
      <c r="BG988" s="253" t="str">
        <f>+IF(TRIM(F988)="","",$B$1&amp;"-"&amp;TRIM(Tabla1[[#This Row],[Mes Inscrito]])&amp;"-"&amp;TRIM(Tabla1[[#This Row],[Dia de clases Inscrito]])&amp;"-"&amp;TRIM(Tabla1[[#This Row],[Horario Inscrito]])&amp;"-"&amp;TRIM(Tabla1[[#This Row],[Fecha Inicio grupo]])&amp;"-"&amp;TRIM(Tabla1[[#This Row],[Tipo Incrito]]))</f>
        <v/>
      </c>
      <c r="BH988" s="309"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10"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10"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10" t="str">
        <f>IF(Tabla1[[#This Row],[Fecha Inicio grupo]]="","",IFERROR(VLOOKUP(Tabla1[[#This Row],[Mes de Alta como miembro]],Parámetros!$AM$2:$AN$16,2,0),"01/01/1900"))</f>
        <v/>
      </c>
    </row>
    <row r="989" spans="1:63" ht="14.45" hidden="1">
      <c r="A989" s="69">
        <v>986</v>
      </c>
      <c r="B989" s="30"/>
      <c r="C989" s="35"/>
      <c r="D989" s="43"/>
      <c r="E989" s="65"/>
      <c r="F989" s="46"/>
      <c r="G989" s="46"/>
      <c r="H989" s="164"/>
      <c r="I989" s="43"/>
      <c r="J989" s="29"/>
      <c r="K989" s="70"/>
      <c r="L989" s="69"/>
      <c r="M989" s="47"/>
      <c r="N989" s="239" t="str">
        <f ca="1">IF(Tabla1[[#This Row],[Fecha de nac]]="","",IF(Tabla1[[#This Row],[Fecha Finalización]] &gt;=TODAY(), DATEDIF(Tabla1[[#This Row],[Fecha de nac]],TODAY(),"y"), ROUNDDOWN((Tabla1[[#This Row],[Fecha Finalización]] -Tabla1[[#This Row],[Fecha de nac]])/365,0)))</f>
        <v/>
      </c>
      <c r="O989" s="170"/>
      <c r="P989" s="35"/>
      <c r="Q989" s="68"/>
      <c r="R989" s="68"/>
      <c r="S989" s="68"/>
      <c r="T989" s="68"/>
      <c r="U989" s="244" t="str">
        <f>IF(F989="","",Tabla1[[#This Row],[Fecha Inicio grupo]]+3*7-7)</f>
        <v/>
      </c>
      <c r="V989" s="245" t="str">
        <f>IF(F989="","",EDATE(Tabla1[[#This Row],[Fecha Inicio grupo]],3))</f>
        <v/>
      </c>
      <c r="W989" s="30"/>
      <c r="X989" s="30"/>
      <c r="Y989" s="77"/>
      <c r="Z989" s="77"/>
      <c r="AA989" s="77"/>
      <c r="AB989" s="77"/>
      <c r="AC989" s="77"/>
      <c r="AD989" s="77"/>
      <c r="AE989" s="77"/>
      <c r="AF989" s="77"/>
      <c r="AG989" s="77"/>
      <c r="AH989" s="77"/>
      <c r="AI989" s="77"/>
      <c r="AJ989" s="77"/>
      <c r="AK989" s="77"/>
      <c r="AL989" s="77"/>
      <c r="AM989" s="77"/>
      <c r="AN989" s="77"/>
      <c r="AO989" s="145"/>
      <c r="AP989" s="247" t="str">
        <f>IF(F989="","",IFERROR(VLOOKUP(SUBSTITUTE(SUBSTITUTE(Tabla1[[#This Row],[Uso Sistemas]],"T","P"),"N","F"),Parámetros!$M$2:$N$17,2,0),"Completar hasta 3ra sem. para evaluar a Probacionista"))</f>
        <v/>
      </c>
      <c r="AQ989" s="40"/>
      <c r="AR989" s="40"/>
      <c r="AS989" s="40"/>
      <c r="AT989" s="29"/>
      <c r="AU989" s="56"/>
      <c r="AV989" s="56"/>
      <c r="AW989" s="56"/>
      <c r="AX989" s="249" t="str">
        <f>IF(V989="","",EOMONTH(EDATE(Tabla1[[#This Row],[Fecha Finalización]],2),0))</f>
        <v/>
      </c>
      <c r="AY989" s="40"/>
      <c r="AZ989" s="250" t="str">
        <f>IF(V989="","",EOMONTH(EDATE(Tabla1[[#This Row],[Fecha Finalización]],3),0))</f>
        <v/>
      </c>
      <c r="BA989" s="40"/>
      <c r="BB989" s="40"/>
      <c r="BC989" s="236"/>
      <c r="BD989" s="234" t="str">
        <f>IF(F989="","",Tabla1[[#This Row],[sem 01]]&amp;Tabla1[[#This Row],[sem 02]]&amp;Tabla1[[#This Row],[sem 03]])</f>
        <v/>
      </c>
      <c r="BE989" s="235" t="str">
        <f>IF(TRIM(F989)="","",$B$1&amp;"-"&amp;SUBSTITUTE(Tabla1[[#This Row],[Mes Inscrito]]," ","")&amp;"-"&amp;SUBSTITUTE(Tabla1[[#This Row],[Dia de clases Inscrito]]," ","")&amp;"-"&amp;SUBSTITUTE(Tabla1[[#This Row],[Horario Inscrito]]," ","")&amp;"-"&amp;Tabla1[[#This Row],[Fecha Inicio grupo]])</f>
        <v/>
      </c>
      <c r="BF989" s="252" t="str">
        <f>IF(F989="","",Tabla1[[#This Row],[Curso]])</f>
        <v/>
      </c>
      <c r="BG989" s="253" t="str">
        <f>+IF(TRIM(F989)="","",$B$1&amp;"-"&amp;TRIM(Tabla1[[#This Row],[Mes Inscrito]])&amp;"-"&amp;TRIM(Tabla1[[#This Row],[Dia de clases Inscrito]])&amp;"-"&amp;TRIM(Tabla1[[#This Row],[Horario Inscrito]])&amp;"-"&amp;TRIM(Tabla1[[#This Row],[Fecha Inicio grupo]])&amp;"-"&amp;TRIM(Tabla1[[#This Row],[Tipo Incrito]]))</f>
        <v/>
      </c>
      <c r="BH989" s="309"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10"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10"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10" t="str">
        <f>IF(Tabla1[[#This Row],[Fecha Inicio grupo]]="","",IFERROR(VLOOKUP(Tabla1[[#This Row],[Mes de Alta como miembro]],Parámetros!$AM$2:$AN$16,2,0),"01/01/1900"))</f>
        <v/>
      </c>
    </row>
    <row r="990" spans="1:63" ht="14.45" hidden="1">
      <c r="A990" s="69">
        <v>987</v>
      </c>
      <c r="B990" s="30"/>
      <c r="C990" s="35"/>
      <c r="D990" s="43"/>
      <c r="E990" s="65"/>
      <c r="F990" s="46"/>
      <c r="G990" s="46"/>
      <c r="H990" s="164"/>
      <c r="I990" s="43"/>
      <c r="J990" s="29"/>
      <c r="K990" s="70"/>
      <c r="L990" s="69"/>
      <c r="M990" s="47"/>
      <c r="N990" s="239" t="str">
        <f ca="1">IF(Tabla1[[#This Row],[Fecha de nac]]="","",IF(Tabla1[[#This Row],[Fecha Finalización]] &gt;=TODAY(), DATEDIF(Tabla1[[#This Row],[Fecha de nac]],TODAY(),"y"), ROUNDDOWN((Tabla1[[#This Row],[Fecha Finalización]] -Tabla1[[#This Row],[Fecha de nac]])/365,0)))</f>
        <v/>
      </c>
      <c r="O990" s="170"/>
      <c r="P990" s="35"/>
      <c r="Q990" s="68"/>
      <c r="R990" s="68"/>
      <c r="S990" s="68"/>
      <c r="T990" s="68"/>
      <c r="U990" s="244" t="str">
        <f>IF(F990="","",Tabla1[[#This Row],[Fecha Inicio grupo]]+3*7-7)</f>
        <v/>
      </c>
      <c r="V990" s="245" t="str">
        <f>IF(F990="","",EDATE(Tabla1[[#This Row],[Fecha Inicio grupo]],3))</f>
        <v/>
      </c>
      <c r="W990" s="30"/>
      <c r="X990" s="30"/>
      <c r="Y990" s="77"/>
      <c r="Z990" s="77"/>
      <c r="AA990" s="77"/>
      <c r="AB990" s="77"/>
      <c r="AC990" s="77"/>
      <c r="AD990" s="77"/>
      <c r="AE990" s="77"/>
      <c r="AF990" s="77"/>
      <c r="AG990" s="77"/>
      <c r="AH990" s="77"/>
      <c r="AI990" s="77"/>
      <c r="AJ990" s="77"/>
      <c r="AK990" s="77"/>
      <c r="AL990" s="77"/>
      <c r="AM990" s="77"/>
      <c r="AN990" s="77"/>
      <c r="AO990" s="145"/>
      <c r="AP990" s="247" t="str">
        <f>IF(F990="","",IFERROR(VLOOKUP(SUBSTITUTE(SUBSTITUTE(Tabla1[[#This Row],[Uso Sistemas]],"T","P"),"N","F"),Parámetros!$M$2:$N$17,2,0),"Completar hasta 3ra sem. para evaluar a Probacionista"))</f>
        <v/>
      </c>
      <c r="AQ990" s="40"/>
      <c r="AR990" s="40"/>
      <c r="AS990" s="40"/>
      <c r="AT990" s="29"/>
      <c r="AU990" s="56"/>
      <c r="AV990" s="56"/>
      <c r="AW990" s="56"/>
      <c r="AX990" s="249" t="str">
        <f>IF(V990="","",EOMONTH(EDATE(Tabla1[[#This Row],[Fecha Finalización]],2),0))</f>
        <v/>
      </c>
      <c r="AY990" s="40"/>
      <c r="AZ990" s="250" t="str">
        <f>IF(V990="","",EOMONTH(EDATE(Tabla1[[#This Row],[Fecha Finalización]],3),0))</f>
        <v/>
      </c>
      <c r="BA990" s="40"/>
      <c r="BB990" s="40"/>
      <c r="BC990" s="236"/>
      <c r="BD990" s="234" t="str">
        <f>IF(F990="","",Tabla1[[#This Row],[sem 01]]&amp;Tabla1[[#This Row],[sem 02]]&amp;Tabla1[[#This Row],[sem 03]])</f>
        <v/>
      </c>
      <c r="BE990" s="235" t="str">
        <f>IF(TRIM(F990)="","",$B$1&amp;"-"&amp;SUBSTITUTE(Tabla1[[#This Row],[Mes Inscrito]]," ","")&amp;"-"&amp;SUBSTITUTE(Tabla1[[#This Row],[Dia de clases Inscrito]]," ","")&amp;"-"&amp;SUBSTITUTE(Tabla1[[#This Row],[Horario Inscrito]]," ","")&amp;"-"&amp;Tabla1[[#This Row],[Fecha Inicio grupo]])</f>
        <v/>
      </c>
      <c r="BF990" s="252" t="str">
        <f>IF(F990="","",Tabla1[[#This Row],[Curso]])</f>
        <v/>
      </c>
      <c r="BG990" s="253" t="str">
        <f>+IF(TRIM(F990)="","",$B$1&amp;"-"&amp;TRIM(Tabla1[[#This Row],[Mes Inscrito]])&amp;"-"&amp;TRIM(Tabla1[[#This Row],[Dia de clases Inscrito]])&amp;"-"&amp;TRIM(Tabla1[[#This Row],[Horario Inscrito]])&amp;"-"&amp;TRIM(Tabla1[[#This Row],[Fecha Inicio grupo]])&amp;"-"&amp;TRIM(Tabla1[[#This Row],[Tipo Incrito]]))</f>
        <v/>
      </c>
      <c r="BH990" s="309"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10"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10"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10" t="str">
        <f>IF(Tabla1[[#This Row],[Fecha Inicio grupo]]="","",IFERROR(VLOOKUP(Tabla1[[#This Row],[Mes de Alta como miembro]],Parámetros!$AM$2:$AN$16,2,0),"01/01/1900"))</f>
        <v/>
      </c>
    </row>
    <row r="991" spans="1:63" ht="14.45" hidden="1">
      <c r="A991" s="69">
        <v>988</v>
      </c>
      <c r="B991" s="30"/>
      <c r="C991" s="35"/>
      <c r="D991" s="43"/>
      <c r="E991" s="65"/>
      <c r="F991" s="46"/>
      <c r="G991" s="46"/>
      <c r="H991" s="164"/>
      <c r="I991" s="43"/>
      <c r="J991" s="29"/>
      <c r="K991" s="70"/>
      <c r="L991" s="69"/>
      <c r="M991" s="47"/>
      <c r="N991" s="239" t="str">
        <f ca="1">IF(Tabla1[[#This Row],[Fecha de nac]]="","",IF(Tabla1[[#This Row],[Fecha Finalización]] &gt;=TODAY(), DATEDIF(Tabla1[[#This Row],[Fecha de nac]],TODAY(),"y"), ROUNDDOWN((Tabla1[[#This Row],[Fecha Finalización]] -Tabla1[[#This Row],[Fecha de nac]])/365,0)))</f>
        <v/>
      </c>
      <c r="O991" s="170"/>
      <c r="P991" s="35"/>
      <c r="Q991" s="68"/>
      <c r="R991" s="68"/>
      <c r="S991" s="68"/>
      <c r="T991" s="68"/>
      <c r="U991" s="244" t="str">
        <f>IF(F991="","",Tabla1[[#This Row],[Fecha Inicio grupo]]+3*7-7)</f>
        <v/>
      </c>
      <c r="V991" s="245" t="str">
        <f>IF(F991="","",EDATE(Tabla1[[#This Row],[Fecha Inicio grupo]],3))</f>
        <v/>
      </c>
      <c r="W991" s="30"/>
      <c r="X991" s="30"/>
      <c r="Y991" s="77"/>
      <c r="Z991" s="77"/>
      <c r="AA991" s="77"/>
      <c r="AB991" s="77"/>
      <c r="AC991" s="77"/>
      <c r="AD991" s="77"/>
      <c r="AE991" s="77"/>
      <c r="AF991" s="77"/>
      <c r="AG991" s="77"/>
      <c r="AH991" s="77"/>
      <c r="AI991" s="77"/>
      <c r="AJ991" s="77"/>
      <c r="AK991" s="77"/>
      <c r="AL991" s="77"/>
      <c r="AM991" s="77"/>
      <c r="AN991" s="77"/>
      <c r="AO991" s="145"/>
      <c r="AP991" s="247" t="str">
        <f>IF(F991="","",IFERROR(VLOOKUP(SUBSTITUTE(SUBSTITUTE(Tabla1[[#This Row],[Uso Sistemas]],"T","P"),"N","F"),Parámetros!$M$2:$N$17,2,0),"Completar hasta 3ra sem. para evaluar a Probacionista"))</f>
        <v/>
      </c>
      <c r="AQ991" s="40"/>
      <c r="AR991" s="40"/>
      <c r="AS991" s="40"/>
      <c r="AT991" s="29"/>
      <c r="AU991" s="56"/>
      <c r="AV991" s="56"/>
      <c r="AW991" s="56"/>
      <c r="AX991" s="249" t="str">
        <f>IF(V991="","",EOMONTH(EDATE(Tabla1[[#This Row],[Fecha Finalización]],2),0))</f>
        <v/>
      </c>
      <c r="AY991" s="40"/>
      <c r="AZ991" s="250" t="str">
        <f>IF(V991="","",EOMONTH(EDATE(Tabla1[[#This Row],[Fecha Finalización]],3),0))</f>
        <v/>
      </c>
      <c r="BA991" s="40"/>
      <c r="BB991" s="40"/>
      <c r="BC991" s="236"/>
      <c r="BD991" s="234" t="str">
        <f>IF(F991="","",Tabla1[[#This Row],[sem 01]]&amp;Tabla1[[#This Row],[sem 02]]&amp;Tabla1[[#This Row],[sem 03]])</f>
        <v/>
      </c>
      <c r="BE991" s="235" t="str">
        <f>IF(TRIM(F991)="","",$B$1&amp;"-"&amp;SUBSTITUTE(Tabla1[[#This Row],[Mes Inscrito]]," ","")&amp;"-"&amp;SUBSTITUTE(Tabla1[[#This Row],[Dia de clases Inscrito]]," ","")&amp;"-"&amp;SUBSTITUTE(Tabla1[[#This Row],[Horario Inscrito]]," ","")&amp;"-"&amp;Tabla1[[#This Row],[Fecha Inicio grupo]])</f>
        <v/>
      </c>
      <c r="BF991" s="252" t="str">
        <f>IF(F991="","",Tabla1[[#This Row],[Curso]])</f>
        <v/>
      </c>
      <c r="BG991" s="253" t="str">
        <f>+IF(TRIM(F991)="","",$B$1&amp;"-"&amp;TRIM(Tabla1[[#This Row],[Mes Inscrito]])&amp;"-"&amp;TRIM(Tabla1[[#This Row],[Dia de clases Inscrito]])&amp;"-"&amp;TRIM(Tabla1[[#This Row],[Horario Inscrito]])&amp;"-"&amp;TRIM(Tabla1[[#This Row],[Fecha Inicio grupo]])&amp;"-"&amp;TRIM(Tabla1[[#This Row],[Tipo Incrito]]))</f>
        <v/>
      </c>
      <c r="BH991" s="309"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10"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10"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10" t="str">
        <f>IF(Tabla1[[#This Row],[Fecha Inicio grupo]]="","",IFERROR(VLOOKUP(Tabla1[[#This Row],[Mes de Alta como miembro]],Parámetros!$AM$2:$AN$16,2,0),"01/01/1900"))</f>
        <v/>
      </c>
    </row>
    <row r="992" spans="1:63" ht="14.45" hidden="1">
      <c r="A992" s="69">
        <v>989</v>
      </c>
      <c r="B992" s="30"/>
      <c r="C992" s="35"/>
      <c r="D992" s="43"/>
      <c r="E992" s="65"/>
      <c r="F992" s="46"/>
      <c r="G992" s="46"/>
      <c r="H992" s="164"/>
      <c r="I992" s="43"/>
      <c r="J992" s="29"/>
      <c r="K992" s="70"/>
      <c r="L992" s="69"/>
      <c r="M992" s="47"/>
      <c r="N992" s="239" t="str">
        <f ca="1">IF(Tabla1[[#This Row],[Fecha de nac]]="","",IF(Tabla1[[#This Row],[Fecha Finalización]] &gt;=TODAY(), DATEDIF(Tabla1[[#This Row],[Fecha de nac]],TODAY(),"y"), ROUNDDOWN((Tabla1[[#This Row],[Fecha Finalización]] -Tabla1[[#This Row],[Fecha de nac]])/365,0)))</f>
        <v/>
      </c>
      <c r="O992" s="170"/>
      <c r="P992" s="35"/>
      <c r="Q992" s="68"/>
      <c r="R992" s="68"/>
      <c r="S992" s="68"/>
      <c r="T992" s="68"/>
      <c r="U992" s="244" t="str">
        <f>IF(F992="","",Tabla1[[#This Row],[Fecha Inicio grupo]]+3*7-7)</f>
        <v/>
      </c>
      <c r="V992" s="245" t="str">
        <f>IF(F992="","",EDATE(Tabla1[[#This Row],[Fecha Inicio grupo]],3))</f>
        <v/>
      </c>
      <c r="W992" s="30"/>
      <c r="X992" s="30"/>
      <c r="Y992" s="77"/>
      <c r="Z992" s="77"/>
      <c r="AA992" s="77"/>
      <c r="AB992" s="77"/>
      <c r="AC992" s="77"/>
      <c r="AD992" s="77"/>
      <c r="AE992" s="77"/>
      <c r="AF992" s="77"/>
      <c r="AG992" s="77"/>
      <c r="AH992" s="77"/>
      <c r="AI992" s="77"/>
      <c r="AJ992" s="77"/>
      <c r="AK992" s="77"/>
      <c r="AL992" s="77"/>
      <c r="AM992" s="77"/>
      <c r="AN992" s="77"/>
      <c r="AO992" s="145"/>
      <c r="AP992" s="247" t="str">
        <f>IF(F992="","",IFERROR(VLOOKUP(SUBSTITUTE(SUBSTITUTE(Tabla1[[#This Row],[Uso Sistemas]],"T","P"),"N","F"),Parámetros!$M$2:$N$17,2,0),"Completar hasta 3ra sem. para evaluar a Probacionista"))</f>
        <v/>
      </c>
      <c r="AQ992" s="40"/>
      <c r="AR992" s="40"/>
      <c r="AS992" s="40"/>
      <c r="AT992" s="29"/>
      <c r="AU992" s="56"/>
      <c r="AV992" s="56"/>
      <c r="AW992" s="56"/>
      <c r="AX992" s="249" t="str">
        <f>IF(V992="","",EOMONTH(EDATE(Tabla1[[#This Row],[Fecha Finalización]],2),0))</f>
        <v/>
      </c>
      <c r="AY992" s="40"/>
      <c r="AZ992" s="250" t="str">
        <f>IF(V992="","",EOMONTH(EDATE(Tabla1[[#This Row],[Fecha Finalización]],3),0))</f>
        <v/>
      </c>
      <c r="BA992" s="40"/>
      <c r="BB992" s="40"/>
      <c r="BC992" s="236"/>
      <c r="BD992" s="234" t="str">
        <f>IF(F992="","",Tabla1[[#This Row],[sem 01]]&amp;Tabla1[[#This Row],[sem 02]]&amp;Tabla1[[#This Row],[sem 03]])</f>
        <v/>
      </c>
      <c r="BE992" s="235" t="str">
        <f>IF(TRIM(F992)="","",$B$1&amp;"-"&amp;SUBSTITUTE(Tabla1[[#This Row],[Mes Inscrito]]," ","")&amp;"-"&amp;SUBSTITUTE(Tabla1[[#This Row],[Dia de clases Inscrito]]," ","")&amp;"-"&amp;SUBSTITUTE(Tabla1[[#This Row],[Horario Inscrito]]," ","")&amp;"-"&amp;Tabla1[[#This Row],[Fecha Inicio grupo]])</f>
        <v/>
      </c>
      <c r="BF992" s="252" t="str">
        <f>IF(F992="","",Tabla1[[#This Row],[Curso]])</f>
        <v/>
      </c>
      <c r="BG992" s="253" t="str">
        <f>+IF(TRIM(F992)="","",$B$1&amp;"-"&amp;TRIM(Tabla1[[#This Row],[Mes Inscrito]])&amp;"-"&amp;TRIM(Tabla1[[#This Row],[Dia de clases Inscrito]])&amp;"-"&amp;TRIM(Tabla1[[#This Row],[Horario Inscrito]])&amp;"-"&amp;TRIM(Tabla1[[#This Row],[Fecha Inicio grupo]])&amp;"-"&amp;TRIM(Tabla1[[#This Row],[Tipo Incrito]]))</f>
        <v/>
      </c>
      <c r="BH992" s="309"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10"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10"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10" t="str">
        <f>IF(Tabla1[[#This Row],[Fecha Inicio grupo]]="","",IFERROR(VLOOKUP(Tabla1[[#This Row],[Mes de Alta como miembro]],Parámetros!$AM$2:$AN$16,2,0),"01/01/1900"))</f>
        <v/>
      </c>
    </row>
    <row r="993" spans="1:63" ht="14.45" hidden="1">
      <c r="A993" s="69">
        <v>990</v>
      </c>
      <c r="B993" s="30"/>
      <c r="C993" s="35"/>
      <c r="D993" s="43"/>
      <c r="E993" s="65"/>
      <c r="F993" s="46"/>
      <c r="G993" s="46"/>
      <c r="H993" s="164"/>
      <c r="I993" s="43"/>
      <c r="J993" s="29"/>
      <c r="K993" s="70"/>
      <c r="L993" s="69"/>
      <c r="M993" s="47"/>
      <c r="N993" s="239" t="str">
        <f ca="1">IF(Tabla1[[#This Row],[Fecha de nac]]="","",IF(Tabla1[[#This Row],[Fecha Finalización]] &gt;=TODAY(), DATEDIF(Tabla1[[#This Row],[Fecha de nac]],TODAY(),"y"), ROUNDDOWN((Tabla1[[#This Row],[Fecha Finalización]] -Tabla1[[#This Row],[Fecha de nac]])/365,0)))</f>
        <v/>
      </c>
      <c r="O993" s="170"/>
      <c r="P993" s="35"/>
      <c r="Q993" s="68"/>
      <c r="R993" s="68"/>
      <c r="S993" s="68"/>
      <c r="T993" s="68"/>
      <c r="U993" s="244" t="str">
        <f>IF(F993="","",Tabla1[[#This Row],[Fecha Inicio grupo]]+3*7-7)</f>
        <v/>
      </c>
      <c r="V993" s="245" t="str">
        <f>IF(F993="","",EDATE(Tabla1[[#This Row],[Fecha Inicio grupo]],3))</f>
        <v/>
      </c>
      <c r="W993" s="30"/>
      <c r="X993" s="30"/>
      <c r="Y993" s="77"/>
      <c r="Z993" s="77"/>
      <c r="AA993" s="77"/>
      <c r="AB993" s="77"/>
      <c r="AC993" s="77"/>
      <c r="AD993" s="77"/>
      <c r="AE993" s="77"/>
      <c r="AF993" s="77"/>
      <c r="AG993" s="77"/>
      <c r="AH993" s="77"/>
      <c r="AI993" s="77"/>
      <c r="AJ993" s="77"/>
      <c r="AK993" s="77"/>
      <c r="AL993" s="77"/>
      <c r="AM993" s="77"/>
      <c r="AN993" s="77"/>
      <c r="AO993" s="145"/>
      <c r="AP993" s="247" t="str">
        <f>IF(F993="","",IFERROR(VLOOKUP(SUBSTITUTE(SUBSTITUTE(Tabla1[[#This Row],[Uso Sistemas]],"T","P"),"N","F"),Parámetros!$M$2:$N$17,2,0),"Completar hasta 3ra sem. para evaluar a Probacionista"))</f>
        <v/>
      </c>
      <c r="AQ993" s="40"/>
      <c r="AR993" s="40"/>
      <c r="AS993" s="40"/>
      <c r="AT993" s="29"/>
      <c r="AU993" s="56"/>
      <c r="AV993" s="56"/>
      <c r="AW993" s="56"/>
      <c r="AX993" s="249" t="str">
        <f>IF(V993="","",EOMONTH(EDATE(Tabla1[[#This Row],[Fecha Finalización]],2),0))</f>
        <v/>
      </c>
      <c r="AY993" s="40"/>
      <c r="AZ993" s="250" t="str">
        <f>IF(V993="","",EOMONTH(EDATE(Tabla1[[#This Row],[Fecha Finalización]],3),0))</f>
        <v/>
      </c>
      <c r="BA993" s="40"/>
      <c r="BB993" s="40"/>
      <c r="BC993" s="236"/>
      <c r="BD993" s="234" t="str">
        <f>IF(F993="","",Tabla1[[#This Row],[sem 01]]&amp;Tabla1[[#This Row],[sem 02]]&amp;Tabla1[[#This Row],[sem 03]])</f>
        <v/>
      </c>
      <c r="BE993" s="235" t="str">
        <f>IF(TRIM(F993)="","",$B$1&amp;"-"&amp;SUBSTITUTE(Tabla1[[#This Row],[Mes Inscrito]]," ","")&amp;"-"&amp;SUBSTITUTE(Tabla1[[#This Row],[Dia de clases Inscrito]]," ","")&amp;"-"&amp;SUBSTITUTE(Tabla1[[#This Row],[Horario Inscrito]]," ","")&amp;"-"&amp;Tabla1[[#This Row],[Fecha Inicio grupo]])</f>
        <v/>
      </c>
      <c r="BF993" s="252" t="str">
        <f>IF(F993="","",Tabla1[[#This Row],[Curso]])</f>
        <v/>
      </c>
      <c r="BG993" s="253" t="str">
        <f>+IF(TRIM(F993)="","",$B$1&amp;"-"&amp;TRIM(Tabla1[[#This Row],[Mes Inscrito]])&amp;"-"&amp;TRIM(Tabla1[[#This Row],[Dia de clases Inscrito]])&amp;"-"&amp;TRIM(Tabla1[[#This Row],[Horario Inscrito]])&amp;"-"&amp;TRIM(Tabla1[[#This Row],[Fecha Inicio grupo]])&amp;"-"&amp;TRIM(Tabla1[[#This Row],[Tipo Incrito]]))</f>
        <v/>
      </c>
      <c r="BH993" s="309"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10"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10"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10" t="str">
        <f>IF(Tabla1[[#This Row],[Fecha Inicio grupo]]="","",IFERROR(VLOOKUP(Tabla1[[#This Row],[Mes de Alta como miembro]],Parámetros!$AM$2:$AN$16,2,0),"01/01/1900"))</f>
        <v/>
      </c>
    </row>
    <row r="994" spans="1:63" ht="14.45" hidden="1">
      <c r="A994" s="69">
        <v>991</v>
      </c>
      <c r="B994" s="30"/>
      <c r="C994" s="35"/>
      <c r="D994" s="43"/>
      <c r="E994" s="65"/>
      <c r="F994" s="46"/>
      <c r="G994" s="46"/>
      <c r="H994" s="164"/>
      <c r="I994" s="43"/>
      <c r="J994" s="29"/>
      <c r="K994" s="70"/>
      <c r="L994" s="69"/>
      <c r="M994" s="47"/>
      <c r="N994" s="239" t="str">
        <f ca="1">IF(Tabla1[[#This Row],[Fecha de nac]]="","",IF(Tabla1[[#This Row],[Fecha Finalización]] &gt;=TODAY(), DATEDIF(Tabla1[[#This Row],[Fecha de nac]],TODAY(),"y"), ROUNDDOWN((Tabla1[[#This Row],[Fecha Finalización]] -Tabla1[[#This Row],[Fecha de nac]])/365,0)))</f>
        <v/>
      </c>
      <c r="O994" s="170"/>
      <c r="P994" s="35"/>
      <c r="Q994" s="68"/>
      <c r="R994" s="68"/>
      <c r="S994" s="68"/>
      <c r="T994" s="68"/>
      <c r="U994" s="244" t="str">
        <f>IF(F994="","",Tabla1[[#This Row],[Fecha Inicio grupo]]+3*7-7)</f>
        <v/>
      </c>
      <c r="V994" s="245" t="str">
        <f>IF(F994="","",EDATE(Tabla1[[#This Row],[Fecha Inicio grupo]],3))</f>
        <v/>
      </c>
      <c r="W994" s="30"/>
      <c r="X994" s="30"/>
      <c r="Y994" s="77"/>
      <c r="Z994" s="77"/>
      <c r="AA994" s="77"/>
      <c r="AB994" s="77"/>
      <c r="AC994" s="77"/>
      <c r="AD994" s="77"/>
      <c r="AE994" s="77"/>
      <c r="AF994" s="77"/>
      <c r="AG994" s="77"/>
      <c r="AH994" s="77"/>
      <c r="AI994" s="77"/>
      <c r="AJ994" s="77"/>
      <c r="AK994" s="77"/>
      <c r="AL994" s="77"/>
      <c r="AM994" s="77"/>
      <c r="AN994" s="77"/>
      <c r="AO994" s="145"/>
      <c r="AP994" s="247" t="str">
        <f>IF(F994="","",IFERROR(VLOOKUP(SUBSTITUTE(SUBSTITUTE(Tabla1[[#This Row],[Uso Sistemas]],"T","P"),"N","F"),Parámetros!$M$2:$N$17,2,0),"Completar hasta 3ra sem. para evaluar a Probacionista"))</f>
        <v/>
      </c>
      <c r="AQ994" s="40"/>
      <c r="AR994" s="40"/>
      <c r="AS994" s="40"/>
      <c r="AT994" s="29"/>
      <c r="AU994" s="56"/>
      <c r="AV994" s="56"/>
      <c r="AW994" s="56"/>
      <c r="AX994" s="249" t="str">
        <f>IF(V994="","",EOMONTH(EDATE(Tabla1[[#This Row],[Fecha Finalización]],2),0))</f>
        <v/>
      </c>
      <c r="AY994" s="40"/>
      <c r="AZ994" s="250" t="str">
        <f>IF(V994="","",EOMONTH(EDATE(Tabla1[[#This Row],[Fecha Finalización]],3),0))</f>
        <v/>
      </c>
      <c r="BA994" s="40"/>
      <c r="BB994" s="40"/>
      <c r="BC994" s="236"/>
      <c r="BD994" s="234" t="str">
        <f>IF(F994="","",Tabla1[[#This Row],[sem 01]]&amp;Tabla1[[#This Row],[sem 02]]&amp;Tabla1[[#This Row],[sem 03]])</f>
        <v/>
      </c>
      <c r="BE994" s="235" t="str">
        <f>IF(TRIM(F994)="","",$B$1&amp;"-"&amp;SUBSTITUTE(Tabla1[[#This Row],[Mes Inscrito]]," ","")&amp;"-"&amp;SUBSTITUTE(Tabla1[[#This Row],[Dia de clases Inscrito]]," ","")&amp;"-"&amp;SUBSTITUTE(Tabla1[[#This Row],[Horario Inscrito]]," ","")&amp;"-"&amp;Tabla1[[#This Row],[Fecha Inicio grupo]])</f>
        <v/>
      </c>
      <c r="BF994" s="252" t="str">
        <f>IF(F994="","",Tabla1[[#This Row],[Curso]])</f>
        <v/>
      </c>
      <c r="BG994" s="253" t="str">
        <f>+IF(TRIM(F994)="","",$B$1&amp;"-"&amp;TRIM(Tabla1[[#This Row],[Mes Inscrito]])&amp;"-"&amp;TRIM(Tabla1[[#This Row],[Dia de clases Inscrito]])&amp;"-"&amp;TRIM(Tabla1[[#This Row],[Horario Inscrito]])&amp;"-"&amp;TRIM(Tabla1[[#This Row],[Fecha Inicio grupo]])&amp;"-"&amp;TRIM(Tabla1[[#This Row],[Tipo Incrito]]))</f>
        <v/>
      </c>
      <c r="BH994" s="309"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10"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10"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10" t="str">
        <f>IF(Tabla1[[#This Row],[Fecha Inicio grupo]]="","",IFERROR(VLOOKUP(Tabla1[[#This Row],[Mes de Alta como miembro]],Parámetros!$AM$2:$AN$16,2,0),"01/01/1900"))</f>
        <v/>
      </c>
    </row>
    <row r="995" spans="1:63" ht="15" hidden="1" customHeight="1">
      <c r="A995" s="69">
        <v>992</v>
      </c>
      <c r="B995" s="146"/>
      <c r="C995" s="147"/>
      <c r="D995" s="43"/>
      <c r="E995" s="148"/>
      <c r="F995" s="207"/>
      <c r="G995" s="46"/>
      <c r="H995" s="165"/>
      <c r="I995" s="149"/>
      <c r="J995" s="147"/>
      <c r="K995" s="168"/>
      <c r="L995" s="151"/>
      <c r="M995" s="150"/>
      <c r="N995" s="240" t="str">
        <f ca="1">IF(Tabla1[[#This Row],[Fecha de nac]]="","",IF(Tabla1[[#This Row],[Fecha Finalización]] &gt;=TODAY(), DATEDIF(Tabla1[[#This Row],[Fecha de nac]],TODAY(),"y"), ROUNDDOWN((Tabla1[[#This Row],[Fecha Finalización]] -Tabla1[[#This Row],[Fecha de nac]])/365,0)))</f>
        <v/>
      </c>
      <c r="O995" s="171"/>
      <c r="P995" s="152"/>
      <c r="Q995" s="153"/>
      <c r="R995" s="154"/>
      <c r="S995" s="154"/>
      <c r="T995" s="154"/>
      <c r="U995" s="244" t="str">
        <f>IF(F995="","",Tabla1[[#This Row],[Fecha Inicio grupo]]+3*7-7)</f>
        <v/>
      </c>
      <c r="V995" s="245" t="str">
        <f>IF(F995="","",EDATE(Tabla1[[#This Row],[Fecha Inicio grupo]],3))</f>
        <v/>
      </c>
      <c r="W995" s="30"/>
      <c r="X995" s="30"/>
      <c r="Y995" s="155"/>
      <c r="Z995" s="155"/>
      <c r="AA995" s="155"/>
      <c r="AB995" s="155"/>
      <c r="AC995" s="155"/>
      <c r="AD995" s="155"/>
      <c r="AE995" s="155"/>
      <c r="AF995" s="155"/>
      <c r="AG995" s="155"/>
      <c r="AH995" s="232"/>
      <c r="AI995" s="232"/>
      <c r="AJ995" s="233"/>
      <c r="AK995" s="232"/>
      <c r="AL995" s="232"/>
      <c r="AM995" s="232"/>
      <c r="AN995" s="232"/>
      <c r="AO995" s="145"/>
      <c r="AP995" s="247" t="str">
        <f>IF(F995="","",IFERROR(VLOOKUP(SUBSTITUTE(SUBSTITUTE(Tabla1[[#This Row],[Uso Sistemas]],"T","P"),"N","F"),Parámetros!$M$2:$N$17,2,0),"Completar hasta 3ra sem. para evaluar a Probacionista"))</f>
        <v/>
      </c>
      <c r="AQ995" s="156"/>
      <c r="AR995" s="156"/>
      <c r="AS995" s="156"/>
      <c r="AT995" s="30"/>
      <c r="AU995" s="56" t="str">
        <f>CONCATENATE(Tabla1[[#This Row],[sem 01]],Tabla1[[#This Row],[sem 02]],Tabla1[[#This Row],[sem 03]])</f>
        <v/>
      </c>
      <c r="AV995" s="56"/>
      <c r="AW995" s="56"/>
      <c r="AX995" s="249" t="str">
        <f>IF(V995="","",EOMONTH(EDATE(Tabla1[[#This Row],[Fecha Finalización]],2),0))</f>
        <v/>
      </c>
      <c r="AY995" s="156"/>
      <c r="AZ995" s="250" t="str">
        <f>IF(V995="","",EOMONTH(EDATE(Tabla1[[#This Row],[Fecha Finalización]],3),0))</f>
        <v/>
      </c>
      <c r="BA995" s="40"/>
      <c r="BB995" s="40"/>
      <c r="BC995" s="238"/>
      <c r="BD995" s="234" t="str">
        <f>IF(F995="","",Tabla1[[#This Row],[sem 01]]&amp;Tabla1[[#This Row],[sem 02]]&amp;Tabla1[[#This Row],[sem 03]])</f>
        <v/>
      </c>
      <c r="BE995" s="235" t="str">
        <f>IF(TRIM(F995)="","",$B$1&amp;"-"&amp;SUBSTITUTE(Tabla1[[#This Row],[Mes Inscrito]]," ","")&amp;"-"&amp;SUBSTITUTE(Tabla1[[#This Row],[Dia de clases Inscrito]]," ","")&amp;"-"&amp;SUBSTITUTE(Tabla1[[#This Row],[Horario Inscrito]]," ","")&amp;"-"&amp;Tabla1[[#This Row],[Fecha Inicio grupo]])</f>
        <v/>
      </c>
      <c r="BF995" s="252" t="str">
        <f>IF(F995="","",Tabla1[[#This Row],[Curso]])</f>
        <v/>
      </c>
      <c r="BG995" s="253" t="str">
        <f>+IF(TRIM(F995)="","",$B$1&amp;"-"&amp;TRIM(Tabla1[[#This Row],[Mes Inscrito]])&amp;"-"&amp;TRIM(Tabla1[[#This Row],[Dia de clases Inscrito]])&amp;"-"&amp;TRIM(Tabla1[[#This Row],[Horario Inscrito]])&amp;"-"&amp;TRIM(Tabla1[[#This Row],[Fecha Inicio grupo]])&amp;"-"&amp;TRIM(Tabla1[[#This Row],[Tipo Incrito]]))</f>
        <v/>
      </c>
      <c r="BH995" s="309"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10"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10"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10" t="str">
        <f>IF(Tabla1[[#This Row],[Fecha Inicio grupo]]="","",IFERROR(VLOOKUP(Tabla1[[#This Row],[Mes de Alta como miembro]],Parámetros!$AM$2:$AN$16,2,0),"01/01/1900"))</f>
        <v/>
      </c>
    </row>
    <row r="996" spans="1:63" ht="15" hidden="1" customHeight="1">
      <c r="A996" s="69">
        <v>993</v>
      </c>
      <c r="B996" s="146"/>
      <c r="C996" s="147"/>
      <c r="D996" s="43"/>
      <c r="E996" s="148"/>
      <c r="F996" s="207"/>
      <c r="G996" s="46"/>
      <c r="H996" s="165"/>
      <c r="I996" s="149"/>
      <c r="J996" s="147"/>
      <c r="K996" s="168"/>
      <c r="L996" s="151"/>
      <c r="M996" s="150"/>
      <c r="N996" s="240" t="str">
        <f ca="1">IF(Tabla1[[#This Row],[Fecha de nac]]="","",IF(Tabla1[[#This Row],[Fecha Finalización]] &gt;=TODAY(), DATEDIF(Tabla1[[#This Row],[Fecha de nac]],TODAY(),"y"), ROUNDDOWN((Tabla1[[#This Row],[Fecha Finalización]] -Tabla1[[#This Row],[Fecha de nac]])/365,0)))</f>
        <v/>
      </c>
      <c r="O996" s="171"/>
      <c r="P996" s="152"/>
      <c r="Q996" s="153"/>
      <c r="R996" s="154"/>
      <c r="S996" s="154"/>
      <c r="T996" s="154"/>
      <c r="U996" s="244" t="str">
        <f>IF(F996="","",Tabla1[[#This Row],[Fecha Inicio grupo]]+3*7-7)</f>
        <v/>
      </c>
      <c r="V996" s="245" t="str">
        <f>IF(F996="","",EDATE(Tabla1[[#This Row],[Fecha Inicio grupo]],3))</f>
        <v/>
      </c>
      <c r="W996" s="30"/>
      <c r="X996" s="30"/>
      <c r="Y996" s="155"/>
      <c r="Z996" s="155"/>
      <c r="AA996" s="155"/>
      <c r="AB996" s="155"/>
      <c r="AC996" s="155"/>
      <c r="AD996" s="155"/>
      <c r="AE996" s="155"/>
      <c r="AF996" s="155"/>
      <c r="AG996" s="155"/>
      <c r="AH996" s="232"/>
      <c r="AI996" s="232"/>
      <c r="AJ996" s="233"/>
      <c r="AK996" s="232"/>
      <c r="AL996" s="232"/>
      <c r="AM996" s="232"/>
      <c r="AN996" s="232"/>
      <c r="AO996" s="145"/>
      <c r="AP996" s="247" t="str">
        <f>IF(F996="","",IFERROR(VLOOKUP(SUBSTITUTE(SUBSTITUTE(Tabla1[[#This Row],[Uso Sistemas]],"T","P"),"N","F"),Parámetros!$M$2:$N$17,2,0),"Completar hasta 3ra sem. para evaluar a Probacionista"))</f>
        <v/>
      </c>
      <c r="AQ996" s="156"/>
      <c r="AR996" s="156"/>
      <c r="AS996" s="156"/>
      <c r="AT996" s="30"/>
      <c r="AU996" s="56" t="str">
        <f>CONCATENATE(Tabla1[[#This Row],[sem 01]],Tabla1[[#This Row],[sem 02]],Tabla1[[#This Row],[sem 03]])</f>
        <v/>
      </c>
      <c r="AV996" s="56"/>
      <c r="AW996" s="56"/>
      <c r="AX996" s="249" t="str">
        <f>IF(V996="","",EOMONTH(EDATE(Tabla1[[#This Row],[Fecha Finalización]],2),0))</f>
        <v/>
      </c>
      <c r="AY996" s="156"/>
      <c r="AZ996" s="250" t="str">
        <f>IF(V996="","",EOMONTH(EDATE(Tabla1[[#This Row],[Fecha Finalización]],3),0))</f>
        <v/>
      </c>
      <c r="BA996" s="40"/>
      <c r="BB996" s="40"/>
      <c r="BC996" s="238"/>
      <c r="BD996" s="234" t="str">
        <f>IF(F996="","",Tabla1[[#This Row],[sem 01]]&amp;Tabla1[[#This Row],[sem 02]]&amp;Tabla1[[#This Row],[sem 03]])</f>
        <v/>
      </c>
      <c r="BE996" s="235" t="str">
        <f>IF(TRIM(F996)="","",$B$1&amp;"-"&amp;SUBSTITUTE(Tabla1[[#This Row],[Mes Inscrito]]," ","")&amp;"-"&amp;SUBSTITUTE(Tabla1[[#This Row],[Dia de clases Inscrito]]," ","")&amp;"-"&amp;SUBSTITUTE(Tabla1[[#This Row],[Horario Inscrito]]," ","")&amp;"-"&amp;Tabla1[[#This Row],[Fecha Inicio grupo]])</f>
        <v/>
      </c>
      <c r="BF996" s="252" t="str">
        <f>IF(F996="","",Tabla1[[#This Row],[Curso]])</f>
        <v/>
      </c>
      <c r="BG996" s="253" t="str">
        <f>+IF(TRIM(F996)="","",$B$1&amp;"-"&amp;TRIM(Tabla1[[#This Row],[Mes Inscrito]])&amp;"-"&amp;TRIM(Tabla1[[#This Row],[Dia de clases Inscrito]])&amp;"-"&amp;TRIM(Tabla1[[#This Row],[Horario Inscrito]])&amp;"-"&amp;TRIM(Tabla1[[#This Row],[Fecha Inicio grupo]])&amp;"-"&amp;TRIM(Tabla1[[#This Row],[Tipo Incrito]]))</f>
        <v/>
      </c>
      <c r="BH996" s="309"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10"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10"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10" t="str">
        <f>IF(Tabla1[[#This Row],[Fecha Inicio grupo]]="","",IFERROR(VLOOKUP(Tabla1[[#This Row],[Mes de Alta como miembro]],Parámetros!$AM$2:$AN$16,2,0),"01/01/1900"))</f>
        <v/>
      </c>
    </row>
    <row r="997" spans="1:63" ht="15" hidden="1" customHeight="1">
      <c r="A997" s="69">
        <v>994</v>
      </c>
      <c r="B997" s="146"/>
      <c r="C997" s="147"/>
      <c r="D997" s="43"/>
      <c r="E997" s="148"/>
      <c r="F997" s="207"/>
      <c r="G997" s="46"/>
      <c r="H997" s="165"/>
      <c r="I997" s="149"/>
      <c r="J997" s="147"/>
      <c r="K997" s="168"/>
      <c r="L997" s="151"/>
      <c r="M997" s="150"/>
      <c r="N997" s="240" t="str">
        <f ca="1">IF(Tabla1[[#This Row],[Fecha de nac]]="","",IF(Tabla1[[#This Row],[Fecha Finalización]] &gt;=TODAY(), DATEDIF(Tabla1[[#This Row],[Fecha de nac]],TODAY(),"y"), ROUNDDOWN((Tabla1[[#This Row],[Fecha Finalización]] -Tabla1[[#This Row],[Fecha de nac]])/365,0)))</f>
        <v/>
      </c>
      <c r="O997" s="171"/>
      <c r="P997" s="152"/>
      <c r="Q997" s="153"/>
      <c r="R997" s="154"/>
      <c r="S997" s="154"/>
      <c r="T997" s="154"/>
      <c r="U997" s="244" t="str">
        <f>IF(F997="","",Tabla1[[#This Row],[Fecha Inicio grupo]]+3*7-7)</f>
        <v/>
      </c>
      <c r="V997" s="245" t="str">
        <f>IF(F997="","",EDATE(Tabla1[[#This Row],[Fecha Inicio grupo]],3))</f>
        <v/>
      </c>
      <c r="W997" s="30"/>
      <c r="X997" s="30"/>
      <c r="Y997" s="155"/>
      <c r="Z997" s="155"/>
      <c r="AA997" s="155"/>
      <c r="AB997" s="155"/>
      <c r="AC997" s="155"/>
      <c r="AD997" s="155"/>
      <c r="AE997" s="155"/>
      <c r="AF997" s="155"/>
      <c r="AG997" s="155"/>
      <c r="AH997" s="232"/>
      <c r="AI997" s="232"/>
      <c r="AJ997" s="233"/>
      <c r="AK997" s="232"/>
      <c r="AL997" s="232"/>
      <c r="AM997" s="232"/>
      <c r="AN997" s="232"/>
      <c r="AO997" s="145"/>
      <c r="AP997" s="247" t="str">
        <f>IF(F997="","",IFERROR(VLOOKUP(SUBSTITUTE(SUBSTITUTE(Tabla1[[#This Row],[Uso Sistemas]],"T","P"),"N","F"),Parámetros!$M$2:$N$17,2,0),"Completar hasta 3ra sem. para evaluar a Probacionista"))</f>
        <v/>
      </c>
      <c r="AQ997" s="156"/>
      <c r="AR997" s="156"/>
      <c r="AS997" s="156"/>
      <c r="AT997" s="30"/>
      <c r="AU997" s="56" t="str">
        <f>CONCATENATE(Tabla1[[#This Row],[sem 01]],Tabla1[[#This Row],[sem 02]],Tabla1[[#This Row],[sem 03]])</f>
        <v/>
      </c>
      <c r="AV997" s="56"/>
      <c r="AW997" s="56"/>
      <c r="AX997" s="249" t="str">
        <f>IF(V997="","",EOMONTH(EDATE(Tabla1[[#This Row],[Fecha Finalización]],2),0))</f>
        <v/>
      </c>
      <c r="AY997" s="156"/>
      <c r="AZ997" s="250" t="str">
        <f>IF(V997="","",EOMONTH(EDATE(Tabla1[[#This Row],[Fecha Finalización]],3),0))</f>
        <v/>
      </c>
      <c r="BA997" s="40"/>
      <c r="BB997" s="40"/>
      <c r="BC997" s="238"/>
      <c r="BD997" s="234" t="str">
        <f>IF(F997="","",Tabla1[[#This Row],[sem 01]]&amp;Tabla1[[#This Row],[sem 02]]&amp;Tabla1[[#This Row],[sem 03]])</f>
        <v/>
      </c>
      <c r="BE997" s="235" t="str">
        <f>IF(TRIM(F997)="","",$B$1&amp;"-"&amp;SUBSTITUTE(Tabla1[[#This Row],[Mes Inscrito]]," ","")&amp;"-"&amp;SUBSTITUTE(Tabla1[[#This Row],[Dia de clases Inscrito]]," ","")&amp;"-"&amp;SUBSTITUTE(Tabla1[[#This Row],[Horario Inscrito]]," ","")&amp;"-"&amp;Tabla1[[#This Row],[Fecha Inicio grupo]])</f>
        <v/>
      </c>
      <c r="BF997" s="252" t="str">
        <f>IF(F997="","",Tabla1[[#This Row],[Curso]])</f>
        <v/>
      </c>
      <c r="BG997" s="253" t="str">
        <f>+IF(TRIM(F997)="","",$B$1&amp;"-"&amp;TRIM(Tabla1[[#This Row],[Mes Inscrito]])&amp;"-"&amp;TRIM(Tabla1[[#This Row],[Dia de clases Inscrito]])&amp;"-"&amp;TRIM(Tabla1[[#This Row],[Horario Inscrito]])&amp;"-"&amp;TRIM(Tabla1[[#This Row],[Fecha Inicio grupo]])&amp;"-"&amp;TRIM(Tabla1[[#This Row],[Tipo Incrito]]))</f>
        <v/>
      </c>
      <c r="BH997" s="309"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10"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10"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10" t="str">
        <f>IF(Tabla1[[#This Row],[Fecha Inicio grupo]]="","",IFERROR(VLOOKUP(Tabla1[[#This Row],[Mes de Alta como miembro]],Parámetros!$AM$2:$AN$16,2,0),"01/01/1900"))</f>
        <v/>
      </c>
    </row>
    <row r="998" spans="1:63" ht="15" hidden="1" customHeight="1">
      <c r="A998" s="69">
        <v>995</v>
      </c>
      <c r="B998" s="146"/>
      <c r="C998" s="147"/>
      <c r="D998" s="43"/>
      <c r="E998" s="148"/>
      <c r="F998" s="207"/>
      <c r="G998" s="46"/>
      <c r="H998" s="165"/>
      <c r="I998" s="149"/>
      <c r="J998" s="147"/>
      <c r="K998" s="168"/>
      <c r="L998" s="151"/>
      <c r="M998" s="150"/>
      <c r="N998" s="240" t="str">
        <f ca="1">IF(Tabla1[[#This Row],[Fecha de nac]]="","",IF(Tabla1[[#This Row],[Fecha Finalización]] &gt;=TODAY(), DATEDIF(Tabla1[[#This Row],[Fecha de nac]],TODAY(),"y"), ROUNDDOWN((Tabla1[[#This Row],[Fecha Finalización]] -Tabla1[[#This Row],[Fecha de nac]])/365,0)))</f>
        <v/>
      </c>
      <c r="O998" s="171"/>
      <c r="P998" s="152"/>
      <c r="Q998" s="153"/>
      <c r="R998" s="154"/>
      <c r="S998" s="154"/>
      <c r="T998" s="154"/>
      <c r="U998" s="244" t="str">
        <f>IF(F998="","",Tabla1[[#This Row],[Fecha Inicio grupo]]+3*7-7)</f>
        <v/>
      </c>
      <c r="V998" s="245" t="str">
        <f>IF(F998="","",EDATE(Tabla1[[#This Row],[Fecha Inicio grupo]],3))</f>
        <v/>
      </c>
      <c r="W998" s="30"/>
      <c r="X998" s="30"/>
      <c r="Y998" s="155"/>
      <c r="Z998" s="155"/>
      <c r="AA998" s="155"/>
      <c r="AB998" s="155"/>
      <c r="AC998" s="155"/>
      <c r="AD998" s="155"/>
      <c r="AE998" s="155"/>
      <c r="AF998" s="155"/>
      <c r="AG998" s="155"/>
      <c r="AH998" s="232"/>
      <c r="AI998" s="232"/>
      <c r="AJ998" s="233"/>
      <c r="AK998" s="232"/>
      <c r="AL998" s="232"/>
      <c r="AM998" s="232"/>
      <c r="AN998" s="232"/>
      <c r="AO998" s="145"/>
      <c r="AP998" s="247" t="str">
        <f>IF(F998="","",IFERROR(VLOOKUP(SUBSTITUTE(SUBSTITUTE(Tabla1[[#This Row],[Uso Sistemas]],"T","P"),"N","F"),Parámetros!$M$2:$N$17,2,0),"Completar hasta 3ra sem. para evaluar a Probacionista"))</f>
        <v/>
      </c>
      <c r="AQ998" s="156"/>
      <c r="AR998" s="156"/>
      <c r="AS998" s="156"/>
      <c r="AT998" s="30"/>
      <c r="AU998" s="56" t="str">
        <f>CONCATENATE(Tabla1[[#This Row],[sem 01]],Tabla1[[#This Row],[sem 02]],Tabla1[[#This Row],[sem 03]])</f>
        <v/>
      </c>
      <c r="AV998" s="56"/>
      <c r="AW998" s="56"/>
      <c r="AX998" s="249" t="str">
        <f>IF(V998="","",EOMONTH(EDATE(Tabla1[[#This Row],[Fecha Finalización]],2),0))</f>
        <v/>
      </c>
      <c r="AY998" s="156"/>
      <c r="AZ998" s="250" t="str">
        <f>IF(V998="","",EOMONTH(EDATE(Tabla1[[#This Row],[Fecha Finalización]],3),0))</f>
        <v/>
      </c>
      <c r="BA998" s="40"/>
      <c r="BB998" s="40"/>
      <c r="BC998" s="238"/>
      <c r="BD998" s="234" t="str">
        <f>IF(F998="","",Tabla1[[#This Row],[sem 01]]&amp;Tabla1[[#This Row],[sem 02]]&amp;Tabla1[[#This Row],[sem 03]])</f>
        <v/>
      </c>
      <c r="BE998" s="235" t="str">
        <f>IF(TRIM(F998)="","",$B$1&amp;"-"&amp;SUBSTITUTE(Tabla1[[#This Row],[Mes Inscrito]]," ","")&amp;"-"&amp;SUBSTITUTE(Tabla1[[#This Row],[Dia de clases Inscrito]]," ","")&amp;"-"&amp;SUBSTITUTE(Tabla1[[#This Row],[Horario Inscrito]]," ","")&amp;"-"&amp;Tabla1[[#This Row],[Fecha Inicio grupo]])</f>
        <v/>
      </c>
      <c r="BF998" s="252" t="str">
        <f>IF(F998="","",Tabla1[[#This Row],[Curso]])</f>
        <v/>
      </c>
      <c r="BG998" s="253" t="str">
        <f>+IF(TRIM(F998)="","",$B$1&amp;"-"&amp;TRIM(Tabla1[[#This Row],[Mes Inscrito]])&amp;"-"&amp;TRIM(Tabla1[[#This Row],[Dia de clases Inscrito]])&amp;"-"&amp;TRIM(Tabla1[[#This Row],[Horario Inscrito]])&amp;"-"&amp;TRIM(Tabla1[[#This Row],[Fecha Inicio grupo]])&amp;"-"&amp;TRIM(Tabla1[[#This Row],[Tipo Incrito]]))</f>
        <v/>
      </c>
      <c r="BH998" s="309"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10"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10"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10" t="str">
        <f>IF(Tabla1[[#This Row],[Fecha Inicio grupo]]="","",IFERROR(VLOOKUP(Tabla1[[#This Row],[Mes de Alta como miembro]],Parámetros!$AM$2:$AN$16,2,0),"01/01/1900"))</f>
        <v/>
      </c>
    </row>
    <row r="999" spans="1:63" ht="15" hidden="1" customHeight="1">
      <c r="A999" s="69">
        <v>996</v>
      </c>
      <c r="B999" s="146"/>
      <c r="C999" s="147"/>
      <c r="D999" s="43"/>
      <c r="E999" s="148"/>
      <c r="F999" s="207"/>
      <c r="G999" s="46"/>
      <c r="H999" s="165"/>
      <c r="I999" s="149"/>
      <c r="J999" s="147"/>
      <c r="K999" s="168"/>
      <c r="L999" s="151"/>
      <c r="M999" s="150"/>
      <c r="N999" s="240" t="str">
        <f ca="1">IF(Tabla1[[#This Row],[Fecha de nac]]="","",IF(Tabla1[[#This Row],[Fecha Finalización]] &gt;=TODAY(), DATEDIF(Tabla1[[#This Row],[Fecha de nac]],TODAY(),"y"), ROUNDDOWN((Tabla1[[#This Row],[Fecha Finalización]] -Tabla1[[#This Row],[Fecha de nac]])/365,0)))</f>
        <v/>
      </c>
      <c r="O999" s="171"/>
      <c r="P999" s="152"/>
      <c r="Q999" s="153"/>
      <c r="R999" s="154"/>
      <c r="S999" s="154"/>
      <c r="T999" s="154"/>
      <c r="U999" s="244" t="str">
        <f>IF(F999="","",Tabla1[[#This Row],[Fecha Inicio grupo]]+3*7-7)</f>
        <v/>
      </c>
      <c r="V999" s="245" t="str">
        <f>IF(F999="","",EDATE(Tabla1[[#This Row],[Fecha Inicio grupo]],3))</f>
        <v/>
      </c>
      <c r="W999" s="30"/>
      <c r="X999" s="30"/>
      <c r="Y999" s="155"/>
      <c r="Z999" s="155"/>
      <c r="AA999" s="155"/>
      <c r="AB999" s="155"/>
      <c r="AC999" s="155"/>
      <c r="AD999" s="155"/>
      <c r="AE999" s="155"/>
      <c r="AF999" s="155"/>
      <c r="AG999" s="155"/>
      <c r="AH999" s="232"/>
      <c r="AI999" s="232"/>
      <c r="AJ999" s="233"/>
      <c r="AK999" s="232"/>
      <c r="AL999" s="232"/>
      <c r="AM999" s="232"/>
      <c r="AN999" s="232"/>
      <c r="AO999" s="145"/>
      <c r="AP999" s="247" t="str">
        <f>IF(F999="","",IFERROR(VLOOKUP(SUBSTITUTE(SUBSTITUTE(Tabla1[[#This Row],[Uso Sistemas]],"T","P"),"N","F"),Parámetros!$M$2:$N$17,2,0),"Completar hasta 3ra sem. para evaluar a Probacionista"))</f>
        <v/>
      </c>
      <c r="AQ999" s="156"/>
      <c r="AR999" s="156"/>
      <c r="AS999" s="156"/>
      <c r="AT999" s="30"/>
      <c r="AU999" s="56" t="str">
        <f>CONCATENATE(Tabla1[[#This Row],[sem 01]],Tabla1[[#This Row],[sem 02]],Tabla1[[#This Row],[sem 03]])</f>
        <v/>
      </c>
      <c r="AV999" s="56"/>
      <c r="AW999" s="56"/>
      <c r="AX999" s="249" t="str">
        <f>IF(V999="","",EOMONTH(EDATE(Tabla1[[#This Row],[Fecha Finalización]],2),0))</f>
        <v/>
      </c>
      <c r="AY999" s="156"/>
      <c r="AZ999" s="250" t="str">
        <f>IF(V999="","",EOMONTH(EDATE(Tabla1[[#This Row],[Fecha Finalización]],3),0))</f>
        <v/>
      </c>
      <c r="BA999" s="40"/>
      <c r="BB999" s="40"/>
      <c r="BC999" s="238"/>
      <c r="BD999" s="234" t="str">
        <f>IF(F999="","",Tabla1[[#This Row],[sem 01]]&amp;Tabla1[[#This Row],[sem 02]]&amp;Tabla1[[#This Row],[sem 03]])</f>
        <v/>
      </c>
      <c r="BE999" s="235" t="str">
        <f>IF(TRIM(F999)="","",$B$1&amp;"-"&amp;SUBSTITUTE(Tabla1[[#This Row],[Mes Inscrito]]," ","")&amp;"-"&amp;SUBSTITUTE(Tabla1[[#This Row],[Dia de clases Inscrito]]," ","")&amp;"-"&amp;SUBSTITUTE(Tabla1[[#This Row],[Horario Inscrito]]," ","")&amp;"-"&amp;Tabla1[[#This Row],[Fecha Inicio grupo]])</f>
        <v/>
      </c>
      <c r="BF999" s="252" t="str">
        <f>IF(F999="","",Tabla1[[#This Row],[Curso]])</f>
        <v/>
      </c>
      <c r="BG999" s="253" t="str">
        <f>+IF(TRIM(F999)="","",$B$1&amp;"-"&amp;TRIM(Tabla1[[#This Row],[Mes Inscrito]])&amp;"-"&amp;TRIM(Tabla1[[#This Row],[Dia de clases Inscrito]])&amp;"-"&amp;TRIM(Tabla1[[#This Row],[Horario Inscrito]])&amp;"-"&amp;TRIM(Tabla1[[#This Row],[Fecha Inicio grupo]])&amp;"-"&amp;TRIM(Tabla1[[#This Row],[Tipo Incrito]]))</f>
        <v/>
      </c>
      <c r="BH999" s="309"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10"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10"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10" t="str">
        <f>IF(Tabla1[[#This Row],[Fecha Inicio grupo]]="","",IFERROR(VLOOKUP(Tabla1[[#This Row],[Mes de Alta como miembro]],Parámetros!$AM$2:$AN$16,2,0),"01/01/1900"))</f>
        <v/>
      </c>
    </row>
    <row r="1000" spans="1:63" ht="15" hidden="1" customHeight="1">
      <c r="A1000" s="69">
        <v>997</v>
      </c>
      <c r="B1000" s="146"/>
      <c r="C1000" s="147"/>
      <c r="D1000" s="43"/>
      <c r="E1000" s="148"/>
      <c r="F1000" s="207"/>
      <c r="G1000" s="46"/>
      <c r="H1000" s="165"/>
      <c r="I1000" s="149"/>
      <c r="J1000" s="147"/>
      <c r="K1000" s="168"/>
      <c r="L1000" s="151"/>
      <c r="M1000" s="150"/>
      <c r="N1000" s="240" t="str">
        <f ca="1">IF(Tabla1[[#This Row],[Fecha de nac]]="","",IF(Tabla1[[#This Row],[Fecha Finalización]] &gt;=TODAY(), DATEDIF(Tabla1[[#This Row],[Fecha de nac]],TODAY(),"y"), ROUNDDOWN((Tabla1[[#This Row],[Fecha Finalización]] -Tabla1[[#This Row],[Fecha de nac]])/365,0)))</f>
        <v/>
      </c>
      <c r="O1000" s="171"/>
      <c r="P1000" s="152"/>
      <c r="Q1000" s="153"/>
      <c r="R1000" s="154"/>
      <c r="S1000" s="154"/>
      <c r="T1000" s="154"/>
      <c r="U1000" s="244" t="str">
        <f>IF(F1000="","",Tabla1[[#This Row],[Fecha Inicio grupo]]+3*7-7)</f>
        <v/>
      </c>
      <c r="V1000" s="245" t="str">
        <f>IF(F1000="","",EDATE(Tabla1[[#This Row],[Fecha Inicio grupo]],3))</f>
        <v/>
      </c>
      <c r="W1000" s="30"/>
      <c r="X1000" s="30"/>
      <c r="Y1000" s="155"/>
      <c r="Z1000" s="155"/>
      <c r="AA1000" s="155"/>
      <c r="AB1000" s="155"/>
      <c r="AC1000" s="155"/>
      <c r="AD1000" s="155"/>
      <c r="AE1000" s="155"/>
      <c r="AF1000" s="155"/>
      <c r="AG1000" s="155"/>
      <c r="AH1000" s="232"/>
      <c r="AI1000" s="232"/>
      <c r="AJ1000" s="233"/>
      <c r="AK1000" s="232"/>
      <c r="AL1000" s="232"/>
      <c r="AM1000" s="232"/>
      <c r="AN1000" s="232"/>
      <c r="AO1000" s="145"/>
      <c r="AP1000" s="247" t="str">
        <f>IF(F1000="","",IFERROR(VLOOKUP(SUBSTITUTE(SUBSTITUTE(Tabla1[[#This Row],[Uso Sistemas]],"T","P"),"N","F"),Parámetros!$M$2:$N$17,2,0),"Completar hasta 3ra sem. para evaluar a Probacionista"))</f>
        <v/>
      </c>
      <c r="AQ1000" s="156"/>
      <c r="AR1000" s="156"/>
      <c r="AS1000" s="156"/>
      <c r="AT1000" s="30"/>
      <c r="AU1000" s="56" t="str">
        <f>CONCATENATE(Tabla1[[#This Row],[sem 01]],Tabla1[[#This Row],[sem 02]],Tabla1[[#This Row],[sem 03]])</f>
        <v/>
      </c>
      <c r="AV1000" s="56"/>
      <c r="AW1000" s="56"/>
      <c r="AX1000" s="249" t="str">
        <f>IF(V1000="","",EOMONTH(EDATE(Tabla1[[#This Row],[Fecha Finalización]],2),0))</f>
        <v/>
      </c>
      <c r="AY1000" s="156"/>
      <c r="AZ1000" s="250" t="str">
        <f>IF(V1000="","",EOMONTH(EDATE(Tabla1[[#This Row],[Fecha Finalización]],3),0))</f>
        <v/>
      </c>
      <c r="BA1000" s="40"/>
      <c r="BB1000" s="40"/>
      <c r="BC1000" s="238"/>
      <c r="BD1000" s="234" t="str">
        <f>IF(F1000="","",Tabla1[[#This Row],[sem 01]]&amp;Tabla1[[#This Row],[sem 02]]&amp;Tabla1[[#This Row],[sem 03]])</f>
        <v/>
      </c>
      <c r="BE1000" s="235" t="str">
        <f>IF(TRIM(F1000)="","",$B$1&amp;"-"&amp;SUBSTITUTE(Tabla1[[#This Row],[Mes Inscrito]]," ","")&amp;"-"&amp;SUBSTITUTE(Tabla1[[#This Row],[Dia de clases Inscrito]]," ","")&amp;"-"&amp;SUBSTITUTE(Tabla1[[#This Row],[Horario Inscrito]]," ","")&amp;"-"&amp;Tabla1[[#This Row],[Fecha Inicio grupo]])</f>
        <v/>
      </c>
      <c r="BF1000" s="252" t="str">
        <f>IF(F1000="","",Tabla1[[#This Row],[Curso]])</f>
        <v/>
      </c>
      <c r="BG1000" s="253" t="str">
        <f>+IF(TRIM(F1000)="","",$B$1&amp;"-"&amp;TRIM(Tabla1[[#This Row],[Mes Inscrito]])&amp;"-"&amp;TRIM(Tabla1[[#This Row],[Dia de clases Inscrito]])&amp;"-"&amp;TRIM(Tabla1[[#This Row],[Horario Inscrito]])&amp;"-"&amp;TRIM(Tabla1[[#This Row],[Fecha Inicio grupo]])&amp;"-"&amp;TRIM(Tabla1[[#This Row],[Tipo Incrito]]))</f>
        <v/>
      </c>
      <c r="BH1000" s="309"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10"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10"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10" t="str">
        <f>IF(Tabla1[[#This Row],[Fecha Inicio grupo]]="","",IFERROR(VLOOKUP(Tabla1[[#This Row],[Mes de Alta como miembro]],Parámetros!$AM$2:$AN$16,2,0),"01/01/1900"))</f>
        <v/>
      </c>
    </row>
    <row r="1001" spans="1:63" ht="15" hidden="1" customHeight="1">
      <c r="A1001" s="69">
        <v>998</v>
      </c>
      <c r="B1001" s="146"/>
      <c r="C1001" s="147"/>
      <c r="D1001" s="43"/>
      <c r="E1001" s="148"/>
      <c r="F1001" s="207"/>
      <c r="G1001" s="46"/>
      <c r="H1001" s="165"/>
      <c r="I1001" s="149"/>
      <c r="J1001" s="147"/>
      <c r="K1001" s="168"/>
      <c r="L1001" s="151"/>
      <c r="M1001" s="150"/>
      <c r="N1001" s="240" t="str">
        <f ca="1">IF(Tabla1[[#This Row],[Fecha de nac]]="","",IF(Tabla1[[#This Row],[Fecha Finalización]] &gt;=TODAY(), DATEDIF(Tabla1[[#This Row],[Fecha de nac]],TODAY(),"y"), ROUNDDOWN((Tabla1[[#This Row],[Fecha Finalización]] -Tabla1[[#This Row],[Fecha de nac]])/365,0)))</f>
        <v/>
      </c>
      <c r="O1001" s="171"/>
      <c r="P1001" s="152"/>
      <c r="Q1001" s="153"/>
      <c r="R1001" s="154"/>
      <c r="S1001" s="154"/>
      <c r="T1001" s="154"/>
      <c r="U1001" s="244" t="str">
        <f>IF(F1001="","",Tabla1[[#This Row],[Fecha Inicio grupo]]+3*7-7)</f>
        <v/>
      </c>
      <c r="V1001" s="245" t="str">
        <f>IF(F1001="","",EDATE(Tabla1[[#This Row],[Fecha Inicio grupo]],3))</f>
        <v/>
      </c>
      <c r="W1001" s="30"/>
      <c r="X1001" s="30"/>
      <c r="Y1001" s="155"/>
      <c r="Z1001" s="155"/>
      <c r="AA1001" s="155"/>
      <c r="AB1001" s="155"/>
      <c r="AC1001" s="155"/>
      <c r="AD1001" s="155"/>
      <c r="AE1001" s="155"/>
      <c r="AF1001" s="155"/>
      <c r="AG1001" s="155"/>
      <c r="AH1001" s="232"/>
      <c r="AI1001" s="232"/>
      <c r="AJ1001" s="233"/>
      <c r="AK1001" s="232"/>
      <c r="AL1001" s="232"/>
      <c r="AM1001" s="232"/>
      <c r="AN1001" s="232"/>
      <c r="AO1001" s="145"/>
      <c r="AP1001" s="247" t="str">
        <f>IF(F1001="","",IFERROR(VLOOKUP(SUBSTITUTE(SUBSTITUTE(Tabla1[[#This Row],[Uso Sistemas]],"T","P"),"N","F"),Parámetros!$M$2:$N$17,2,0),"Completar hasta 3ra sem. para evaluar a Probacionista"))</f>
        <v/>
      </c>
      <c r="AQ1001" s="156"/>
      <c r="AR1001" s="156"/>
      <c r="AS1001" s="156"/>
      <c r="AT1001" s="30"/>
      <c r="AU1001" s="56" t="str">
        <f>CONCATENATE(Tabla1[[#This Row],[sem 01]],Tabla1[[#This Row],[sem 02]],Tabla1[[#This Row],[sem 03]])</f>
        <v/>
      </c>
      <c r="AV1001" s="56"/>
      <c r="AW1001" s="56"/>
      <c r="AX1001" s="249" t="str">
        <f>IF(V1001="","",EOMONTH(EDATE(Tabla1[[#This Row],[Fecha Finalización]],2),0))</f>
        <v/>
      </c>
      <c r="AY1001" s="156"/>
      <c r="AZ1001" s="250" t="str">
        <f>IF(V1001="","",EOMONTH(EDATE(Tabla1[[#This Row],[Fecha Finalización]],3),0))</f>
        <v/>
      </c>
      <c r="BA1001" s="40"/>
      <c r="BB1001" s="40"/>
      <c r="BC1001" s="238"/>
      <c r="BD1001" s="234" t="str">
        <f>IF(F1001="","",Tabla1[[#This Row],[sem 01]]&amp;Tabla1[[#This Row],[sem 02]]&amp;Tabla1[[#This Row],[sem 03]])</f>
        <v/>
      </c>
      <c r="BE1001" s="235" t="str">
        <f>+IF(TRIM(F1001)="","",$B$1&amp;"-"&amp;Tabla1[[#This Row],[Mes Inscrito]]&amp;"-"&amp;Tabla1[[#This Row],[Dia de clases Inscrito]]&amp;"-"&amp;Tabla1[[#This Row],[Horario Inscrito]]&amp;"-"&amp;Tabla1[[#This Row],[Fecha Inicio grupo]])</f>
        <v/>
      </c>
      <c r="BF1001" s="252" t="str">
        <f>IF(F1001="","",Tabla1[[#This Row],[Curso]])</f>
        <v/>
      </c>
      <c r="BG1001" s="253" t="str">
        <f>+IF(TRIM(F1001)="","",$B$1&amp;"-"&amp;TRIM(Tabla1[[#This Row],[Mes Inscrito]])&amp;"-"&amp;TRIM(Tabla1[[#This Row],[Dia de clases Inscrito]])&amp;"-"&amp;TRIM(Tabla1[[#This Row],[Horario Inscrito]])&amp;"-"&amp;TRIM(Tabla1[[#This Row],[Fecha Inicio grupo]])&amp;"-"&amp;TRIM(Tabla1[[#This Row],[Tipo Incrito]]))</f>
        <v/>
      </c>
      <c r="BH1001" s="254"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08"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08"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08" t="str">
        <f>IF(Tabla1[[#This Row],[Fecha Inicio grupo]]="","",IFERROR(VLOOKUP(Tabla1[[#This Row],[Mes de Alta como miembro]],Parámetros!$AM$2:$AN$16,2,0),"01/01/1900"))</f>
        <v/>
      </c>
    </row>
    <row r="1002" spans="1:63" ht="15" hidden="1" customHeight="1">
      <c r="A1002" s="69">
        <v>999</v>
      </c>
      <c r="B1002" s="146"/>
      <c r="C1002" s="147"/>
      <c r="D1002" s="43"/>
      <c r="E1002" s="148"/>
      <c r="F1002" s="207"/>
      <c r="G1002" s="46"/>
      <c r="H1002" s="165"/>
      <c r="I1002" s="149"/>
      <c r="J1002" s="147"/>
      <c r="K1002" s="168"/>
      <c r="L1002" s="151"/>
      <c r="M1002" s="150"/>
      <c r="N1002" s="240" t="str">
        <f ca="1">IF(Tabla1[[#This Row],[Fecha de nac]]="","",IF(Tabla1[[#This Row],[Fecha Finalización]] &gt;=TODAY(), DATEDIF(Tabla1[[#This Row],[Fecha de nac]],TODAY(),"y"), ROUNDDOWN((Tabla1[[#This Row],[Fecha Finalización]] -Tabla1[[#This Row],[Fecha de nac]])/365,0)))</f>
        <v/>
      </c>
      <c r="O1002" s="171"/>
      <c r="P1002" s="152"/>
      <c r="Q1002" s="153"/>
      <c r="R1002" s="154"/>
      <c r="S1002" s="154"/>
      <c r="T1002" s="154"/>
      <c r="U1002" s="244" t="str">
        <f>IF(F1002="","",Tabla1[[#This Row],[Fecha Inicio grupo]]+3*7-7)</f>
        <v/>
      </c>
      <c r="V1002" s="245" t="str">
        <f>IF(F1002="","",EDATE(Tabla1[[#This Row],[Fecha Inicio grupo]],3))</f>
        <v/>
      </c>
      <c r="W1002" s="30"/>
      <c r="X1002" s="30"/>
      <c r="Y1002" s="155"/>
      <c r="Z1002" s="155"/>
      <c r="AA1002" s="155"/>
      <c r="AB1002" s="155"/>
      <c r="AC1002" s="155"/>
      <c r="AD1002" s="155"/>
      <c r="AE1002" s="155"/>
      <c r="AF1002" s="155"/>
      <c r="AG1002" s="155"/>
      <c r="AH1002" s="232"/>
      <c r="AI1002" s="232"/>
      <c r="AJ1002" s="233"/>
      <c r="AK1002" s="232"/>
      <c r="AL1002" s="232"/>
      <c r="AM1002" s="232"/>
      <c r="AN1002" s="232"/>
      <c r="AO1002" s="145"/>
      <c r="AP1002" s="247" t="str">
        <f>IF(F1002="","",IFERROR(VLOOKUP(SUBSTITUTE(SUBSTITUTE(Tabla1[[#This Row],[Uso Sistemas]],"T","P"),"N","F"),Parámetros!$M$2:$N$17,2,0),"Completar hasta 3ra sem. para evaluar a Probacionista"))</f>
        <v/>
      </c>
      <c r="AQ1002" s="156"/>
      <c r="AR1002" s="156"/>
      <c r="AS1002" s="156"/>
      <c r="AT1002" s="30"/>
      <c r="AU1002" s="56" t="str">
        <f>CONCATENATE(Tabla1[[#This Row],[sem 01]],Tabla1[[#This Row],[sem 02]],Tabla1[[#This Row],[sem 03]])</f>
        <v/>
      </c>
      <c r="AV1002" s="56"/>
      <c r="AW1002" s="56"/>
      <c r="AX1002" s="249" t="str">
        <f>IF(V1002="","",EOMONTH(EDATE(Tabla1[[#This Row],[Fecha Finalización]],2),0))</f>
        <v/>
      </c>
      <c r="AY1002" s="156"/>
      <c r="AZ1002" s="250" t="str">
        <f>IF(V1002="","",EOMONTH(EDATE(Tabla1[[#This Row],[Fecha Finalización]],3),0))</f>
        <v/>
      </c>
      <c r="BA1002" s="40"/>
      <c r="BB1002" s="40"/>
      <c r="BC1002" s="238"/>
      <c r="BD1002" s="234" t="str">
        <f>IF(F1002="","",Tabla1[[#This Row],[sem 01]]&amp;Tabla1[[#This Row],[sem 02]]&amp;Tabla1[[#This Row],[sem 03]])</f>
        <v/>
      </c>
      <c r="BE1002" s="235" t="str">
        <f>+IF(TRIM(F1002)="","",$B$1&amp;"-"&amp;Tabla1[[#This Row],[Mes Inscrito]]&amp;"-"&amp;Tabla1[[#This Row],[Dia de clases Inscrito]]&amp;"-"&amp;Tabla1[[#This Row],[Horario Inscrito]]&amp;"-"&amp;Tabla1[[#This Row],[Fecha Inicio grupo]])</f>
        <v/>
      </c>
      <c r="BF1002" s="252" t="str">
        <f>IF(F1002="","",Tabla1[[#This Row],[Curso]])</f>
        <v/>
      </c>
      <c r="BG1002" s="253" t="str">
        <f>+IF(TRIM(F1002)="","",$B$1&amp;"-"&amp;TRIM(Tabla1[[#This Row],[Mes Inscrito]])&amp;"-"&amp;TRIM(Tabla1[[#This Row],[Dia de clases Inscrito]])&amp;"-"&amp;TRIM(Tabla1[[#This Row],[Horario Inscrito]])&amp;"-"&amp;TRIM(Tabla1[[#This Row],[Fecha Inicio grupo]])&amp;"-"&amp;TRIM(Tabla1[[#This Row],[Tipo Incrito]]))</f>
        <v/>
      </c>
      <c r="BH1002" s="254"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08"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08"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08" t="str">
        <f>IF(Tabla1[[#This Row],[Fecha Inicio grupo]]="","",IFERROR(VLOOKUP(Tabla1[[#This Row],[Mes de Alta como miembro]],Parámetros!$AM$2:$AN$16,2,0),"01/01/1900"))</f>
        <v/>
      </c>
    </row>
    <row r="1003" spans="1:63" ht="15" hidden="1" customHeight="1">
      <c r="A1003" s="69">
        <v>1000</v>
      </c>
      <c r="B1003" s="146"/>
      <c r="C1003" s="147"/>
      <c r="D1003" s="43"/>
      <c r="E1003" s="148"/>
      <c r="F1003" s="207"/>
      <c r="G1003" s="46"/>
      <c r="H1003" s="165"/>
      <c r="I1003" s="149"/>
      <c r="J1003" s="147"/>
      <c r="K1003" s="168"/>
      <c r="L1003" s="151"/>
      <c r="M1003" s="150"/>
      <c r="N1003" s="240" t="str">
        <f ca="1">IF(Tabla1[[#This Row],[Fecha de nac]]="","",IF(Tabla1[[#This Row],[Fecha Finalización]] &gt;=TODAY(), DATEDIF(Tabla1[[#This Row],[Fecha de nac]],TODAY(),"y"), ROUNDDOWN((Tabla1[[#This Row],[Fecha Finalización]] -Tabla1[[#This Row],[Fecha de nac]])/365,0)))</f>
        <v/>
      </c>
      <c r="O1003" s="171"/>
      <c r="P1003" s="152"/>
      <c r="Q1003" s="153"/>
      <c r="R1003" s="154"/>
      <c r="S1003" s="154"/>
      <c r="T1003" s="154"/>
      <c r="U1003" s="244" t="str">
        <f>IF(F1003="","",Tabla1[[#This Row],[Fecha Inicio grupo]]+3*7-7)</f>
        <v/>
      </c>
      <c r="V1003" s="245" t="str">
        <f>IF(F1003="","",EDATE(Tabla1[[#This Row],[Fecha Inicio grupo]],3))</f>
        <v/>
      </c>
      <c r="W1003" s="30"/>
      <c r="X1003" s="30"/>
      <c r="Y1003" s="155"/>
      <c r="Z1003" s="155"/>
      <c r="AA1003" s="155"/>
      <c r="AB1003" s="155"/>
      <c r="AC1003" s="155"/>
      <c r="AD1003" s="155"/>
      <c r="AE1003" s="155"/>
      <c r="AF1003" s="155"/>
      <c r="AG1003" s="155"/>
      <c r="AH1003" s="232"/>
      <c r="AI1003" s="232"/>
      <c r="AJ1003" s="233"/>
      <c r="AK1003" s="232"/>
      <c r="AL1003" s="232"/>
      <c r="AM1003" s="232"/>
      <c r="AN1003" s="232"/>
      <c r="AO1003" s="145"/>
      <c r="AP1003" s="247" t="str">
        <f>IF(F1003="","",IFERROR(VLOOKUP(SUBSTITUTE(SUBSTITUTE(Tabla1[[#This Row],[Uso Sistemas]],"T","P"),"N","F"),Parámetros!$M$2:$N$17,2,0),"Completar hasta 3ra sem. para evaluar a Probacionista"))</f>
        <v/>
      </c>
      <c r="AQ1003" s="156"/>
      <c r="AR1003" s="156"/>
      <c r="AS1003" s="156"/>
      <c r="AT1003" s="30"/>
      <c r="AU1003" s="56" t="str">
        <f>CONCATENATE(Tabla1[[#This Row],[sem 01]],Tabla1[[#This Row],[sem 02]],Tabla1[[#This Row],[sem 03]])</f>
        <v/>
      </c>
      <c r="AV1003" s="56"/>
      <c r="AW1003" s="56"/>
      <c r="AX1003" s="249" t="str">
        <f>IF(V1003="","",EOMONTH(EDATE(Tabla1[[#This Row],[Fecha Finalización]],2),0))</f>
        <v/>
      </c>
      <c r="AY1003" s="156"/>
      <c r="AZ1003" s="250" t="str">
        <f>IF(V1003="","",EOMONTH(EDATE(Tabla1[[#This Row],[Fecha Finalización]],3),0))</f>
        <v/>
      </c>
      <c r="BA1003" s="40"/>
      <c r="BB1003" s="40"/>
      <c r="BC1003" s="238"/>
      <c r="BD1003" s="234" t="str">
        <f>IF(F1003="","",Tabla1[[#This Row],[sem 01]]&amp;Tabla1[[#This Row],[sem 02]]&amp;Tabla1[[#This Row],[sem 03]])</f>
        <v/>
      </c>
      <c r="BE1003" s="235" t="str">
        <f>+IF(TRIM(F1003)="","",$B$1&amp;"-"&amp;Tabla1[[#This Row],[Mes Inscrito]]&amp;"-"&amp;Tabla1[[#This Row],[Dia de clases Inscrito]]&amp;"-"&amp;Tabla1[[#This Row],[Horario Inscrito]]&amp;"-"&amp;Tabla1[[#This Row],[Fecha Inicio grupo]])</f>
        <v/>
      </c>
      <c r="BF1003" s="252" t="str">
        <f>IF(F1003="","",Tabla1[[#This Row],[Curso]])</f>
        <v/>
      </c>
      <c r="BG1003" s="253" t="str">
        <f>+IF(TRIM(F1003)="","",$B$1&amp;"-"&amp;TRIM(Tabla1[[#This Row],[Mes Inscrito]])&amp;"-"&amp;TRIM(Tabla1[[#This Row],[Dia de clases Inscrito]])&amp;"-"&amp;TRIM(Tabla1[[#This Row],[Horario Inscrito]])&amp;"-"&amp;TRIM(Tabla1[[#This Row],[Fecha Inicio grupo]])&amp;"-"&amp;TRIM(Tabla1[[#This Row],[Tipo Incrito]]))</f>
        <v/>
      </c>
      <c r="BH1003" s="254"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08"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08"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08" t="str">
        <f>IF(Tabla1[[#This Row],[Fecha Inicio grupo]]="","",IFERROR(VLOOKUP(Tabla1[[#This Row],[Mes de Alta como miembro]],Parámetros!$AM$2:$AN$16,2,0),"01/01/1900"))</f>
        <v/>
      </c>
    </row>
    <row r="1004" spans="1:63" ht="15" hidden="1" customHeight="1">
      <c r="A1004" s="69">
        <v>1001</v>
      </c>
      <c r="B1004" s="146"/>
      <c r="C1004" s="147"/>
      <c r="D1004" s="43"/>
      <c r="E1004" s="148"/>
      <c r="F1004" s="207"/>
      <c r="G1004" s="46"/>
      <c r="H1004" s="165"/>
      <c r="I1004" s="149"/>
      <c r="J1004" s="147"/>
      <c r="K1004" s="168"/>
      <c r="L1004" s="151"/>
      <c r="M1004" s="150"/>
      <c r="N1004" s="240" t="str">
        <f ca="1">IF(Tabla1[[#This Row],[Fecha de nac]]="","",IF(Tabla1[[#This Row],[Fecha Finalización]] &gt;=TODAY(), DATEDIF(Tabla1[[#This Row],[Fecha de nac]],TODAY(),"y"), ROUNDDOWN((Tabla1[[#This Row],[Fecha Finalización]] -Tabla1[[#This Row],[Fecha de nac]])/365,0)))</f>
        <v/>
      </c>
      <c r="O1004" s="171"/>
      <c r="P1004" s="152"/>
      <c r="Q1004" s="153"/>
      <c r="R1004" s="154"/>
      <c r="S1004" s="154"/>
      <c r="T1004" s="154"/>
      <c r="U1004" s="244" t="str">
        <f>IF(F1004="","",Tabla1[[#This Row],[Fecha Inicio grupo]]+3*7-7)</f>
        <v/>
      </c>
      <c r="V1004" s="245" t="str">
        <f>IF(F1004="","",EDATE(Tabla1[[#This Row],[Fecha Inicio grupo]],3))</f>
        <v/>
      </c>
      <c r="W1004" s="30"/>
      <c r="X1004" s="30"/>
      <c r="Y1004" s="155"/>
      <c r="Z1004" s="155"/>
      <c r="AA1004" s="155"/>
      <c r="AB1004" s="155"/>
      <c r="AC1004" s="155"/>
      <c r="AD1004" s="155"/>
      <c r="AE1004" s="155"/>
      <c r="AF1004" s="155"/>
      <c r="AG1004" s="155"/>
      <c r="AH1004" s="232"/>
      <c r="AI1004" s="232"/>
      <c r="AJ1004" s="233"/>
      <c r="AK1004" s="232"/>
      <c r="AL1004" s="232"/>
      <c r="AM1004" s="232"/>
      <c r="AN1004" s="232"/>
      <c r="AO1004" s="145"/>
      <c r="AP1004" s="247" t="str">
        <f>IF(F1004="","",IFERROR(VLOOKUP(SUBSTITUTE(SUBSTITUTE(Tabla1[[#This Row],[Uso Sistemas]],"T","P"),"N","F"),Parámetros!$M$2:$N$17,2,0),"Completar hasta 3ra sem. para evaluar a Probacionista"))</f>
        <v/>
      </c>
      <c r="AQ1004" s="156"/>
      <c r="AR1004" s="156"/>
      <c r="AS1004" s="156"/>
      <c r="AT1004" s="30"/>
      <c r="AU1004" s="56" t="str">
        <f>CONCATENATE(Tabla1[[#This Row],[sem 01]],Tabla1[[#This Row],[sem 02]],Tabla1[[#This Row],[sem 03]])</f>
        <v/>
      </c>
      <c r="AV1004" s="56"/>
      <c r="AW1004" s="56"/>
      <c r="AX1004" s="249" t="str">
        <f>IF(V1004="","",EOMONTH(EDATE(Tabla1[[#This Row],[Fecha Finalización]],2),0))</f>
        <v/>
      </c>
      <c r="AY1004" s="156"/>
      <c r="AZ1004" s="250" t="str">
        <f>IF(V1004="","",EOMONTH(EDATE(Tabla1[[#This Row],[Fecha Finalización]],3),0))</f>
        <v/>
      </c>
      <c r="BA1004" s="40"/>
      <c r="BB1004" s="40"/>
      <c r="BC1004" s="238"/>
      <c r="BD1004" s="234" t="str">
        <f>IF(F1004="","",Tabla1[[#This Row],[sem 01]]&amp;Tabla1[[#This Row],[sem 02]]&amp;Tabla1[[#This Row],[sem 03]])</f>
        <v/>
      </c>
      <c r="BE1004" s="235" t="str">
        <f>+IF(TRIM(F1004)="","",$B$1&amp;"-"&amp;Tabla1[[#This Row],[Mes Inscrito]]&amp;"-"&amp;Tabla1[[#This Row],[Dia de clases Inscrito]]&amp;"-"&amp;Tabla1[[#This Row],[Horario Inscrito]]&amp;"-"&amp;Tabla1[[#This Row],[Fecha Inicio grupo]])</f>
        <v/>
      </c>
      <c r="BF1004" s="252" t="str">
        <f>IF(F1004="","",Tabla1[[#This Row],[Curso]])</f>
        <v/>
      </c>
      <c r="BG1004" s="253" t="str">
        <f>+IF(TRIM(F1004)="","",$B$1&amp;"-"&amp;TRIM(Tabla1[[#This Row],[Mes Inscrito]])&amp;"-"&amp;TRIM(Tabla1[[#This Row],[Dia de clases Inscrito]])&amp;"-"&amp;TRIM(Tabla1[[#This Row],[Horario Inscrito]])&amp;"-"&amp;TRIM(Tabla1[[#This Row],[Fecha Inicio grupo]])&amp;"-"&amp;TRIM(Tabla1[[#This Row],[Tipo Incrito]]))</f>
        <v/>
      </c>
      <c r="BH1004" s="254"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08"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08"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08" t="str">
        <f>IF(Tabla1[[#This Row],[Fecha Inicio grupo]]="","",IFERROR(VLOOKUP(Tabla1[[#This Row],[Mes de Alta como miembro]],Parámetros!$AM$2:$AN$16,2,0),"01/01/1900"))</f>
        <v/>
      </c>
    </row>
    <row r="1005" spans="1:63" ht="15" hidden="1" customHeight="1">
      <c r="A1005" s="69">
        <v>1002</v>
      </c>
      <c r="B1005" s="146"/>
      <c r="C1005" s="147"/>
      <c r="D1005" s="43"/>
      <c r="E1005" s="148"/>
      <c r="F1005" s="207"/>
      <c r="G1005" s="46"/>
      <c r="H1005" s="165"/>
      <c r="I1005" s="149"/>
      <c r="J1005" s="147"/>
      <c r="K1005" s="168"/>
      <c r="L1005" s="151"/>
      <c r="M1005" s="150"/>
      <c r="N1005" s="240" t="str">
        <f ca="1">IF(Tabla1[[#This Row],[Fecha de nac]]="","",IF(Tabla1[[#This Row],[Fecha Finalización]] &gt;=TODAY(), DATEDIF(Tabla1[[#This Row],[Fecha de nac]],TODAY(),"y"), ROUNDDOWN((Tabla1[[#This Row],[Fecha Finalización]] -Tabla1[[#This Row],[Fecha de nac]])/365,0)))</f>
        <v/>
      </c>
      <c r="O1005" s="171"/>
      <c r="P1005" s="152"/>
      <c r="Q1005" s="153"/>
      <c r="R1005" s="154"/>
      <c r="S1005" s="154"/>
      <c r="T1005" s="154"/>
      <c r="U1005" s="244" t="str">
        <f>IF(F1005="","",Tabla1[[#This Row],[Fecha Inicio grupo]]+3*7-7)</f>
        <v/>
      </c>
      <c r="V1005" s="245" t="str">
        <f>IF(F1005="","",EDATE(Tabla1[[#This Row],[Fecha Inicio grupo]],3))</f>
        <v/>
      </c>
      <c r="W1005" s="30"/>
      <c r="X1005" s="30"/>
      <c r="Y1005" s="155"/>
      <c r="Z1005" s="155"/>
      <c r="AA1005" s="155"/>
      <c r="AB1005" s="155"/>
      <c r="AC1005" s="155"/>
      <c r="AD1005" s="155"/>
      <c r="AE1005" s="155"/>
      <c r="AF1005" s="155"/>
      <c r="AG1005" s="155"/>
      <c r="AH1005" s="232"/>
      <c r="AI1005" s="232"/>
      <c r="AJ1005" s="233"/>
      <c r="AK1005" s="232"/>
      <c r="AL1005" s="232"/>
      <c r="AM1005" s="232"/>
      <c r="AN1005" s="232"/>
      <c r="AO1005" s="145"/>
      <c r="AP1005" s="247" t="str">
        <f>IF(F1005="","",IFERROR(VLOOKUP(SUBSTITUTE(SUBSTITUTE(Tabla1[[#This Row],[Uso Sistemas]],"T","P"),"N","F"),Parámetros!$M$2:$N$17,2,0),"Completar hasta 3ra sem. para evaluar a Probacionista"))</f>
        <v/>
      </c>
      <c r="AQ1005" s="156"/>
      <c r="AR1005" s="156"/>
      <c r="AS1005" s="156"/>
      <c r="AT1005" s="30"/>
      <c r="AU1005" s="56" t="str">
        <f>CONCATENATE(Tabla1[[#This Row],[sem 01]],Tabla1[[#This Row],[sem 02]],Tabla1[[#This Row],[sem 03]])</f>
        <v/>
      </c>
      <c r="AV1005" s="56"/>
      <c r="AW1005" s="56"/>
      <c r="AX1005" s="249" t="str">
        <f>IF(V1005="","",EOMONTH(EDATE(Tabla1[[#This Row],[Fecha Finalización]],2),0))</f>
        <v/>
      </c>
      <c r="AY1005" s="156"/>
      <c r="AZ1005" s="250" t="str">
        <f>IF(V1005="","",EOMONTH(EDATE(Tabla1[[#This Row],[Fecha Finalización]],3),0))</f>
        <v/>
      </c>
      <c r="BA1005" s="40"/>
      <c r="BB1005" s="40"/>
      <c r="BC1005" s="238"/>
      <c r="BD1005" s="234" t="str">
        <f>IF(F1005="","",Tabla1[[#This Row],[sem 01]]&amp;Tabla1[[#This Row],[sem 02]]&amp;Tabla1[[#This Row],[sem 03]])</f>
        <v/>
      </c>
      <c r="BE1005" s="235" t="str">
        <f>+IF(TRIM(F1005)="","",$B$1&amp;"-"&amp;Tabla1[[#This Row],[Mes Inscrito]]&amp;"-"&amp;Tabla1[[#This Row],[Dia de clases Inscrito]]&amp;"-"&amp;Tabla1[[#This Row],[Horario Inscrito]]&amp;"-"&amp;Tabla1[[#This Row],[Fecha Inicio grupo]])</f>
        <v/>
      </c>
      <c r="BF1005" s="252" t="str">
        <f>IF(F1005="","",Tabla1[[#This Row],[Curso]])</f>
        <v/>
      </c>
      <c r="BG1005" s="253" t="str">
        <f>+IF(TRIM(F1005)="","",$B$1&amp;"-"&amp;TRIM(Tabla1[[#This Row],[Mes Inscrito]])&amp;"-"&amp;TRIM(Tabla1[[#This Row],[Dia de clases Inscrito]])&amp;"-"&amp;TRIM(Tabla1[[#This Row],[Horario Inscrito]])&amp;"-"&amp;TRIM(Tabla1[[#This Row],[Fecha Inicio grupo]])&amp;"-"&amp;TRIM(Tabla1[[#This Row],[Tipo Incrito]]))</f>
        <v/>
      </c>
      <c r="BH1005" s="254"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08"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08"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08" t="str">
        <f>IF(Tabla1[[#This Row],[Fecha Inicio grupo]]="","",IFERROR(VLOOKUP(Tabla1[[#This Row],[Mes de Alta como miembro]],Parámetros!$AM$2:$AN$16,2,0),"01/01/1900"))</f>
        <v/>
      </c>
    </row>
    <row r="1006" spans="1:63" ht="15" hidden="1" customHeight="1">
      <c r="A1006" s="69">
        <v>1003</v>
      </c>
      <c r="B1006" s="146"/>
      <c r="C1006" s="147"/>
      <c r="D1006" s="43"/>
      <c r="E1006" s="148"/>
      <c r="F1006" s="207"/>
      <c r="G1006" s="46"/>
      <c r="H1006" s="165"/>
      <c r="I1006" s="149"/>
      <c r="J1006" s="147"/>
      <c r="K1006" s="168"/>
      <c r="L1006" s="151"/>
      <c r="M1006" s="150"/>
      <c r="N1006" s="240" t="str">
        <f ca="1">IF(Tabla1[[#This Row],[Fecha de nac]]="","",IF(Tabla1[[#This Row],[Fecha Finalización]] &gt;=TODAY(), DATEDIF(Tabla1[[#This Row],[Fecha de nac]],TODAY(),"y"), ROUNDDOWN((Tabla1[[#This Row],[Fecha Finalización]] -Tabla1[[#This Row],[Fecha de nac]])/365,0)))</f>
        <v/>
      </c>
      <c r="O1006" s="171"/>
      <c r="P1006" s="152"/>
      <c r="Q1006" s="153"/>
      <c r="R1006" s="154"/>
      <c r="S1006" s="154"/>
      <c r="T1006" s="154"/>
      <c r="U1006" s="244" t="str">
        <f>IF(F1006="","",Tabla1[[#This Row],[Fecha Inicio grupo]]+3*7-7)</f>
        <v/>
      </c>
      <c r="V1006" s="245" t="str">
        <f>IF(F1006="","",EDATE(Tabla1[[#This Row],[Fecha Inicio grupo]],3))</f>
        <v/>
      </c>
      <c r="W1006" s="30"/>
      <c r="X1006" s="30"/>
      <c r="Y1006" s="155"/>
      <c r="Z1006" s="155"/>
      <c r="AA1006" s="155"/>
      <c r="AB1006" s="155"/>
      <c r="AC1006" s="155"/>
      <c r="AD1006" s="155"/>
      <c r="AE1006" s="155"/>
      <c r="AF1006" s="155"/>
      <c r="AG1006" s="155"/>
      <c r="AH1006" s="232"/>
      <c r="AI1006" s="232"/>
      <c r="AJ1006" s="233"/>
      <c r="AK1006" s="232"/>
      <c r="AL1006" s="232"/>
      <c r="AM1006" s="232"/>
      <c r="AN1006" s="232"/>
      <c r="AO1006" s="145"/>
      <c r="AP1006" s="247" t="str">
        <f>IF(F1006="","",IFERROR(VLOOKUP(SUBSTITUTE(SUBSTITUTE(Tabla1[[#This Row],[Uso Sistemas]],"T","P"),"N","F"),Parámetros!$M$2:$N$17,2,0),"Completar hasta 3ra sem. para evaluar a Probacionista"))</f>
        <v/>
      </c>
      <c r="AQ1006" s="156"/>
      <c r="AR1006" s="156"/>
      <c r="AS1006" s="156"/>
      <c r="AT1006" s="30"/>
      <c r="AU1006" s="56" t="str">
        <f>CONCATENATE(Tabla1[[#This Row],[sem 01]],Tabla1[[#This Row],[sem 02]],Tabla1[[#This Row],[sem 03]])</f>
        <v/>
      </c>
      <c r="AV1006" s="56"/>
      <c r="AW1006" s="56"/>
      <c r="AX1006" s="249" t="str">
        <f>IF(V1006="","",EOMONTH(EDATE(Tabla1[[#This Row],[Fecha Finalización]],2),0))</f>
        <v/>
      </c>
      <c r="AY1006" s="156"/>
      <c r="AZ1006" s="250" t="str">
        <f>IF(V1006="","",EOMONTH(EDATE(Tabla1[[#This Row],[Fecha Finalización]],3),0))</f>
        <v/>
      </c>
      <c r="BA1006" s="40"/>
      <c r="BB1006" s="40"/>
      <c r="BC1006" s="238"/>
      <c r="BD1006" s="234" t="str">
        <f>IF(F1006="","",Tabla1[[#This Row],[sem 01]]&amp;Tabla1[[#This Row],[sem 02]]&amp;Tabla1[[#This Row],[sem 03]])</f>
        <v/>
      </c>
      <c r="BE1006" s="235" t="str">
        <f>+IF(TRIM(F1006)="","",$B$1&amp;"-"&amp;Tabla1[[#This Row],[Mes Inscrito]]&amp;"-"&amp;Tabla1[[#This Row],[Dia de clases Inscrito]]&amp;"-"&amp;Tabla1[[#This Row],[Horario Inscrito]]&amp;"-"&amp;Tabla1[[#This Row],[Fecha Inicio grupo]])</f>
        <v/>
      </c>
      <c r="BF1006" s="252" t="str">
        <f>IF(F1006="","",Tabla1[[#This Row],[Curso]])</f>
        <v/>
      </c>
      <c r="BG1006" s="253" t="str">
        <f>+IF(TRIM(F1006)="","",$B$1&amp;"-"&amp;TRIM(Tabla1[[#This Row],[Mes Inscrito]])&amp;"-"&amp;TRIM(Tabla1[[#This Row],[Dia de clases Inscrito]])&amp;"-"&amp;TRIM(Tabla1[[#This Row],[Horario Inscrito]])&amp;"-"&amp;TRIM(Tabla1[[#This Row],[Fecha Inicio grupo]])&amp;"-"&amp;TRIM(Tabla1[[#This Row],[Tipo Incrito]]))</f>
        <v/>
      </c>
      <c r="BH1006" s="254"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08"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08"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08" t="str">
        <f>IF(Tabla1[[#This Row],[Fecha Inicio grupo]]="","",IFERROR(VLOOKUP(Tabla1[[#This Row],[Mes de Alta como miembro]],Parámetros!$AM$2:$AN$16,2,0),"01/01/1900"))</f>
        <v/>
      </c>
    </row>
    <row r="1007" spans="1:63" ht="15" hidden="1" customHeight="1">
      <c r="A1007" s="69">
        <v>1004</v>
      </c>
      <c r="B1007" s="146"/>
      <c r="C1007" s="147"/>
      <c r="D1007" s="43"/>
      <c r="E1007" s="148"/>
      <c r="F1007" s="207"/>
      <c r="G1007" s="46"/>
      <c r="H1007" s="165"/>
      <c r="I1007" s="149"/>
      <c r="J1007" s="147"/>
      <c r="K1007" s="168"/>
      <c r="L1007" s="151"/>
      <c r="M1007" s="150"/>
      <c r="N1007" s="240" t="str">
        <f ca="1">IF(Tabla1[[#This Row],[Fecha de nac]]="","",IF(Tabla1[[#This Row],[Fecha Finalización]] &gt;=TODAY(), DATEDIF(Tabla1[[#This Row],[Fecha de nac]],TODAY(),"y"), ROUNDDOWN((Tabla1[[#This Row],[Fecha Finalización]] -Tabla1[[#This Row],[Fecha de nac]])/365,0)))</f>
        <v/>
      </c>
      <c r="O1007" s="171"/>
      <c r="P1007" s="152"/>
      <c r="Q1007" s="153"/>
      <c r="R1007" s="154"/>
      <c r="S1007" s="154"/>
      <c r="T1007" s="154"/>
      <c r="U1007" s="244" t="str">
        <f>IF(F1007="","",Tabla1[[#This Row],[Fecha Inicio grupo]]+3*7-7)</f>
        <v/>
      </c>
      <c r="V1007" s="245" t="str">
        <f>IF(F1007="","",EDATE(Tabla1[[#This Row],[Fecha Inicio grupo]],3))</f>
        <v/>
      </c>
      <c r="W1007" s="30"/>
      <c r="X1007" s="30"/>
      <c r="Y1007" s="155"/>
      <c r="Z1007" s="155"/>
      <c r="AA1007" s="155"/>
      <c r="AB1007" s="155"/>
      <c r="AC1007" s="155"/>
      <c r="AD1007" s="155"/>
      <c r="AE1007" s="155"/>
      <c r="AF1007" s="155"/>
      <c r="AG1007" s="155"/>
      <c r="AH1007" s="232"/>
      <c r="AI1007" s="232"/>
      <c r="AJ1007" s="233"/>
      <c r="AK1007" s="232"/>
      <c r="AL1007" s="232"/>
      <c r="AM1007" s="232"/>
      <c r="AN1007" s="232"/>
      <c r="AO1007" s="145"/>
      <c r="AP1007" s="247" t="str">
        <f>IF(F1007="","",IFERROR(VLOOKUP(SUBSTITUTE(SUBSTITUTE(Tabla1[[#This Row],[Uso Sistemas]],"T","P"),"N","F"),Parámetros!$M$2:$N$17,2,0),"Completar hasta 3ra sem. para evaluar a Probacionista"))</f>
        <v/>
      </c>
      <c r="AQ1007" s="156"/>
      <c r="AR1007" s="156"/>
      <c r="AS1007" s="156"/>
      <c r="AT1007" s="30"/>
      <c r="AU1007" s="56" t="str">
        <f>CONCATENATE(Tabla1[[#This Row],[sem 01]],Tabla1[[#This Row],[sem 02]],Tabla1[[#This Row],[sem 03]])</f>
        <v/>
      </c>
      <c r="AV1007" s="56"/>
      <c r="AW1007" s="56"/>
      <c r="AX1007" s="249" t="str">
        <f>IF(V1007="","",EOMONTH(EDATE(Tabla1[[#This Row],[Fecha Finalización]],2),0))</f>
        <v/>
      </c>
      <c r="AY1007" s="156"/>
      <c r="AZ1007" s="250" t="str">
        <f>IF(V1007="","",EOMONTH(EDATE(Tabla1[[#This Row],[Fecha Finalización]],3),0))</f>
        <v/>
      </c>
      <c r="BA1007" s="40"/>
      <c r="BB1007" s="40"/>
      <c r="BC1007" s="238"/>
      <c r="BD1007" s="234" t="str">
        <f>IF(F1007="","",Tabla1[[#This Row],[sem 01]]&amp;Tabla1[[#This Row],[sem 02]]&amp;Tabla1[[#This Row],[sem 03]])</f>
        <v/>
      </c>
      <c r="BE1007" s="235" t="str">
        <f>+IF(TRIM(F1007)="","",$B$1&amp;"-"&amp;Tabla1[[#This Row],[Mes Inscrito]]&amp;"-"&amp;Tabla1[[#This Row],[Dia de clases Inscrito]]&amp;"-"&amp;Tabla1[[#This Row],[Horario Inscrito]]&amp;"-"&amp;Tabla1[[#This Row],[Fecha Inicio grupo]])</f>
        <v/>
      </c>
      <c r="BF1007" s="252" t="str">
        <f>IF(F1007="","",Tabla1[[#This Row],[Curso]])</f>
        <v/>
      </c>
      <c r="BG1007" s="253" t="str">
        <f>+IF(TRIM(F1007)="","",$B$1&amp;"-"&amp;TRIM(Tabla1[[#This Row],[Mes Inscrito]])&amp;"-"&amp;TRIM(Tabla1[[#This Row],[Dia de clases Inscrito]])&amp;"-"&amp;TRIM(Tabla1[[#This Row],[Horario Inscrito]])&amp;"-"&amp;TRIM(Tabla1[[#This Row],[Fecha Inicio grupo]])&amp;"-"&amp;TRIM(Tabla1[[#This Row],[Tipo Incrito]]))</f>
        <v/>
      </c>
      <c r="BH1007" s="254"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08"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08"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08" t="str">
        <f>IF(Tabla1[[#This Row],[Fecha Inicio grupo]]="","",IFERROR(VLOOKUP(Tabla1[[#This Row],[Mes de Alta como miembro]],Parámetros!$AM$2:$AN$16,2,0),"01/01/1900"))</f>
        <v/>
      </c>
    </row>
    <row r="1008" spans="1:63" ht="15" hidden="1" customHeight="1">
      <c r="A1008" s="69">
        <v>1005</v>
      </c>
      <c r="B1008" s="146"/>
      <c r="C1008" s="147"/>
      <c r="D1008" s="43"/>
      <c r="E1008" s="148"/>
      <c r="F1008" s="207"/>
      <c r="G1008" s="46"/>
      <c r="H1008" s="165"/>
      <c r="I1008" s="149"/>
      <c r="J1008" s="147"/>
      <c r="K1008" s="168"/>
      <c r="L1008" s="151"/>
      <c r="M1008" s="150"/>
      <c r="N1008" s="240" t="str">
        <f ca="1">IF(Tabla1[[#This Row],[Fecha de nac]]="","",IF(Tabla1[[#This Row],[Fecha Finalización]] &gt;=TODAY(), DATEDIF(Tabla1[[#This Row],[Fecha de nac]],TODAY(),"y"), ROUNDDOWN((Tabla1[[#This Row],[Fecha Finalización]] -Tabla1[[#This Row],[Fecha de nac]])/365,0)))</f>
        <v/>
      </c>
      <c r="O1008" s="171"/>
      <c r="P1008" s="152"/>
      <c r="Q1008" s="153"/>
      <c r="R1008" s="154"/>
      <c r="S1008" s="154"/>
      <c r="T1008" s="154"/>
      <c r="U1008" s="244" t="str">
        <f>IF(F1008="","",Tabla1[[#This Row],[Fecha Inicio grupo]]+3*7-7)</f>
        <v/>
      </c>
      <c r="V1008" s="245" t="str">
        <f>IF(F1008="","",EDATE(Tabla1[[#This Row],[Fecha Inicio grupo]],3))</f>
        <v/>
      </c>
      <c r="W1008" s="30"/>
      <c r="X1008" s="30"/>
      <c r="Y1008" s="155"/>
      <c r="Z1008" s="155"/>
      <c r="AA1008" s="155"/>
      <c r="AB1008" s="155"/>
      <c r="AC1008" s="155"/>
      <c r="AD1008" s="155"/>
      <c r="AE1008" s="155"/>
      <c r="AF1008" s="155"/>
      <c r="AG1008" s="155"/>
      <c r="AH1008" s="232"/>
      <c r="AI1008" s="232"/>
      <c r="AJ1008" s="233"/>
      <c r="AK1008" s="232"/>
      <c r="AL1008" s="232"/>
      <c r="AM1008" s="232"/>
      <c r="AN1008" s="232"/>
      <c r="AO1008" s="145"/>
      <c r="AP1008" s="247" t="str">
        <f>IF(F1008="","",IFERROR(VLOOKUP(SUBSTITUTE(SUBSTITUTE(Tabla1[[#This Row],[Uso Sistemas]],"T","P"),"N","F"),Parámetros!$M$2:$N$17,2,0),"Completar hasta 3ra sem. para evaluar a Probacionista"))</f>
        <v/>
      </c>
      <c r="AQ1008" s="156"/>
      <c r="AR1008" s="156"/>
      <c r="AS1008" s="156"/>
      <c r="AT1008" s="30"/>
      <c r="AU1008" s="56" t="str">
        <f>CONCATENATE(Tabla1[[#This Row],[sem 01]],Tabla1[[#This Row],[sem 02]],Tabla1[[#This Row],[sem 03]])</f>
        <v/>
      </c>
      <c r="AV1008" s="56"/>
      <c r="AW1008" s="56"/>
      <c r="AX1008" s="249" t="str">
        <f>IF(V1008="","",EOMONTH(EDATE(Tabla1[[#This Row],[Fecha Finalización]],2),0))</f>
        <v/>
      </c>
      <c r="AY1008" s="156"/>
      <c r="AZ1008" s="250" t="str">
        <f>IF(V1008="","",EOMONTH(EDATE(Tabla1[[#This Row],[Fecha Finalización]],3),0))</f>
        <v/>
      </c>
      <c r="BA1008" s="40"/>
      <c r="BB1008" s="40"/>
      <c r="BC1008" s="238"/>
      <c r="BD1008" s="234" t="str">
        <f>IF(F1008="","",Tabla1[[#This Row],[sem 01]]&amp;Tabla1[[#This Row],[sem 02]]&amp;Tabla1[[#This Row],[sem 03]])</f>
        <v/>
      </c>
      <c r="BE1008" s="235" t="str">
        <f>+IF(TRIM(F1008)="","",$B$1&amp;"-"&amp;Tabla1[[#This Row],[Mes Inscrito]]&amp;"-"&amp;Tabla1[[#This Row],[Dia de clases Inscrito]]&amp;"-"&amp;Tabla1[[#This Row],[Horario Inscrito]]&amp;"-"&amp;Tabla1[[#This Row],[Fecha Inicio grupo]])</f>
        <v/>
      </c>
      <c r="BF1008" s="252" t="str">
        <f>IF(F1008="","",Tabla1[[#This Row],[Curso]])</f>
        <v/>
      </c>
      <c r="BG1008" s="253" t="str">
        <f>+IF(TRIM(F1008)="","",$B$1&amp;"-"&amp;TRIM(Tabla1[[#This Row],[Mes Inscrito]])&amp;"-"&amp;TRIM(Tabla1[[#This Row],[Dia de clases Inscrito]])&amp;"-"&amp;TRIM(Tabla1[[#This Row],[Horario Inscrito]])&amp;"-"&amp;TRIM(Tabla1[[#This Row],[Fecha Inicio grupo]])&amp;"-"&amp;TRIM(Tabla1[[#This Row],[Tipo Incrito]]))</f>
        <v/>
      </c>
      <c r="BH1008" s="254"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08"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08"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08" t="str">
        <f>IF(Tabla1[[#This Row],[Fecha Inicio grupo]]="","",IFERROR(VLOOKUP(Tabla1[[#This Row],[Mes de Alta como miembro]],Parámetros!$AM$2:$AN$16,2,0),"01/01/1900"))</f>
        <v/>
      </c>
    </row>
    <row r="1009" spans="1:63" ht="15" hidden="1" customHeight="1">
      <c r="A1009" s="69">
        <v>1006</v>
      </c>
      <c r="B1009" s="146"/>
      <c r="C1009" s="147"/>
      <c r="D1009" s="43"/>
      <c r="E1009" s="148"/>
      <c r="F1009" s="207"/>
      <c r="G1009" s="46"/>
      <c r="H1009" s="165"/>
      <c r="I1009" s="149"/>
      <c r="J1009" s="147"/>
      <c r="K1009" s="168"/>
      <c r="L1009" s="151"/>
      <c r="M1009" s="150"/>
      <c r="N1009" s="240" t="str">
        <f ca="1">IF(Tabla1[[#This Row],[Fecha de nac]]="","",IF(Tabla1[[#This Row],[Fecha Finalización]] &gt;=TODAY(), DATEDIF(Tabla1[[#This Row],[Fecha de nac]],TODAY(),"y"), ROUNDDOWN((Tabla1[[#This Row],[Fecha Finalización]] -Tabla1[[#This Row],[Fecha de nac]])/365,0)))</f>
        <v/>
      </c>
      <c r="O1009" s="171"/>
      <c r="P1009" s="152"/>
      <c r="Q1009" s="153"/>
      <c r="R1009" s="154"/>
      <c r="S1009" s="154"/>
      <c r="T1009" s="154"/>
      <c r="U1009" s="244" t="str">
        <f>IF(F1009="","",Tabla1[[#This Row],[Fecha Inicio grupo]]+3*7-7)</f>
        <v/>
      </c>
      <c r="V1009" s="245" t="str">
        <f>IF(F1009="","",EDATE(Tabla1[[#This Row],[Fecha Inicio grupo]],3))</f>
        <v/>
      </c>
      <c r="W1009" s="30"/>
      <c r="X1009" s="30"/>
      <c r="Y1009" s="155"/>
      <c r="Z1009" s="155"/>
      <c r="AA1009" s="155"/>
      <c r="AB1009" s="155"/>
      <c r="AC1009" s="155"/>
      <c r="AD1009" s="155"/>
      <c r="AE1009" s="155"/>
      <c r="AF1009" s="155"/>
      <c r="AG1009" s="155"/>
      <c r="AH1009" s="232"/>
      <c r="AI1009" s="232"/>
      <c r="AJ1009" s="233"/>
      <c r="AK1009" s="232"/>
      <c r="AL1009" s="232"/>
      <c r="AM1009" s="232"/>
      <c r="AN1009" s="232"/>
      <c r="AO1009" s="145"/>
      <c r="AP1009" s="247" t="str">
        <f>IF(F1009="","",IFERROR(VLOOKUP(SUBSTITUTE(SUBSTITUTE(Tabla1[[#This Row],[Uso Sistemas]],"T","P"),"N","F"),Parámetros!$M$2:$N$17,2,0),"Completar hasta 3ra sem. para evaluar a Probacionista"))</f>
        <v/>
      </c>
      <c r="AQ1009" s="156"/>
      <c r="AR1009" s="156"/>
      <c r="AS1009" s="156"/>
      <c r="AT1009" s="30"/>
      <c r="AU1009" s="56" t="str">
        <f>CONCATENATE(Tabla1[[#This Row],[sem 01]],Tabla1[[#This Row],[sem 02]],Tabla1[[#This Row],[sem 03]])</f>
        <v/>
      </c>
      <c r="AV1009" s="56"/>
      <c r="AW1009" s="56"/>
      <c r="AX1009" s="249" t="str">
        <f>IF(V1009="","",EOMONTH(EDATE(Tabla1[[#This Row],[Fecha Finalización]],2),0))</f>
        <v/>
      </c>
      <c r="AY1009" s="156"/>
      <c r="AZ1009" s="250" t="str">
        <f>IF(V1009="","",EOMONTH(EDATE(Tabla1[[#This Row],[Fecha Finalización]],3),0))</f>
        <v/>
      </c>
      <c r="BA1009" s="40"/>
      <c r="BB1009" s="40"/>
      <c r="BC1009" s="238"/>
      <c r="BD1009" s="234" t="str">
        <f>IF(F1009="","",Tabla1[[#This Row],[sem 01]]&amp;Tabla1[[#This Row],[sem 02]]&amp;Tabla1[[#This Row],[sem 03]])</f>
        <v/>
      </c>
      <c r="BE1009" s="235" t="str">
        <f>+IF(TRIM(F1009)="","",$B$1&amp;"-"&amp;Tabla1[[#This Row],[Mes Inscrito]]&amp;"-"&amp;Tabla1[[#This Row],[Dia de clases Inscrito]]&amp;"-"&amp;Tabla1[[#This Row],[Horario Inscrito]]&amp;"-"&amp;Tabla1[[#This Row],[Fecha Inicio grupo]])</f>
        <v/>
      </c>
      <c r="BF1009" s="252" t="str">
        <f>IF(F1009="","",Tabla1[[#This Row],[Curso]])</f>
        <v/>
      </c>
      <c r="BG1009" s="253" t="str">
        <f>+IF(TRIM(F1009)="","",$B$1&amp;"-"&amp;TRIM(Tabla1[[#This Row],[Mes Inscrito]])&amp;"-"&amp;TRIM(Tabla1[[#This Row],[Dia de clases Inscrito]])&amp;"-"&amp;TRIM(Tabla1[[#This Row],[Horario Inscrito]])&amp;"-"&amp;TRIM(Tabla1[[#This Row],[Fecha Inicio grupo]])&amp;"-"&amp;TRIM(Tabla1[[#This Row],[Tipo Incrito]]))</f>
        <v/>
      </c>
      <c r="BH1009" s="254"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08"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08"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08" t="str">
        <f>IF(Tabla1[[#This Row],[Fecha Inicio grupo]]="","",IFERROR(VLOOKUP(Tabla1[[#This Row],[Mes de Alta como miembro]],Parámetros!$AM$2:$AN$16,2,0),"01/01/1900"))</f>
        <v/>
      </c>
    </row>
    <row r="1010" spans="1:63" ht="15" hidden="1" customHeight="1">
      <c r="A1010" s="69">
        <v>1007</v>
      </c>
      <c r="B1010" s="146"/>
      <c r="C1010" s="147"/>
      <c r="D1010" s="43"/>
      <c r="E1010" s="148"/>
      <c r="F1010" s="207"/>
      <c r="G1010" s="46"/>
      <c r="H1010" s="165"/>
      <c r="I1010" s="149"/>
      <c r="J1010" s="147"/>
      <c r="K1010" s="168"/>
      <c r="L1010" s="151"/>
      <c r="M1010" s="150"/>
      <c r="N1010" s="240" t="str">
        <f ca="1">IF(Tabla1[[#This Row],[Fecha de nac]]="","",IF(Tabla1[[#This Row],[Fecha Finalización]] &gt;=TODAY(), DATEDIF(Tabla1[[#This Row],[Fecha de nac]],TODAY(),"y"), ROUNDDOWN((Tabla1[[#This Row],[Fecha Finalización]] -Tabla1[[#This Row],[Fecha de nac]])/365,0)))</f>
        <v/>
      </c>
      <c r="O1010" s="171"/>
      <c r="P1010" s="152"/>
      <c r="Q1010" s="153"/>
      <c r="R1010" s="154"/>
      <c r="S1010" s="154"/>
      <c r="T1010" s="154"/>
      <c r="U1010" s="244" t="str">
        <f>IF(F1010="","",Tabla1[[#This Row],[Fecha Inicio grupo]]+3*7-7)</f>
        <v/>
      </c>
      <c r="V1010" s="245" t="str">
        <f>IF(F1010="","",EDATE(Tabla1[[#This Row],[Fecha Inicio grupo]],3))</f>
        <v/>
      </c>
      <c r="W1010" s="30"/>
      <c r="X1010" s="30"/>
      <c r="Y1010" s="155"/>
      <c r="Z1010" s="155"/>
      <c r="AA1010" s="155"/>
      <c r="AB1010" s="155"/>
      <c r="AC1010" s="155"/>
      <c r="AD1010" s="155"/>
      <c r="AE1010" s="155"/>
      <c r="AF1010" s="155"/>
      <c r="AG1010" s="155"/>
      <c r="AH1010" s="232"/>
      <c r="AI1010" s="232"/>
      <c r="AJ1010" s="233"/>
      <c r="AK1010" s="232"/>
      <c r="AL1010" s="232"/>
      <c r="AM1010" s="232"/>
      <c r="AN1010" s="232"/>
      <c r="AO1010" s="145"/>
      <c r="AP1010" s="247" t="str">
        <f>IF(F1010="","",IFERROR(VLOOKUP(SUBSTITUTE(SUBSTITUTE(Tabla1[[#This Row],[Uso Sistemas]],"T","P"),"N","F"),Parámetros!$M$2:$N$17,2,0),"Completar hasta 3ra sem. para evaluar a Probacionista"))</f>
        <v/>
      </c>
      <c r="AQ1010" s="156"/>
      <c r="AR1010" s="156"/>
      <c r="AS1010" s="156"/>
      <c r="AT1010" s="30"/>
      <c r="AU1010" s="56" t="str">
        <f>CONCATENATE(Tabla1[[#This Row],[sem 01]],Tabla1[[#This Row],[sem 02]],Tabla1[[#This Row],[sem 03]])</f>
        <v/>
      </c>
      <c r="AV1010" s="56"/>
      <c r="AW1010" s="56"/>
      <c r="AX1010" s="249" t="str">
        <f>IF(V1010="","",EOMONTH(EDATE(Tabla1[[#This Row],[Fecha Finalización]],2),0))</f>
        <v/>
      </c>
      <c r="AY1010" s="156"/>
      <c r="AZ1010" s="250" t="str">
        <f>IF(V1010="","",EOMONTH(EDATE(Tabla1[[#This Row],[Fecha Finalización]],3),0))</f>
        <v/>
      </c>
      <c r="BA1010" s="40"/>
      <c r="BB1010" s="40"/>
      <c r="BC1010" s="238"/>
      <c r="BD1010" s="234" t="str">
        <f>IF(F1010="","",Tabla1[[#This Row],[sem 01]]&amp;Tabla1[[#This Row],[sem 02]]&amp;Tabla1[[#This Row],[sem 03]])</f>
        <v/>
      </c>
      <c r="BE1010" s="235" t="str">
        <f>+IF(TRIM(F1010)="","",$B$1&amp;"-"&amp;Tabla1[[#This Row],[Mes Inscrito]]&amp;"-"&amp;Tabla1[[#This Row],[Dia de clases Inscrito]]&amp;"-"&amp;Tabla1[[#This Row],[Horario Inscrito]]&amp;"-"&amp;Tabla1[[#This Row],[Fecha Inicio grupo]])</f>
        <v/>
      </c>
      <c r="BF1010" s="252" t="str">
        <f>IF(F1010="","",Tabla1[[#This Row],[Curso]])</f>
        <v/>
      </c>
      <c r="BG1010" s="253" t="str">
        <f>+IF(TRIM(F1010)="","",$B$1&amp;"-"&amp;TRIM(Tabla1[[#This Row],[Mes Inscrito]])&amp;"-"&amp;TRIM(Tabla1[[#This Row],[Dia de clases Inscrito]])&amp;"-"&amp;TRIM(Tabla1[[#This Row],[Horario Inscrito]])&amp;"-"&amp;TRIM(Tabla1[[#This Row],[Fecha Inicio grupo]])&amp;"-"&amp;TRIM(Tabla1[[#This Row],[Tipo Incrito]]))</f>
        <v/>
      </c>
      <c r="BH1010" s="254"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08"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08"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08" t="str">
        <f>IF(Tabla1[[#This Row],[Fecha Inicio grupo]]="","",IFERROR(VLOOKUP(Tabla1[[#This Row],[Mes de Alta como miembro]],Parámetros!$AM$2:$AN$16,2,0),"01/01/1900"))</f>
        <v/>
      </c>
    </row>
    <row r="1011" spans="1:63" ht="15" hidden="1" customHeight="1">
      <c r="A1011" s="69">
        <v>1008</v>
      </c>
      <c r="B1011" s="146"/>
      <c r="C1011" s="147"/>
      <c r="D1011" s="43"/>
      <c r="E1011" s="148"/>
      <c r="F1011" s="207"/>
      <c r="G1011" s="46"/>
      <c r="H1011" s="165"/>
      <c r="I1011" s="149"/>
      <c r="J1011" s="147"/>
      <c r="K1011" s="168"/>
      <c r="L1011" s="151"/>
      <c r="M1011" s="150"/>
      <c r="N1011" s="240" t="str">
        <f ca="1">IF(Tabla1[[#This Row],[Fecha de nac]]="","",IF(Tabla1[[#This Row],[Fecha Finalización]] &gt;=TODAY(), DATEDIF(Tabla1[[#This Row],[Fecha de nac]],TODAY(),"y"), ROUNDDOWN((Tabla1[[#This Row],[Fecha Finalización]] -Tabla1[[#This Row],[Fecha de nac]])/365,0)))</f>
        <v/>
      </c>
      <c r="O1011" s="171"/>
      <c r="P1011" s="152"/>
      <c r="Q1011" s="153"/>
      <c r="R1011" s="154"/>
      <c r="S1011" s="154"/>
      <c r="T1011" s="154"/>
      <c r="U1011" s="244" t="str">
        <f>IF(F1011="","",Tabla1[[#This Row],[Fecha Inicio grupo]]+3*7-7)</f>
        <v/>
      </c>
      <c r="V1011" s="245" t="str">
        <f>IF(F1011="","",EDATE(Tabla1[[#This Row],[Fecha Inicio grupo]],3))</f>
        <v/>
      </c>
      <c r="W1011" s="30"/>
      <c r="X1011" s="30"/>
      <c r="Y1011" s="155"/>
      <c r="Z1011" s="155"/>
      <c r="AA1011" s="155"/>
      <c r="AB1011" s="155"/>
      <c r="AC1011" s="155"/>
      <c r="AD1011" s="155"/>
      <c r="AE1011" s="155"/>
      <c r="AF1011" s="155"/>
      <c r="AG1011" s="155"/>
      <c r="AH1011" s="232"/>
      <c r="AI1011" s="232"/>
      <c r="AJ1011" s="233"/>
      <c r="AK1011" s="232"/>
      <c r="AL1011" s="232"/>
      <c r="AM1011" s="232"/>
      <c r="AN1011" s="232"/>
      <c r="AO1011" s="145"/>
      <c r="AP1011" s="247" t="str">
        <f>IF(F1011="","",IFERROR(VLOOKUP(SUBSTITUTE(SUBSTITUTE(Tabla1[[#This Row],[Uso Sistemas]],"T","P"),"N","F"),Parámetros!$M$2:$N$17,2,0),"Completar hasta 3ra sem. para evaluar a Probacionista"))</f>
        <v/>
      </c>
      <c r="AQ1011" s="156"/>
      <c r="AR1011" s="156"/>
      <c r="AS1011" s="156"/>
      <c r="AT1011" s="30"/>
      <c r="AU1011" s="56" t="str">
        <f>CONCATENATE(Tabla1[[#This Row],[sem 01]],Tabla1[[#This Row],[sem 02]],Tabla1[[#This Row],[sem 03]])</f>
        <v/>
      </c>
      <c r="AV1011" s="56"/>
      <c r="AW1011" s="56"/>
      <c r="AX1011" s="249" t="str">
        <f>IF(V1011="","",EOMONTH(EDATE(Tabla1[[#This Row],[Fecha Finalización]],2),0))</f>
        <v/>
      </c>
      <c r="AY1011" s="156"/>
      <c r="AZ1011" s="250" t="str">
        <f>IF(V1011="","",EOMONTH(EDATE(Tabla1[[#This Row],[Fecha Finalización]],3),0))</f>
        <v/>
      </c>
      <c r="BA1011" s="40"/>
      <c r="BB1011" s="40"/>
      <c r="BC1011" s="238"/>
      <c r="BD1011" s="234" t="str">
        <f>IF(F1011="","",Tabla1[[#This Row],[sem 01]]&amp;Tabla1[[#This Row],[sem 02]]&amp;Tabla1[[#This Row],[sem 03]])</f>
        <v/>
      </c>
      <c r="BE1011" s="235" t="str">
        <f>+IF(TRIM(F1011)="","",$B$1&amp;"-"&amp;Tabla1[[#This Row],[Mes Inscrito]]&amp;"-"&amp;Tabla1[[#This Row],[Dia de clases Inscrito]]&amp;"-"&amp;Tabla1[[#This Row],[Horario Inscrito]]&amp;"-"&amp;Tabla1[[#This Row],[Fecha Inicio grupo]])</f>
        <v/>
      </c>
      <c r="BF1011" s="252" t="str">
        <f>IF(F1011="","",Tabla1[[#This Row],[Curso]])</f>
        <v/>
      </c>
      <c r="BG1011" s="253" t="str">
        <f>+IF(TRIM(F1011)="","",$B$1&amp;"-"&amp;TRIM(Tabla1[[#This Row],[Mes Inscrito]])&amp;"-"&amp;TRIM(Tabla1[[#This Row],[Dia de clases Inscrito]])&amp;"-"&amp;TRIM(Tabla1[[#This Row],[Horario Inscrito]])&amp;"-"&amp;TRIM(Tabla1[[#This Row],[Fecha Inicio grupo]])&amp;"-"&amp;TRIM(Tabla1[[#This Row],[Tipo Incrito]]))</f>
        <v/>
      </c>
      <c r="BH1011" s="254"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08"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08"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08" t="str">
        <f>IF(Tabla1[[#This Row],[Fecha Inicio grupo]]="","",IFERROR(VLOOKUP(Tabla1[[#This Row],[Mes de Alta como miembro]],Parámetros!$AM$2:$AN$16,2,0),"01/01/1900"))</f>
        <v/>
      </c>
    </row>
    <row r="1012" spans="1:63" ht="15" hidden="1" customHeight="1">
      <c r="A1012" s="69">
        <v>1009</v>
      </c>
      <c r="B1012" s="146"/>
      <c r="C1012" s="147"/>
      <c r="D1012" s="43"/>
      <c r="E1012" s="148"/>
      <c r="F1012" s="207"/>
      <c r="G1012" s="46"/>
      <c r="H1012" s="165"/>
      <c r="I1012" s="149"/>
      <c r="J1012" s="147"/>
      <c r="K1012" s="168"/>
      <c r="L1012" s="151"/>
      <c r="M1012" s="150"/>
      <c r="N1012" s="240" t="str">
        <f ca="1">IF(Tabla1[[#This Row],[Fecha de nac]]="","",IF(Tabla1[[#This Row],[Fecha Finalización]] &gt;=TODAY(), DATEDIF(Tabla1[[#This Row],[Fecha de nac]],TODAY(),"y"), ROUNDDOWN((Tabla1[[#This Row],[Fecha Finalización]] -Tabla1[[#This Row],[Fecha de nac]])/365,0)))</f>
        <v/>
      </c>
      <c r="O1012" s="171"/>
      <c r="P1012" s="152"/>
      <c r="Q1012" s="153"/>
      <c r="R1012" s="154"/>
      <c r="S1012" s="154"/>
      <c r="T1012" s="154"/>
      <c r="U1012" s="244" t="str">
        <f>IF(F1012="","",Tabla1[[#This Row],[Fecha Inicio grupo]]+3*7-7)</f>
        <v/>
      </c>
      <c r="V1012" s="245" t="str">
        <f>IF(F1012="","",EDATE(Tabla1[[#This Row],[Fecha Inicio grupo]],3))</f>
        <v/>
      </c>
      <c r="W1012" s="30"/>
      <c r="X1012" s="30"/>
      <c r="Y1012" s="155"/>
      <c r="Z1012" s="155"/>
      <c r="AA1012" s="155"/>
      <c r="AB1012" s="155"/>
      <c r="AC1012" s="155"/>
      <c r="AD1012" s="155"/>
      <c r="AE1012" s="155"/>
      <c r="AF1012" s="155"/>
      <c r="AG1012" s="155"/>
      <c r="AH1012" s="232"/>
      <c r="AI1012" s="232"/>
      <c r="AJ1012" s="233"/>
      <c r="AK1012" s="232"/>
      <c r="AL1012" s="232"/>
      <c r="AM1012" s="232"/>
      <c r="AN1012" s="232"/>
      <c r="AO1012" s="145"/>
      <c r="AP1012" s="247" t="str">
        <f>IF(F1012="","",IFERROR(VLOOKUP(SUBSTITUTE(SUBSTITUTE(Tabla1[[#This Row],[Uso Sistemas]],"T","P"),"N","F"),Parámetros!$M$2:$N$17,2,0),"Completar hasta 3ra sem. para evaluar a Probacionista"))</f>
        <v/>
      </c>
      <c r="AQ1012" s="156"/>
      <c r="AR1012" s="156"/>
      <c r="AS1012" s="156"/>
      <c r="AT1012" s="30"/>
      <c r="AU1012" s="56" t="str">
        <f>CONCATENATE(Tabla1[[#This Row],[sem 01]],Tabla1[[#This Row],[sem 02]],Tabla1[[#This Row],[sem 03]])</f>
        <v/>
      </c>
      <c r="AV1012" s="56"/>
      <c r="AW1012" s="56"/>
      <c r="AX1012" s="249" t="str">
        <f>IF(V1012="","",EOMONTH(EDATE(Tabla1[[#This Row],[Fecha Finalización]],2),0))</f>
        <v/>
      </c>
      <c r="AY1012" s="156"/>
      <c r="AZ1012" s="250" t="str">
        <f>IF(V1012="","",EOMONTH(EDATE(Tabla1[[#This Row],[Fecha Finalización]],3),0))</f>
        <v/>
      </c>
      <c r="BA1012" s="40"/>
      <c r="BB1012" s="40"/>
      <c r="BC1012" s="238"/>
      <c r="BD1012" s="234" t="str">
        <f>IF(F1012="","",Tabla1[[#This Row],[sem 01]]&amp;Tabla1[[#This Row],[sem 02]]&amp;Tabla1[[#This Row],[sem 03]])</f>
        <v/>
      </c>
      <c r="BE1012" s="235" t="str">
        <f>+IF(TRIM(F1012)="","",$B$1&amp;"-"&amp;Tabla1[[#This Row],[Mes Inscrito]]&amp;"-"&amp;Tabla1[[#This Row],[Dia de clases Inscrito]]&amp;"-"&amp;Tabla1[[#This Row],[Horario Inscrito]]&amp;"-"&amp;Tabla1[[#This Row],[Fecha Inicio grupo]])</f>
        <v/>
      </c>
      <c r="BF1012" s="252" t="str">
        <f>IF(F1012="","",Tabla1[[#This Row],[Curso]])</f>
        <v/>
      </c>
      <c r="BG1012" s="253" t="str">
        <f>+IF(TRIM(F1012)="","",$B$1&amp;"-"&amp;TRIM(Tabla1[[#This Row],[Mes Inscrito]])&amp;"-"&amp;TRIM(Tabla1[[#This Row],[Dia de clases Inscrito]])&amp;"-"&amp;TRIM(Tabla1[[#This Row],[Horario Inscrito]])&amp;"-"&amp;TRIM(Tabla1[[#This Row],[Fecha Inicio grupo]])&amp;"-"&amp;TRIM(Tabla1[[#This Row],[Tipo Incrito]]))</f>
        <v/>
      </c>
      <c r="BH1012" s="254"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08"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08"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08" t="str">
        <f>IF(Tabla1[[#This Row],[Fecha Inicio grupo]]="","",IFERROR(VLOOKUP(Tabla1[[#This Row],[Mes de Alta como miembro]],Parámetros!$AM$2:$AN$16,2,0),"01/01/1900"))</f>
        <v/>
      </c>
    </row>
    <row r="1013" spans="1:63" ht="15" hidden="1" customHeight="1">
      <c r="A1013" s="69">
        <v>1010</v>
      </c>
      <c r="B1013" s="146"/>
      <c r="C1013" s="147"/>
      <c r="D1013" s="43"/>
      <c r="E1013" s="148"/>
      <c r="F1013" s="207"/>
      <c r="G1013" s="46"/>
      <c r="H1013" s="165"/>
      <c r="I1013" s="149"/>
      <c r="J1013" s="147"/>
      <c r="K1013" s="168"/>
      <c r="L1013" s="151"/>
      <c r="M1013" s="150"/>
      <c r="N1013" s="240" t="str">
        <f ca="1">IF(Tabla1[[#This Row],[Fecha de nac]]="","",IF(Tabla1[[#This Row],[Fecha Finalización]] &gt;=TODAY(), DATEDIF(Tabla1[[#This Row],[Fecha de nac]],TODAY(),"y"), ROUNDDOWN((Tabla1[[#This Row],[Fecha Finalización]] -Tabla1[[#This Row],[Fecha de nac]])/365,0)))</f>
        <v/>
      </c>
      <c r="O1013" s="171"/>
      <c r="P1013" s="152"/>
      <c r="Q1013" s="153"/>
      <c r="R1013" s="154"/>
      <c r="S1013" s="154"/>
      <c r="T1013" s="154"/>
      <c r="U1013" s="244" t="str">
        <f>IF(F1013="","",Tabla1[[#This Row],[Fecha Inicio grupo]]+3*7-7)</f>
        <v/>
      </c>
      <c r="V1013" s="245" t="str">
        <f>IF(F1013="","",EDATE(Tabla1[[#This Row],[Fecha Inicio grupo]],3))</f>
        <v/>
      </c>
      <c r="W1013" s="30"/>
      <c r="X1013" s="30"/>
      <c r="Y1013" s="155"/>
      <c r="Z1013" s="155"/>
      <c r="AA1013" s="155"/>
      <c r="AB1013" s="155"/>
      <c r="AC1013" s="155"/>
      <c r="AD1013" s="155"/>
      <c r="AE1013" s="155"/>
      <c r="AF1013" s="155"/>
      <c r="AG1013" s="155"/>
      <c r="AH1013" s="232"/>
      <c r="AI1013" s="232"/>
      <c r="AJ1013" s="233"/>
      <c r="AK1013" s="232"/>
      <c r="AL1013" s="232"/>
      <c r="AM1013" s="232"/>
      <c r="AN1013" s="232"/>
      <c r="AO1013" s="145"/>
      <c r="AP1013" s="247" t="str">
        <f>IF(F1013="","",IFERROR(VLOOKUP(SUBSTITUTE(SUBSTITUTE(Tabla1[[#This Row],[Uso Sistemas]],"T","P"),"N","F"),Parámetros!$M$2:$N$17,2,0),"Completar hasta 3ra sem. para evaluar a Probacionista"))</f>
        <v/>
      </c>
      <c r="AQ1013" s="156"/>
      <c r="AR1013" s="156"/>
      <c r="AS1013" s="156"/>
      <c r="AT1013" s="30"/>
      <c r="AU1013" s="56" t="str">
        <f>CONCATENATE(Tabla1[[#This Row],[sem 01]],Tabla1[[#This Row],[sem 02]],Tabla1[[#This Row],[sem 03]])</f>
        <v/>
      </c>
      <c r="AV1013" s="56"/>
      <c r="AW1013" s="56"/>
      <c r="AX1013" s="249" t="str">
        <f>IF(V1013="","",EOMONTH(EDATE(Tabla1[[#This Row],[Fecha Finalización]],2),0))</f>
        <v/>
      </c>
      <c r="AY1013" s="156"/>
      <c r="AZ1013" s="250" t="str">
        <f>IF(V1013="","",EOMONTH(EDATE(Tabla1[[#This Row],[Fecha Finalización]],3),0))</f>
        <v/>
      </c>
      <c r="BA1013" s="40"/>
      <c r="BB1013" s="40"/>
      <c r="BC1013" s="238"/>
      <c r="BD1013" s="234" t="str">
        <f>IF(F1013="","",Tabla1[[#This Row],[sem 01]]&amp;Tabla1[[#This Row],[sem 02]]&amp;Tabla1[[#This Row],[sem 03]])</f>
        <v/>
      </c>
      <c r="BE1013" s="235" t="str">
        <f>+IF(TRIM(F1013)="","",$B$1&amp;"-"&amp;Tabla1[[#This Row],[Mes Inscrito]]&amp;"-"&amp;Tabla1[[#This Row],[Dia de clases Inscrito]]&amp;"-"&amp;Tabla1[[#This Row],[Horario Inscrito]]&amp;"-"&amp;Tabla1[[#This Row],[Fecha Inicio grupo]])</f>
        <v/>
      </c>
      <c r="BF1013" s="252" t="str">
        <f>IF(F1013="","",Tabla1[[#This Row],[Curso]])</f>
        <v/>
      </c>
      <c r="BG1013" s="253" t="str">
        <f>+IF(TRIM(F1013)="","",$B$1&amp;"-"&amp;TRIM(Tabla1[[#This Row],[Mes Inscrito]])&amp;"-"&amp;TRIM(Tabla1[[#This Row],[Dia de clases Inscrito]])&amp;"-"&amp;TRIM(Tabla1[[#This Row],[Horario Inscrito]])&amp;"-"&amp;TRIM(Tabla1[[#This Row],[Fecha Inicio grupo]])&amp;"-"&amp;TRIM(Tabla1[[#This Row],[Tipo Incrito]]))</f>
        <v/>
      </c>
      <c r="BH1013" s="254"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08"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08"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08" t="str">
        <f>IF(Tabla1[[#This Row],[Fecha Inicio grupo]]="","",IFERROR(VLOOKUP(Tabla1[[#This Row],[Mes de Alta como miembro]],Parámetros!$AM$2:$AN$16,2,0),"01/01/1900"))</f>
        <v/>
      </c>
    </row>
    <row r="1014" spans="1:63" ht="15" hidden="1" customHeight="1">
      <c r="A1014" s="69">
        <v>1011</v>
      </c>
      <c r="B1014" s="146"/>
      <c r="C1014" s="147"/>
      <c r="D1014" s="43"/>
      <c r="E1014" s="148"/>
      <c r="F1014" s="207"/>
      <c r="G1014" s="46"/>
      <c r="H1014" s="165"/>
      <c r="I1014" s="149"/>
      <c r="J1014" s="147"/>
      <c r="K1014" s="168"/>
      <c r="L1014" s="151"/>
      <c r="M1014" s="150"/>
      <c r="N1014" s="240" t="str">
        <f ca="1">IF(Tabla1[[#This Row],[Fecha de nac]]="","",IF(Tabla1[[#This Row],[Fecha Finalización]] &gt;=TODAY(), DATEDIF(Tabla1[[#This Row],[Fecha de nac]],TODAY(),"y"), ROUNDDOWN((Tabla1[[#This Row],[Fecha Finalización]] -Tabla1[[#This Row],[Fecha de nac]])/365,0)))</f>
        <v/>
      </c>
      <c r="O1014" s="171"/>
      <c r="P1014" s="152"/>
      <c r="Q1014" s="153"/>
      <c r="R1014" s="154"/>
      <c r="S1014" s="154"/>
      <c r="T1014" s="154"/>
      <c r="U1014" s="244" t="str">
        <f>IF(F1014="","",Tabla1[[#This Row],[Fecha Inicio grupo]]+3*7-7)</f>
        <v/>
      </c>
      <c r="V1014" s="245" t="str">
        <f>IF(F1014="","",EDATE(Tabla1[[#This Row],[Fecha Inicio grupo]],3))</f>
        <v/>
      </c>
      <c r="W1014" s="30"/>
      <c r="X1014" s="30"/>
      <c r="Y1014" s="155"/>
      <c r="Z1014" s="155"/>
      <c r="AA1014" s="155"/>
      <c r="AB1014" s="155"/>
      <c r="AC1014" s="155"/>
      <c r="AD1014" s="155"/>
      <c r="AE1014" s="155"/>
      <c r="AF1014" s="155"/>
      <c r="AG1014" s="155"/>
      <c r="AH1014" s="232"/>
      <c r="AI1014" s="232"/>
      <c r="AJ1014" s="233"/>
      <c r="AK1014" s="232"/>
      <c r="AL1014" s="232"/>
      <c r="AM1014" s="232"/>
      <c r="AN1014" s="232"/>
      <c r="AO1014" s="145"/>
      <c r="AP1014" s="247" t="str">
        <f>IF(F1014="","",IFERROR(VLOOKUP(SUBSTITUTE(SUBSTITUTE(Tabla1[[#This Row],[Uso Sistemas]],"T","P"),"N","F"),Parámetros!$M$2:$N$17,2,0),"Completar hasta 3ra sem. para evaluar a Probacionista"))</f>
        <v/>
      </c>
      <c r="AQ1014" s="156"/>
      <c r="AR1014" s="156"/>
      <c r="AS1014" s="156"/>
      <c r="AT1014" s="30"/>
      <c r="AU1014" s="56" t="str">
        <f>CONCATENATE(Tabla1[[#This Row],[sem 01]],Tabla1[[#This Row],[sem 02]],Tabla1[[#This Row],[sem 03]])</f>
        <v/>
      </c>
      <c r="AV1014" s="56"/>
      <c r="AW1014" s="56"/>
      <c r="AX1014" s="249" t="str">
        <f>IF(V1014="","",EOMONTH(EDATE(Tabla1[[#This Row],[Fecha Finalización]],2),0))</f>
        <v/>
      </c>
      <c r="AY1014" s="156"/>
      <c r="AZ1014" s="250" t="str">
        <f>IF(V1014="","",EOMONTH(EDATE(Tabla1[[#This Row],[Fecha Finalización]],3),0))</f>
        <v/>
      </c>
      <c r="BA1014" s="40"/>
      <c r="BB1014" s="40"/>
      <c r="BC1014" s="238"/>
      <c r="BD1014" s="234" t="str">
        <f>IF(F1014="","",Tabla1[[#This Row],[sem 01]]&amp;Tabla1[[#This Row],[sem 02]]&amp;Tabla1[[#This Row],[sem 03]])</f>
        <v/>
      </c>
      <c r="BE1014" s="235" t="str">
        <f>+IF(TRIM(F1014)="","",$B$1&amp;"-"&amp;Tabla1[[#This Row],[Mes Inscrito]]&amp;"-"&amp;Tabla1[[#This Row],[Dia de clases Inscrito]]&amp;"-"&amp;Tabla1[[#This Row],[Horario Inscrito]]&amp;"-"&amp;Tabla1[[#This Row],[Fecha Inicio grupo]])</f>
        <v/>
      </c>
      <c r="BF1014" s="252" t="str">
        <f>IF(F1014="","",Tabla1[[#This Row],[Curso]])</f>
        <v/>
      </c>
      <c r="BG1014" s="253" t="str">
        <f>+IF(TRIM(F1014)="","",$B$1&amp;"-"&amp;TRIM(Tabla1[[#This Row],[Mes Inscrito]])&amp;"-"&amp;TRIM(Tabla1[[#This Row],[Dia de clases Inscrito]])&amp;"-"&amp;TRIM(Tabla1[[#This Row],[Horario Inscrito]])&amp;"-"&amp;TRIM(Tabla1[[#This Row],[Fecha Inicio grupo]])&amp;"-"&amp;TRIM(Tabla1[[#This Row],[Tipo Incrito]]))</f>
        <v/>
      </c>
      <c r="BH1014" s="254"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08"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08"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08" t="str">
        <f>IF(Tabla1[[#This Row],[Fecha Inicio grupo]]="","",IFERROR(VLOOKUP(Tabla1[[#This Row],[Mes de Alta como miembro]],Parámetros!$AM$2:$AN$16,2,0),"01/01/1900"))</f>
        <v/>
      </c>
    </row>
    <row r="1015" spans="1:63" ht="15" hidden="1" customHeight="1">
      <c r="A1015" s="69">
        <v>1012</v>
      </c>
      <c r="B1015" s="146"/>
      <c r="C1015" s="147"/>
      <c r="D1015" s="43"/>
      <c r="E1015" s="148"/>
      <c r="F1015" s="207"/>
      <c r="G1015" s="46"/>
      <c r="H1015" s="165"/>
      <c r="I1015" s="149"/>
      <c r="J1015" s="147"/>
      <c r="K1015" s="168"/>
      <c r="L1015" s="151"/>
      <c r="M1015" s="150"/>
      <c r="N1015" s="240" t="str">
        <f ca="1">IF(Tabla1[[#This Row],[Fecha de nac]]="","",IF(Tabla1[[#This Row],[Fecha Finalización]] &gt;=TODAY(), DATEDIF(Tabla1[[#This Row],[Fecha de nac]],TODAY(),"y"), ROUNDDOWN((Tabla1[[#This Row],[Fecha Finalización]] -Tabla1[[#This Row],[Fecha de nac]])/365,0)))</f>
        <v/>
      </c>
      <c r="O1015" s="171"/>
      <c r="P1015" s="152"/>
      <c r="Q1015" s="153"/>
      <c r="R1015" s="154"/>
      <c r="S1015" s="154"/>
      <c r="T1015" s="154"/>
      <c r="U1015" s="244" t="str">
        <f>IF(F1015="","",Tabla1[[#This Row],[Fecha Inicio grupo]]+3*7-7)</f>
        <v/>
      </c>
      <c r="V1015" s="245" t="str">
        <f>IF(F1015="","",EDATE(Tabla1[[#This Row],[Fecha Inicio grupo]],3))</f>
        <v/>
      </c>
      <c r="W1015" s="30"/>
      <c r="X1015" s="30"/>
      <c r="Y1015" s="155"/>
      <c r="Z1015" s="155"/>
      <c r="AA1015" s="155"/>
      <c r="AB1015" s="155"/>
      <c r="AC1015" s="155"/>
      <c r="AD1015" s="155"/>
      <c r="AE1015" s="155"/>
      <c r="AF1015" s="155"/>
      <c r="AG1015" s="155"/>
      <c r="AH1015" s="232"/>
      <c r="AI1015" s="232"/>
      <c r="AJ1015" s="233"/>
      <c r="AK1015" s="232"/>
      <c r="AL1015" s="232"/>
      <c r="AM1015" s="232"/>
      <c r="AN1015" s="232"/>
      <c r="AO1015" s="145"/>
      <c r="AP1015" s="247" t="str">
        <f>IF(F1015="","",IFERROR(VLOOKUP(SUBSTITUTE(SUBSTITUTE(Tabla1[[#This Row],[Uso Sistemas]],"T","P"),"N","F"),Parámetros!$M$2:$N$17,2,0),"Completar hasta 3ra sem. para evaluar a Probacionista"))</f>
        <v/>
      </c>
      <c r="AQ1015" s="156"/>
      <c r="AR1015" s="156"/>
      <c r="AS1015" s="156"/>
      <c r="AT1015" s="30"/>
      <c r="AU1015" s="56" t="str">
        <f>CONCATENATE(Tabla1[[#This Row],[sem 01]],Tabla1[[#This Row],[sem 02]],Tabla1[[#This Row],[sem 03]])</f>
        <v/>
      </c>
      <c r="AV1015" s="56"/>
      <c r="AW1015" s="56"/>
      <c r="AX1015" s="249" t="str">
        <f>IF(V1015="","",EOMONTH(EDATE(Tabla1[[#This Row],[Fecha Finalización]],2),0))</f>
        <v/>
      </c>
      <c r="AY1015" s="156"/>
      <c r="AZ1015" s="250" t="str">
        <f>IF(V1015="","",EOMONTH(EDATE(Tabla1[[#This Row],[Fecha Finalización]],3),0))</f>
        <v/>
      </c>
      <c r="BA1015" s="40"/>
      <c r="BB1015" s="40"/>
      <c r="BC1015" s="238"/>
      <c r="BD1015" s="234" t="str">
        <f>IF(F1015="","",Tabla1[[#This Row],[sem 01]]&amp;Tabla1[[#This Row],[sem 02]]&amp;Tabla1[[#This Row],[sem 03]])</f>
        <v/>
      </c>
      <c r="BE1015" s="235" t="str">
        <f>+IF(TRIM(F1015)="","",$B$1&amp;"-"&amp;Tabla1[[#This Row],[Mes Inscrito]]&amp;"-"&amp;Tabla1[[#This Row],[Dia de clases Inscrito]]&amp;"-"&amp;Tabla1[[#This Row],[Horario Inscrito]]&amp;"-"&amp;Tabla1[[#This Row],[Fecha Inicio grupo]])</f>
        <v/>
      </c>
      <c r="BF1015" s="252" t="str">
        <f>IF(F1015="","",Tabla1[[#This Row],[Curso]])</f>
        <v/>
      </c>
      <c r="BG1015" s="253" t="str">
        <f>+IF(TRIM(F1015)="","",$B$1&amp;"-"&amp;TRIM(Tabla1[[#This Row],[Mes Inscrito]])&amp;"-"&amp;TRIM(Tabla1[[#This Row],[Dia de clases Inscrito]])&amp;"-"&amp;TRIM(Tabla1[[#This Row],[Horario Inscrito]])&amp;"-"&amp;TRIM(Tabla1[[#This Row],[Fecha Inicio grupo]])&amp;"-"&amp;TRIM(Tabla1[[#This Row],[Tipo Incrito]]))</f>
        <v/>
      </c>
      <c r="BH1015" s="254"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08"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08"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08" t="str">
        <f>IF(Tabla1[[#This Row],[Fecha Inicio grupo]]="","",IFERROR(VLOOKUP(Tabla1[[#This Row],[Mes de Alta como miembro]],Parámetros!$AM$2:$AN$16,2,0),"01/01/1900"))</f>
        <v/>
      </c>
    </row>
    <row r="1016" spans="1:63" ht="15" hidden="1" customHeight="1">
      <c r="A1016" s="69">
        <v>1013</v>
      </c>
      <c r="B1016" s="146"/>
      <c r="C1016" s="147"/>
      <c r="D1016" s="43"/>
      <c r="E1016" s="148"/>
      <c r="F1016" s="207"/>
      <c r="G1016" s="46"/>
      <c r="H1016" s="165"/>
      <c r="I1016" s="149"/>
      <c r="J1016" s="147"/>
      <c r="K1016" s="168"/>
      <c r="L1016" s="151"/>
      <c r="M1016" s="150"/>
      <c r="N1016" s="240" t="str">
        <f ca="1">IF(Tabla1[[#This Row],[Fecha de nac]]="","",IF(Tabla1[[#This Row],[Fecha Finalización]] &gt;=TODAY(), DATEDIF(Tabla1[[#This Row],[Fecha de nac]],TODAY(),"y"), ROUNDDOWN((Tabla1[[#This Row],[Fecha Finalización]] -Tabla1[[#This Row],[Fecha de nac]])/365,0)))</f>
        <v/>
      </c>
      <c r="O1016" s="171"/>
      <c r="P1016" s="152"/>
      <c r="Q1016" s="153"/>
      <c r="R1016" s="154"/>
      <c r="S1016" s="154"/>
      <c r="T1016" s="154"/>
      <c r="U1016" s="244" t="str">
        <f>IF(F1016="","",Tabla1[[#This Row],[Fecha Inicio grupo]]+3*7-7)</f>
        <v/>
      </c>
      <c r="V1016" s="245" t="str">
        <f>IF(F1016="","",EDATE(Tabla1[[#This Row],[Fecha Inicio grupo]],3))</f>
        <v/>
      </c>
      <c r="W1016" s="30"/>
      <c r="X1016" s="30"/>
      <c r="Y1016" s="155"/>
      <c r="Z1016" s="155"/>
      <c r="AA1016" s="155"/>
      <c r="AB1016" s="155"/>
      <c r="AC1016" s="155"/>
      <c r="AD1016" s="155"/>
      <c r="AE1016" s="155"/>
      <c r="AF1016" s="155"/>
      <c r="AG1016" s="155"/>
      <c r="AH1016" s="232"/>
      <c r="AI1016" s="232"/>
      <c r="AJ1016" s="233"/>
      <c r="AK1016" s="232"/>
      <c r="AL1016" s="232"/>
      <c r="AM1016" s="232"/>
      <c r="AN1016" s="232"/>
      <c r="AO1016" s="145"/>
      <c r="AP1016" s="247" t="str">
        <f>IF(F1016="","",IFERROR(VLOOKUP(SUBSTITUTE(SUBSTITUTE(Tabla1[[#This Row],[Uso Sistemas]],"T","P"),"N","F"),Parámetros!$M$2:$N$17,2,0),"Completar hasta 3ra sem. para evaluar a Probacionista"))</f>
        <v/>
      </c>
      <c r="AQ1016" s="156"/>
      <c r="AR1016" s="156"/>
      <c r="AS1016" s="156"/>
      <c r="AT1016" s="30"/>
      <c r="AU1016" s="56" t="str">
        <f>CONCATENATE(Tabla1[[#This Row],[sem 01]],Tabla1[[#This Row],[sem 02]],Tabla1[[#This Row],[sem 03]])</f>
        <v/>
      </c>
      <c r="AV1016" s="56"/>
      <c r="AW1016" s="56"/>
      <c r="AX1016" s="249" t="str">
        <f>IF(V1016="","",EOMONTH(EDATE(Tabla1[[#This Row],[Fecha Finalización]],2),0))</f>
        <v/>
      </c>
      <c r="AY1016" s="156"/>
      <c r="AZ1016" s="250" t="str">
        <f>IF(V1016="","",EOMONTH(EDATE(Tabla1[[#This Row],[Fecha Finalización]],3),0))</f>
        <v/>
      </c>
      <c r="BA1016" s="40"/>
      <c r="BB1016" s="40"/>
      <c r="BC1016" s="238"/>
      <c r="BD1016" s="234" t="str">
        <f>IF(F1016="","",Tabla1[[#This Row],[sem 01]]&amp;Tabla1[[#This Row],[sem 02]]&amp;Tabla1[[#This Row],[sem 03]])</f>
        <v/>
      </c>
      <c r="BE1016" s="235" t="str">
        <f>+IF(TRIM(F1016)="","",$B$1&amp;"-"&amp;Tabla1[[#This Row],[Mes Inscrito]]&amp;"-"&amp;Tabla1[[#This Row],[Dia de clases Inscrito]]&amp;"-"&amp;Tabla1[[#This Row],[Horario Inscrito]]&amp;"-"&amp;Tabla1[[#This Row],[Fecha Inicio grupo]])</f>
        <v/>
      </c>
      <c r="BF1016" s="252" t="str">
        <f>IF(F1016="","",Tabla1[[#This Row],[Curso]])</f>
        <v/>
      </c>
      <c r="BG1016" s="253" t="str">
        <f>+IF(TRIM(F1016)="","",$B$1&amp;"-"&amp;TRIM(Tabla1[[#This Row],[Mes Inscrito]])&amp;"-"&amp;TRIM(Tabla1[[#This Row],[Dia de clases Inscrito]])&amp;"-"&amp;TRIM(Tabla1[[#This Row],[Horario Inscrito]])&amp;"-"&amp;TRIM(Tabla1[[#This Row],[Fecha Inicio grupo]])&amp;"-"&amp;TRIM(Tabla1[[#This Row],[Tipo Incrito]]))</f>
        <v/>
      </c>
      <c r="BH1016" s="254"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08"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08"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08" t="str">
        <f>IF(Tabla1[[#This Row],[Fecha Inicio grupo]]="","",IFERROR(VLOOKUP(Tabla1[[#This Row],[Mes de Alta como miembro]],Parámetros!$AM$2:$AN$16,2,0),"01/01/1900"))</f>
        <v/>
      </c>
    </row>
    <row r="1017" spans="1:63" ht="15" hidden="1" customHeight="1">
      <c r="A1017" s="69">
        <v>1014</v>
      </c>
      <c r="B1017" s="146"/>
      <c r="C1017" s="147"/>
      <c r="D1017" s="43"/>
      <c r="E1017" s="148"/>
      <c r="F1017" s="207"/>
      <c r="G1017" s="46"/>
      <c r="H1017" s="165"/>
      <c r="I1017" s="149"/>
      <c r="J1017" s="147"/>
      <c r="K1017" s="168"/>
      <c r="L1017" s="151"/>
      <c r="M1017" s="150"/>
      <c r="N1017" s="240" t="str">
        <f ca="1">IF(Tabla1[[#This Row],[Fecha de nac]]="","",IF(Tabla1[[#This Row],[Fecha Finalización]] &gt;=TODAY(), DATEDIF(Tabla1[[#This Row],[Fecha de nac]],TODAY(),"y"), ROUNDDOWN((Tabla1[[#This Row],[Fecha Finalización]] -Tabla1[[#This Row],[Fecha de nac]])/365,0)))</f>
        <v/>
      </c>
      <c r="O1017" s="171"/>
      <c r="P1017" s="152"/>
      <c r="Q1017" s="153"/>
      <c r="R1017" s="154"/>
      <c r="S1017" s="154"/>
      <c r="T1017" s="154"/>
      <c r="U1017" s="244" t="str">
        <f>IF(F1017="","",Tabla1[[#This Row],[Fecha Inicio grupo]]+3*7-7)</f>
        <v/>
      </c>
      <c r="V1017" s="245" t="str">
        <f>IF(F1017="","",EDATE(Tabla1[[#This Row],[Fecha Inicio grupo]],3))</f>
        <v/>
      </c>
      <c r="W1017" s="30"/>
      <c r="X1017" s="30"/>
      <c r="Y1017" s="155"/>
      <c r="Z1017" s="155"/>
      <c r="AA1017" s="155"/>
      <c r="AB1017" s="155"/>
      <c r="AC1017" s="155"/>
      <c r="AD1017" s="155"/>
      <c r="AE1017" s="155"/>
      <c r="AF1017" s="155"/>
      <c r="AG1017" s="155"/>
      <c r="AH1017" s="232"/>
      <c r="AI1017" s="232"/>
      <c r="AJ1017" s="233"/>
      <c r="AK1017" s="232"/>
      <c r="AL1017" s="232"/>
      <c r="AM1017" s="232"/>
      <c r="AN1017" s="232"/>
      <c r="AO1017" s="145"/>
      <c r="AP1017" s="247" t="str">
        <f>IF(F1017="","",IFERROR(VLOOKUP(SUBSTITUTE(SUBSTITUTE(Tabla1[[#This Row],[Uso Sistemas]],"T","P"),"N","F"),Parámetros!$M$2:$N$17,2,0),"Completar hasta 3ra sem. para evaluar a Probacionista"))</f>
        <v/>
      </c>
      <c r="AQ1017" s="156"/>
      <c r="AR1017" s="156"/>
      <c r="AS1017" s="156"/>
      <c r="AT1017" s="30"/>
      <c r="AU1017" s="56" t="str">
        <f>CONCATENATE(Tabla1[[#This Row],[sem 01]],Tabla1[[#This Row],[sem 02]],Tabla1[[#This Row],[sem 03]])</f>
        <v/>
      </c>
      <c r="AV1017" s="56"/>
      <c r="AW1017" s="56"/>
      <c r="AX1017" s="249" t="str">
        <f>IF(V1017="","",EOMONTH(EDATE(Tabla1[[#This Row],[Fecha Finalización]],2),0))</f>
        <v/>
      </c>
      <c r="AY1017" s="156"/>
      <c r="AZ1017" s="250" t="str">
        <f>IF(V1017="","",EOMONTH(EDATE(Tabla1[[#This Row],[Fecha Finalización]],3),0))</f>
        <v/>
      </c>
      <c r="BA1017" s="40"/>
      <c r="BB1017" s="40"/>
      <c r="BC1017" s="238"/>
      <c r="BD1017" s="234" t="str">
        <f>IF(F1017="","",Tabla1[[#This Row],[sem 01]]&amp;Tabla1[[#This Row],[sem 02]]&amp;Tabla1[[#This Row],[sem 03]])</f>
        <v/>
      </c>
      <c r="BE1017" s="235" t="str">
        <f>+IF(TRIM(F1017)="","",$B$1&amp;"-"&amp;Tabla1[[#This Row],[Mes Inscrito]]&amp;"-"&amp;Tabla1[[#This Row],[Dia de clases Inscrito]]&amp;"-"&amp;Tabla1[[#This Row],[Horario Inscrito]]&amp;"-"&amp;Tabla1[[#This Row],[Fecha Inicio grupo]])</f>
        <v/>
      </c>
      <c r="BF1017" s="252" t="str">
        <f>IF(F1017="","",Tabla1[[#This Row],[Curso]])</f>
        <v/>
      </c>
      <c r="BG1017" s="253" t="str">
        <f>+IF(TRIM(F1017)="","",$B$1&amp;"-"&amp;TRIM(Tabla1[[#This Row],[Mes Inscrito]])&amp;"-"&amp;TRIM(Tabla1[[#This Row],[Dia de clases Inscrito]])&amp;"-"&amp;TRIM(Tabla1[[#This Row],[Horario Inscrito]])&amp;"-"&amp;TRIM(Tabla1[[#This Row],[Fecha Inicio grupo]])&amp;"-"&amp;TRIM(Tabla1[[#This Row],[Tipo Incrito]]))</f>
        <v/>
      </c>
      <c r="BH1017" s="254"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08"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08"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08" t="str">
        <f>IF(Tabla1[[#This Row],[Fecha Inicio grupo]]="","",IFERROR(VLOOKUP(Tabla1[[#This Row],[Mes de Alta como miembro]],Parámetros!$AM$2:$AN$16,2,0),"01/01/1900"))</f>
        <v/>
      </c>
    </row>
    <row r="1018" spans="1:63" ht="15" hidden="1" customHeight="1">
      <c r="A1018" s="69">
        <v>1015</v>
      </c>
      <c r="B1018" s="146"/>
      <c r="C1018" s="147"/>
      <c r="D1018" s="43"/>
      <c r="E1018" s="148"/>
      <c r="F1018" s="207"/>
      <c r="G1018" s="46"/>
      <c r="H1018" s="165"/>
      <c r="I1018" s="149"/>
      <c r="J1018" s="147"/>
      <c r="K1018" s="168"/>
      <c r="L1018" s="151"/>
      <c r="M1018" s="150"/>
      <c r="N1018" s="240" t="str">
        <f ca="1">IF(Tabla1[[#This Row],[Fecha de nac]]="","",IF(Tabla1[[#This Row],[Fecha Finalización]] &gt;=TODAY(), DATEDIF(Tabla1[[#This Row],[Fecha de nac]],TODAY(),"y"), ROUNDDOWN((Tabla1[[#This Row],[Fecha Finalización]] -Tabla1[[#This Row],[Fecha de nac]])/365,0)))</f>
        <v/>
      </c>
      <c r="O1018" s="171"/>
      <c r="P1018" s="152"/>
      <c r="Q1018" s="153"/>
      <c r="R1018" s="154"/>
      <c r="S1018" s="154"/>
      <c r="T1018" s="154"/>
      <c r="U1018" s="244" t="str">
        <f>IF(F1018="","",Tabla1[[#This Row],[Fecha Inicio grupo]]+3*7-7)</f>
        <v/>
      </c>
      <c r="V1018" s="245" t="str">
        <f>IF(F1018="","",EDATE(Tabla1[[#This Row],[Fecha Inicio grupo]],3))</f>
        <v/>
      </c>
      <c r="W1018" s="30"/>
      <c r="X1018" s="30"/>
      <c r="Y1018" s="155"/>
      <c r="Z1018" s="155"/>
      <c r="AA1018" s="155"/>
      <c r="AB1018" s="155"/>
      <c r="AC1018" s="155"/>
      <c r="AD1018" s="155"/>
      <c r="AE1018" s="155"/>
      <c r="AF1018" s="155"/>
      <c r="AG1018" s="155"/>
      <c r="AH1018" s="232"/>
      <c r="AI1018" s="232"/>
      <c r="AJ1018" s="233"/>
      <c r="AK1018" s="232"/>
      <c r="AL1018" s="232"/>
      <c r="AM1018" s="232"/>
      <c r="AN1018" s="232"/>
      <c r="AO1018" s="145"/>
      <c r="AP1018" s="247" t="str">
        <f>IF(F1018="","",IFERROR(VLOOKUP(SUBSTITUTE(SUBSTITUTE(Tabla1[[#This Row],[Uso Sistemas]],"T","P"),"N","F"),Parámetros!$M$2:$N$17,2,0),"Completar hasta 3ra sem. para evaluar a Probacionista"))</f>
        <v/>
      </c>
      <c r="AQ1018" s="156"/>
      <c r="AR1018" s="156"/>
      <c r="AS1018" s="156"/>
      <c r="AT1018" s="30"/>
      <c r="AU1018" s="56" t="str">
        <f>CONCATENATE(Tabla1[[#This Row],[sem 01]],Tabla1[[#This Row],[sem 02]],Tabla1[[#This Row],[sem 03]])</f>
        <v/>
      </c>
      <c r="AV1018" s="56"/>
      <c r="AW1018" s="56"/>
      <c r="AX1018" s="249" t="str">
        <f>IF(V1018="","",EOMONTH(EDATE(Tabla1[[#This Row],[Fecha Finalización]],2),0))</f>
        <v/>
      </c>
      <c r="AY1018" s="156"/>
      <c r="AZ1018" s="250" t="str">
        <f>IF(V1018="","",EOMONTH(EDATE(Tabla1[[#This Row],[Fecha Finalización]],3),0))</f>
        <v/>
      </c>
      <c r="BA1018" s="40"/>
      <c r="BB1018" s="40"/>
      <c r="BC1018" s="238"/>
      <c r="BD1018" s="234" t="str">
        <f>IF(F1018="","",Tabla1[[#This Row],[sem 01]]&amp;Tabla1[[#This Row],[sem 02]]&amp;Tabla1[[#This Row],[sem 03]])</f>
        <v/>
      </c>
      <c r="BE1018" s="235" t="str">
        <f>+IF(TRIM(F1018)="","",$B$1&amp;"-"&amp;Tabla1[[#This Row],[Mes Inscrito]]&amp;"-"&amp;Tabla1[[#This Row],[Dia de clases Inscrito]]&amp;"-"&amp;Tabla1[[#This Row],[Horario Inscrito]]&amp;"-"&amp;Tabla1[[#This Row],[Fecha Inicio grupo]])</f>
        <v/>
      </c>
      <c r="BF1018" s="252" t="str">
        <f>IF(F1018="","",Tabla1[[#This Row],[Curso]])</f>
        <v/>
      </c>
      <c r="BG1018" s="253" t="str">
        <f>+IF(TRIM(F1018)="","",$B$1&amp;"-"&amp;TRIM(Tabla1[[#This Row],[Mes Inscrito]])&amp;"-"&amp;TRIM(Tabla1[[#This Row],[Dia de clases Inscrito]])&amp;"-"&amp;TRIM(Tabla1[[#This Row],[Horario Inscrito]])&amp;"-"&amp;TRIM(Tabla1[[#This Row],[Fecha Inicio grupo]])&amp;"-"&amp;TRIM(Tabla1[[#This Row],[Tipo Incrito]]))</f>
        <v/>
      </c>
      <c r="BH1018" s="254"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08"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08"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08" t="str">
        <f>IF(Tabla1[[#This Row],[Fecha Inicio grupo]]="","",IFERROR(VLOOKUP(Tabla1[[#This Row],[Mes de Alta como miembro]],Parámetros!$AM$2:$AN$16,2,0),"01/01/1900"))</f>
        <v/>
      </c>
    </row>
    <row r="1019" spans="1:63" ht="15" hidden="1" customHeight="1">
      <c r="A1019" s="69">
        <v>1016</v>
      </c>
      <c r="B1019" s="146"/>
      <c r="C1019" s="147"/>
      <c r="D1019" s="43"/>
      <c r="E1019" s="148"/>
      <c r="F1019" s="207"/>
      <c r="G1019" s="46"/>
      <c r="H1019" s="165"/>
      <c r="I1019" s="149"/>
      <c r="J1019" s="147"/>
      <c r="K1019" s="168"/>
      <c r="L1019" s="151"/>
      <c r="M1019" s="150"/>
      <c r="N1019" s="240" t="str">
        <f ca="1">IF(Tabla1[[#This Row],[Fecha de nac]]="","",IF(Tabla1[[#This Row],[Fecha Finalización]] &gt;=TODAY(), DATEDIF(Tabla1[[#This Row],[Fecha de nac]],TODAY(),"y"), ROUNDDOWN((Tabla1[[#This Row],[Fecha Finalización]] -Tabla1[[#This Row],[Fecha de nac]])/365,0)))</f>
        <v/>
      </c>
      <c r="O1019" s="171"/>
      <c r="P1019" s="152"/>
      <c r="Q1019" s="153"/>
      <c r="R1019" s="154"/>
      <c r="S1019" s="154"/>
      <c r="T1019" s="154"/>
      <c r="U1019" s="244" t="str">
        <f>IF(F1019="","",Tabla1[[#This Row],[Fecha Inicio grupo]]+3*7-7)</f>
        <v/>
      </c>
      <c r="V1019" s="245" t="str">
        <f>IF(F1019="","",EDATE(Tabla1[[#This Row],[Fecha Inicio grupo]],3))</f>
        <v/>
      </c>
      <c r="W1019" s="30"/>
      <c r="X1019" s="30"/>
      <c r="Y1019" s="155"/>
      <c r="Z1019" s="155"/>
      <c r="AA1019" s="155"/>
      <c r="AB1019" s="155"/>
      <c r="AC1019" s="155"/>
      <c r="AD1019" s="155"/>
      <c r="AE1019" s="155"/>
      <c r="AF1019" s="155"/>
      <c r="AG1019" s="155"/>
      <c r="AH1019" s="232"/>
      <c r="AI1019" s="232"/>
      <c r="AJ1019" s="233"/>
      <c r="AK1019" s="232"/>
      <c r="AL1019" s="232"/>
      <c r="AM1019" s="232"/>
      <c r="AN1019" s="232"/>
      <c r="AO1019" s="145"/>
      <c r="AP1019" s="247" t="str">
        <f>IF(F1019="","",IFERROR(VLOOKUP(SUBSTITUTE(SUBSTITUTE(Tabla1[[#This Row],[Uso Sistemas]],"T","P"),"N","F"),Parámetros!$M$2:$N$17,2,0),"Completar hasta 3ra sem. para evaluar a Probacionista"))</f>
        <v/>
      </c>
      <c r="AQ1019" s="156"/>
      <c r="AR1019" s="156"/>
      <c r="AS1019" s="156"/>
      <c r="AT1019" s="30"/>
      <c r="AU1019" s="56" t="str">
        <f>CONCATENATE(Tabla1[[#This Row],[sem 01]],Tabla1[[#This Row],[sem 02]],Tabla1[[#This Row],[sem 03]])</f>
        <v/>
      </c>
      <c r="AV1019" s="56"/>
      <c r="AW1019" s="56"/>
      <c r="AX1019" s="249" t="str">
        <f>IF(V1019="","",EOMONTH(EDATE(Tabla1[[#This Row],[Fecha Finalización]],2),0))</f>
        <v/>
      </c>
      <c r="AY1019" s="156"/>
      <c r="AZ1019" s="250" t="str">
        <f>IF(V1019="","",EOMONTH(EDATE(Tabla1[[#This Row],[Fecha Finalización]],3),0))</f>
        <v/>
      </c>
      <c r="BA1019" s="40"/>
      <c r="BB1019" s="40"/>
      <c r="BC1019" s="238"/>
      <c r="BD1019" s="234" t="str">
        <f>IF(F1019="","",Tabla1[[#This Row],[sem 01]]&amp;Tabla1[[#This Row],[sem 02]]&amp;Tabla1[[#This Row],[sem 03]])</f>
        <v/>
      </c>
      <c r="BE1019" s="235" t="str">
        <f>+IF(TRIM(F1019)="","",$B$1&amp;"-"&amp;Tabla1[[#This Row],[Mes Inscrito]]&amp;"-"&amp;Tabla1[[#This Row],[Dia de clases Inscrito]]&amp;"-"&amp;Tabla1[[#This Row],[Horario Inscrito]]&amp;"-"&amp;Tabla1[[#This Row],[Fecha Inicio grupo]])</f>
        <v/>
      </c>
      <c r="BF1019" s="252" t="str">
        <f>IF(F1019="","",Tabla1[[#This Row],[Curso]])</f>
        <v/>
      </c>
      <c r="BG1019" s="253" t="str">
        <f>+IF(TRIM(F1019)="","",$B$1&amp;"-"&amp;TRIM(Tabla1[[#This Row],[Mes Inscrito]])&amp;"-"&amp;TRIM(Tabla1[[#This Row],[Dia de clases Inscrito]])&amp;"-"&amp;TRIM(Tabla1[[#This Row],[Horario Inscrito]])&amp;"-"&amp;TRIM(Tabla1[[#This Row],[Fecha Inicio grupo]])&amp;"-"&amp;TRIM(Tabla1[[#This Row],[Tipo Incrito]]))</f>
        <v/>
      </c>
      <c r="BH1019" s="254"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08"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08"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08" t="str">
        <f>IF(Tabla1[[#This Row],[Fecha Inicio grupo]]="","",IFERROR(VLOOKUP(Tabla1[[#This Row],[Mes de Alta como miembro]],Parámetros!$AM$2:$AN$16,2,0),"01/01/1900"))</f>
        <v/>
      </c>
    </row>
    <row r="1020" spans="1:63" ht="15" hidden="1" customHeight="1">
      <c r="A1020" s="69">
        <v>1017</v>
      </c>
      <c r="B1020" s="146"/>
      <c r="C1020" s="147"/>
      <c r="D1020" s="43"/>
      <c r="E1020" s="148"/>
      <c r="F1020" s="207"/>
      <c r="G1020" s="46"/>
      <c r="H1020" s="165"/>
      <c r="I1020" s="149"/>
      <c r="J1020" s="147"/>
      <c r="K1020" s="168"/>
      <c r="L1020" s="151"/>
      <c r="M1020" s="150"/>
      <c r="N1020" s="240" t="str">
        <f ca="1">IF(Tabla1[[#This Row],[Fecha de nac]]="","",IF(Tabla1[[#This Row],[Fecha Finalización]] &gt;=TODAY(), DATEDIF(Tabla1[[#This Row],[Fecha de nac]],TODAY(),"y"), ROUNDDOWN((Tabla1[[#This Row],[Fecha Finalización]] -Tabla1[[#This Row],[Fecha de nac]])/365,0)))</f>
        <v/>
      </c>
      <c r="O1020" s="171"/>
      <c r="P1020" s="152"/>
      <c r="Q1020" s="153"/>
      <c r="R1020" s="154"/>
      <c r="S1020" s="154"/>
      <c r="T1020" s="154"/>
      <c r="U1020" s="244" t="str">
        <f>IF(F1020="","",Tabla1[[#This Row],[Fecha Inicio grupo]]+3*7-7)</f>
        <v/>
      </c>
      <c r="V1020" s="245" t="str">
        <f>IF(F1020="","",EDATE(Tabla1[[#This Row],[Fecha Inicio grupo]],3))</f>
        <v/>
      </c>
      <c r="W1020" s="30"/>
      <c r="X1020" s="30"/>
      <c r="Y1020" s="155"/>
      <c r="Z1020" s="155"/>
      <c r="AA1020" s="155"/>
      <c r="AB1020" s="155"/>
      <c r="AC1020" s="155"/>
      <c r="AD1020" s="155"/>
      <c r="AE1020" s="155"/>
      <c r="AF1020" s="155"/>
      <c r="AG1020" s="155"/>
      <c r="AH1020" s="232"/>
      <c r="AI1020" s="232"/>
      <c r="AJ1020" s="233"/>
      <c r="AK1020" s="232"/>
      <c r="AL1020" s="232"/>
      <c r="AM1020" s="232"/>
      <c r="AN1020" s="232"/>
      <c r="AO1020" s="145"/>
      <c r="AP1020" s="247" t="str">
        <f>IF(F1020="","",IFERROR(VLOOKUP(SUBSTITUTE(SUBSTITUTE(Tabla1[[#This Row],[Uso Sistemas]],"T","P"),"N","F"),Parámetros!$M$2:$N$17,2,0),"Completar hasta 3ra sem. para evaluar a Probacionista"))</f>
        <v/>
      </c>
      <c r="AQ1020" s="156"/>
      <c r="AR1020" s="156"/>
      <c r="AS1020" s="156"/>
      <c r="AT1020" s="30"/>
      <c r="AU1020" s="56" t="str">
        <f>CONCATENATE(Tabla1[[#This Row],[sem 01]],Tabla1[[#This Row],[sem 02]],Tabla1[[#This Row],[sem 03]])</f>
        <v/>
      </c>
      <c r="AV1020" s="56"/>
      <c r="AW1020" s="56"/>
      <c r="AX1020" s="249" t="str">
        <f>IF(V1020="","",EOMONTH(EDATE(Tabla1[[#This Row],[Fecha Finalización]],2),0))</f>
        <v/>
      </c>
      <c r="AY1020" s="156"/>
      <c r="AZ1020" s="250" t="str">
        <f>IF(V1020="","",EOMONTH(EDATE(Tabla1[[#This Row],[Fecha Finalización]],3),0))</f>
        <v/>
      </c>
      <c r="BA1020" s="40"/>
      <c r="BB1020" s="40"/>
      <c r="BC1020" s="238"/>
      <c r="BD1020" s="234" t="str">
        <f>IF(F1020="","",Tabla1[[#This Row],[sem 01]]&amp;Tabla1[[#This Row],[sem 02]]&amp;Tabla1[[#This Row],[sem 03]])</f>
        <v/>
      </c>
      <c r="BE1020" s="235" t="str">
        <f>+IF(TRIM(F1020)="","",$B$1&amp;"-"&amp;Tabla1[[#This Row],[Mes Inscrito]]&amp;"-"&amp;Tabla1[[#This Row],[Dia de clases Inscrito]]&amp;"-"&amp;Tabla1[[#This Row],[Horario Inscrito]]&amp;"-"&amp;Tabla1[[#This Row],[Fecha Inicio grupo]])</f>
        <v/>
      </c>
      <c r="BF1020" s="252" t="str">
        <f>IF(F1020="","",Tabla1[[#This Row],[Curso]])</f>
        <v/>
      </c>
      <c r="BG1020" s="253" t="str">
        <f>+IF(TRIM(F1020)="","",$B$1&amp;"-"&amp;TRIM(Tabla1[[#This Row],[Mes Inscrito]])&amp;"-"&amp;TRIM(Tabla1[[#This Row],[Dia de clases Inscrito]])&amp;"-"&amp;TRIM(Tabla1[[#This Row],[Horario Inscrito]])&amp;"-"&amp;TRIM(Tabla1[[#This Row],[Fecha Inicio grupo]])&amp;"-"&amp;TRIM(Tabla1[[#This Row],[Tipo Incrito]]))</f>
        <v/>
      </c>
      <c r="BH1020" s="254"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08"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08"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08" t="str">
        <f>IF(Tabla1[[#This Row],[Fecha Inicio grupo]]="","",IFERROR(VLOOKUP(Tabla1[[#This Row],[Mes de Alta como miembro]],Parámetros!$AM$2:$AN$16,2,0),"01/01/1900"))</f>
        <v/>
      </c>
    </row>
    <row r="1021" spans="1:63" ht="15" hidden="1" customHeight="1">
      <c r="A1021" s="69">
        <v>1018</v>
      </c>
      <c r="B1021" s="146"/>
      <c r="C1021" s="147"/>
      <c r="D1021" s="43"/>
      <c r="E1021" s="148"/>
      <c r="F1021" s="207"/>
      <c r="G1021" s="46"/>
      <c r="H1021" s="165"/>
      <c r="I1021" s="149"/>
      <c r="J1021" s="147"/>
      <c r="K1021" s="168"/>
      <c r="L1021" s="151"/>
      <c r="M1021" s="150"/>
      <c r="N1021" s="240" t="str">
        <f ca="1">IF(Tabla1[[#This Row],[Fecha de nac]]="","",IF(Tabla1[[#This Row],[Fecha Finalización]] &gt;=TODAY(), DATEDIF(Tabla1[[#This Row],[Fecha de nac]],TODAY(),"y"), ROUNDDOWN((Tabla1[[#This Row],[Fecha Finalización]] -Tabla1[[#This Row],[Fecha de nac]])/365,0)))</f>
        <v/>
      </c>
      <c r="O1021" s="171"/>
      <c r="P1021" s="152"/>
      <c r="Q1021" s="153"/>
      <c r="R1021" s="154"/>
      <c r="S1021" s="154"/>
      <c r="T1021" s="154"/>
      <c r="U1021" s="244" t="str">
        <f>IF(F1021="","",Tabla1[[#This Row],[Fecha Inicio grupo]]+3*7-7)</f>
        <v/>
      </c>
      <c r="V1021" s="245" t="str">
        <f>IF(F1021="","",EDATE(Tabla1[[#This Row],[Fecha Inicio grupo]],3))</f>
        <v/>
      </c>
      <c r="W1021" s="30"/>
      <c r="X1021" s="30"/>
      <c r="Y1021" s="155"/>
      <c r="Z1021" s="155"/>
      <c r="AA1021" s="155"/>
      <c r="AB1021" s="155"/>
      <c r="AC1021" s="155"/>
      <c r="AD1021" s="155"/>
      <c r="AE1021" s="155"/>
      <c r="AF1021" s="155"/>
      <c r="AG1021" s="155"/>
      <c r="AH1021" s="232"/>
      <c r="AI1021" s="232"/>
      <c r="AJ1021" s="233"/>
      <c r="AK1021" s="232"/>
      <c r="AL1021" s="232"/>
      <c r="AM1021" s="232"/>
      <c r="AN1021" s="232"/>
      <c r="AO1021" s="145"/>
      <c r="AP1021" s="247" t="str">
        <f>IF(F1021="","",IFERROR(VLOOKUP(SUBSTITUTE(SUBSTITUTE(Tabla1[[#This Row],[Uso Sistemas]],"T","P"),"N","F"),Parámetros!$M$2:$N$17,2,0),"Completar hasta 3ra sem. para evaluar a Probacionista"))</f>
        <v/>
      </c>
      <c r="AQ1021" s="156"/>
      <c r="AR1021" s="156"/>
      <c r="AS1021" s="156"/>
      <c r="AT1021" s="30"/>
      <c r="AU1021" s="56" t="str">
        <f>CONCATENATE(Tabla1[[#This Row],[sem 01]],Tabla1[[#This Row],[sem 02]],Tabla1[[#This Row],[sem 03]])</f>
        <v/>
      </c>
      <c r="AV1021" s="56"/>
      <c r="AW1021" s="56"/>
      <c r="AX1021" s="249" t="str">
        <f>IF(V1021="","",EOMONTH(EDATE(Tabla1[[#This Row],[Fecha Finalización]],2),0))</f>
        <v/>
      </c>
      <c r="AY1021" s="156"/>
      <c r="AZ1021" s="250" t="str">
        <f>IF(V1021="","",EOMONTH(EDATE(Tabla1[[#This Row],[Fecha Finalización]],3),0))</f>
        <v/>
      </c>
      <c r="BA1021" s="40"/>
      <c r="BB1021" s="40"/>
      <c r="BC1021" s="238"/>
      <c r="BD1021" s="234" t="str">
        <f>IF(F1021="","",Tabla1[[#This Row],[sem 01]]&amp;Tabla1[[#This Row],[sem 02]]&amp;Tabla1[[#This Row],[sem 03]])</f>
        <v/>
      </c>
      <c r="BE1021" s="235" t="str">
        <f>+IF(TRIM(F1021)="","",$B$1&amp;"-"&amp;Tabla1[[#This Row],[Mes Inscrito]]&amp;"-"&amp;Tabla1[[#This Row],[Dia de clases Inscrito]]&amp;"-"&amp;Tabla1[[#This Row],[Horario Inscrito]]&amp;"-"&amp;Tabla1[[#This Row],[Fecha Inicio grupo]])</f>
        <v/>
      </c>
      <c r="BF1021" s="252" t="str">
        <f>IF(F1021="","",Tabla1[[#This Row],[Curso]])</f>
        <v/>
      </c>
      <c r="BG1021" s="253" t="str">
        <f>+IF(TRIM(F1021)="","",$B$1&amp;"-"&amp;TRIM(Tabla1[[#This Row],[Mes Inscrito]])&amp;"-"&amp;TRIM(Tabla1[[#This Row],[Dia de clases Inscrito]])&amp;"-"&amp;TRIM(Tabla1[[#This Row],[Horario Inscrito]])&amp;"-"&amp;TRIM(Tabla1[[#This Row],[Fecha Inicio grupo]])&amp;"-"&amp;TRIM(Tabla1[[#This Row],[Tipo Incrito]]))</f>
        <v/>
      </c>
      <c r="BH1021" s="254"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08"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08"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08" t="str">
        <f>IF(Tabla1[[#This Row],[Fecha Inicio grupo]]="","",IFERROR(VLOOKUP(Tabla1[[#This Row],[Mes de Alta como miembro]],Parámetros!$AM$2:$AN$16,2,0),"01/01/1900"))</f>
        <v/>
      </c>
    </row>
    <row r="1022" spans="1:63" ht="15" hidden="1" customHeight="1">
      <c r="A1022" s="69">
        <v>1019</v>
      </c>
      <c r="B1022" s="146"/>
      <c r="C1022" s="147"/>
      <c r="D1022" s="43"/>
      <c r="E1022" s="148"/>
      <c r="F1022" s="207"/>
      <c r="G1022" s="46"/>
      <c r="H1022" s="165"/>
      <c r="I1022" s="149"/>
      <c r="J1022" s="147"/>
      <c r="K1022" s="168"/>
      <c r="L1022" s="151"/>
      <c r="M1022" s="150"/>
      <c r="N1022" s="240" t="str">
        <f ca="1">IF(Tabla1[[#This Row],[Fecha de nac]]="","",IF(Tabla1[[#This Row],[Fecha Finalización]] &gt;=TODAY(), DATEDIF(Tabla1[[#This Row],[Fecha de nac]],TODAY(),"y"), ROUNDDOWN((Tabla1[[#This Row],[Fecha Finalización]] -Tabla1[[#This Row],[Fecha de nac]])/365,0)))</f>
        <v/>
      </c>
      <c r="O1022" s="171"/>
      <c r="P1022" s="152"/>
      <c r="Q1022" s="153"/>
      <c r="R1022" s="154"/>
      <c r="S1022" s="154"/>
      <c r="T1022" s="154"/>
      <c r="U1022" s="244" t="str">
        <f>IF(F1022="","",Tabla1[[#This Row],[Fecha Inicio grupo]]+3*7-7)</f>
        <v/>
      </c>
      <c r="V1022" s="245" t="str">
        <f>IF(F1022="","",EDATE(Tabla1[[#This Row],[Fecha Inicio grupo]],3))</f>
        <v/>
      </c>
      <c r="W1022" s="30"/>
      <c r="X1022" s="30"/>
      <c r="Y1022" s="155"/>
      <c r="Z1022" s="155"/>
      <c r="AA1022" s="155"/>
      <c r="AB1022" s="155"/>
      <c r="AC1022" s="155"/>
      <c r="AD1022" s="155"/>
      <c r="AE1022" s="155"/>
      <c r="AF1022" s="155"/>
      <c r="AG1022" s="155"/>
      <c r="AH1022" s="232"/>
      <c r="AI1022" s="232"/>
      <c r="AJ1022" s="233"/>
      <c r="AK1022" s="232"/>
      <c r="AL1022" s="232"/>
      <c r="AM1022" s="232"/>
      <c r="AN1022" s="232"/>
      <c r="AO1022" s="145"/>
      <c r="AP1022" s="247" t="str">
        <f>IF(F1022="","",IFERROR(VLOOKUP(SUBSTITUTE(SUBSTITUTE(Tabla1[[#This Row],[Uso Sistemas]],"T","P"),"N","F"),Parámetros!$M$2:$N$17,2,0),"Completar hasta 3ra sem. para evaluar a Probacionista"))</f>
        <v/>
      </c>
      <c r="AQ1022" s="156"/>
      <c r="AR1022" s="156"/>
      <c r="AS1022" s="156"/>
      <c r="AT1022" s="30"/>
      <c r="AU1022" s="56" t="str">
        <f>CONCATENATE(Tabla1[[#This Row],[sem 01]],Tabla1[[#This Row],[sem 02]],Tabla1[[#This Row],[sem 03]])</f>
        <v/>
      </c>
      <c r="AV1022" s="56"/>
      <c r="AW1022" s="56"/>
      <c r="AX1022" s="249" t="str">
        <f>IF(V1022="","",EOMONTH(EDATE(Tabla1[[#This Row],[Fecha Finalización]],2),0))</f>
        <v/>
      </c>
      <c r="AY1022" s="156"/>
      <c r="AZ1022" s="250" t="str">
        <f>IF(V1022="","",EOMONTH(EDATE(Tabla1[[#This Row],[Fecha Finalización]],3),0))</f>
        <v/>
      </c>
      <c r="BA1022" s="40"/>
      <c r="BB1022" s="40"/>
      <c r="BC1022" s="238"/>
      <c r="BD1022" s="234" t="str">
        <f>IF(F1022="","",Tabla1[[#This Row],[sem 01]]&amp;Tabla1[[#This Row],[sem 02]]&amp;Tabla1[[#This Row],[sem 03]])</f>
        <v/>
      </c>
      <c r="BE1022" s="235" t="str">
        <f>+IF(TRIM(F1022)="","",$B$1&amp;"-"&amp;Tabla1[[#This Row],[Mes Inscrito]]&amp;"-"&amp;Tabla1[[#This Row],[Dia de clases Inscrito]]&amp;"-"&amp;Tabla1[[#This Row],[Horario Inscrito]]&amp;"-"&amp;Tabla1[[#This Row],[Fecha Inicio grupo]])</f>
        <v/>
      </c>
      <c r="BF1022" s="252" t="str">
        <f>IF(F1022="","",Tabla1[[#This Row],[Curso]])</f>
        <v/>
      </c>
      <c r="BG1022" s="253" t="str">
        <f>+IF(TRIM(F1022)="","",$B$1&amp;"-"&amp;TRIM(Tabla1[[#This Row],[Mes Inscrito]])&amp;"-"&amp;TRIM(Tabla1[[#This Row],[Dia de clases Inscrito]])&amp;"-"&amp;TRIM(Tabla1[[#This Row],[Horario Inscrito]])&amp;"-"&amp;TRIM(Tabla1[[#This Row],[Fecha Inicio grupo]])&amp;"-"&amp;TRIM(Tabla1[[#This Row],[Tipo Incrito]]))</f>
        <v/>
      </c>
      <c r="BH1022" s="254"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08"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08"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08" t="str">
        <f>IF(Tabla1[[#This Row],[Fecha Inicio grupo]]="","",IFERROR(VLOOKUP(Tabla1[[#This Row],[Mes de Alta como miembro]],Parámetros!$AM$2:$AN$16,2,0),"01/01/1900"))</f>
        <v/>
      </c>
    </row>
    <row r="1023" spans="1:63" ht="15" hidden="1" customHeight="1">
      <c r="A1023" s="69">
        <v>1020</v>
      </c>
      <c r="B1023" s="146"/>
      <c r="C1023" s="147"/>
      <c r="D1023" s="43"/>
      <c r="E1023" s="148"/>
      <c r="F1023" s="207"/>
      <c r="G1023" s="46"/>
      <c r="H1023" s="165"/>
      <c r="I1023" s="149"/>
      <c r="J1023" s="147"/>
      <c r="K1023" s="168"/>
      <c r="L1023" s="151"/>
      <c r="M1023" s="150"/>
      <c r="N1023" s="240" t="str">
        <f ca="1">IF(Tabla1[[#This Row],[Fecha de nac]]="","",IF(Tabla1[[#This Row],[Fecha Finalización]] &gt;=TODAY(), DATEDIF(Tabla1[[#This Row],[Fecha de nac]],TODAY(),"y"), ROUNDDOWN((Tabla1[[#This Row],[Fecha Finalización]] -Tabla1[[#This Row],[Fecha de nac]])/365,0)))</f>
        <v/>
      </c>
      <c r="O1023" s="171"/>
      <c r="P1023" s="152"/>
      <c r="Q1023" s="153"/>
      <c r="R1023" s="154"/>
      <c r="S1023" s="154"/>
      <c r="T1023" s="154"/>
      <c r="U1023" s="244" t="str">
        <f>IF(F1023="","",Tabla1[[#This Row],[Fecha Inicio grupo]]+3*7-7)</f>
        <v/>
      </c>
      <c r="V1023" s="245" t="str">
        <f>IF(F1023="","",EDATE(Tabla1[[#This Row],[Fecha Inicio grupo]],3))</f>
        <v/>
      </c>
      <c r="W1023" s="30"/>
      <c r="X1023" s="30"/>
      <c r="Y1023" s="155"/>
      <c r="Z1023" s="155"/>
      <c r="AA1023" s="155"/>
      <c r="AB1023" s="155"/>
      <c r="AC1023" s="155"/>
      <c r="AD1023" s="155"/>
      <c r="AE1023" s="155"/>
      <c r="AF1023" s="155"/>
      <c r="AG1023" s="155"/>
      <c r="AH1023" s="232"/>
      <c r="AI1023" s="232"/>
      <c r="AJ1023" s="233"/>
      <c r="AK1023" s="232"/>
      <c r="AL1023" s="232"/>
      <c r="AM1023" s="232"/>
      <c r="AN1023" s="232"/>
      <c r="AO1023" s="145"/>
      <c r="AP1023" s="247" t="str">
        <f>IF(F1023="","",IFERROR(VLOOKUP(SUBSTITUTE(SUBSTITUTE(Tabla1[[#This Row],[Uso Sistemas]],"T","P"),"N","F"),Parámetros!$M$2:$N$17,2,0),"Completar hasta 3ra sem. para evaluar a Probacionista"))</f>
        <v/>
      </c>
      <c r="AQ1023" s="156"/>
      <c r="AR1023" s="156"/>
      <c r="AS1023" s="156"/>
      <c r="AT1023" s="30"/>
      <c r="AU1023" s="56" t="str">
        <f>CONCATENATE(Tabla1[[#This Row],[sem 01]],Tabla1[[#This Row],[sem 02]],Tabla1[[#This Row],[sem 03]])</f>
        <v/>
      </c>
      <c r="AV1023" s="56"/>
      <c r="AW1023" s="56"/>
      <c r="AX1023" s="249" t="str">
        <f>IF(V1023="","",EOMONTH(EDATE(Tabla1[[#This Row],[Fecha Finalización]],2),0))</f>
        <v/>
      </c>
      <c r="AY1023" s="156"/>
      <c r="AZ1023" s="250" t="str">
        <f>IF(V1023="","",EOMONTH(EDATE(Tabla1[[#This Row],[Fecha Finalización]],3),0))</f>
        <v/>
      </c>
      <c r="BA1023" s="40"/>
      <c r="BB1023" s="40"/>
      <c r="BC1023" s="238"/>
      <c r="BD1023" s="234" t="str">
        <f>IF(F1023="","",Tabla1[[#This Row],[sem 01]]&amp;Tabla1[[#This Row],[sem 02]]&amp;Tabla1[[#This Row],[sem 03]])</f>
        <v/>
      </c>
      <c r="BE1023" s="235" t="str">
        <f>+IF(TRIM(F1023)="","",$B$1&amp;"-"&amp;Tabla1[[#This Row],[Mes Inscrito]]&amp;"-"&amp;Tabla1[[#This Row],[Dia de clases Inscrito]]&amp;"-"&amp;Tabla1[[#This Row],[Horario Inscrito]]&amp;"-"&amp;Tabla1[[#This Row],[Fecha Inicio grupo]])</f>
        <v/>
      </c>
      <c r="BF1023" s="252" t="str">
        <f>IF(F1023="","",Tabla1[[#This Row],[Curso]])</f>
        <v/>
      </c>
      <c r="BG1023" s="253" t="str">
        <f>+IF(TRIM(F1023)="","",$B$1&amp;"-"&amp;TRIM(Tabla1[[#This Row],[Mes Inscrito]])&amp;"-"&amp;TRIM(Tabla1[[#This Row],[Dia de clases Inscrito]])&amp;"-"&amp;TRIM(Tabla1[[#This Row],[Horario Inscrito]])&amp;"-"&amp;TRIM(Tabla1[[#This Row],[Fecha Inicio grupo]])&amp;"-"&amp;TRIM(Tabla1[[#This Row],[Tipo Incrito]]))</f>
        <v/>
      </c>
      <c r="BH1023" s="254"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08"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08"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08" t="str">
        <f>IF(Tabla1[[#This Row],[Fecha Inicio grupo]]="","",IFERROR(VLOOKUP(Tabla1[[#This Row],[Mes de Alta como miembro]],Parámetros!$AM$2:$AN$16,2,0),"01/01/1900"))</f>
        <v/>
      </c>
    </row>
    <row r="1024" spans="1:63" ht="15" hidden="1" customHeight="1">
      <c r="A1024" s="69">
        <v>1021</v>
      </c>
      <c r="B1024" s="146"/>
      <c r="C1024" s="147"/>
      <c r="D1024" s="43"/>
      <c r="E1024" s="148"/>
      <c r="F1024" s="207"/>
      <c r="G1024" s="46"/>
      <c r="H1024" s="165"/>
      <c r="I1024" s="149"/>
      <c r="J1024" s="147"/>
      <c r="K1024" s="168"/>
      <c r="L1024" s="151"/>
      <c r="M1024" s="150"/>
      <c r="N1024" s="240" t="str">
        <f ca="1">IF(Tabla1[[#This Row],[Fecha de nac]]="","",IF(Tabla1[[#This Row],[Fecha Finalización]] &gt;=TODAY(), DATEDIF(Tabla1[[#This Row],[Fecha de nac]],TODAY(),"y"), ROUNDDOWN((Tabla1[[#This Row],[Fecha Finalización]] -Tabla1[[#This Row],[Fecha de nac]])/365,0)))</f>
        <v/>
      </c>
      <c r="O1024" s="171"/>
      <c r="P1024" s="152"/>
      <c r="Q1024" s="153"/>
      <c r="R1024" s="154"/>
      <c r="S1024" s="154"/>
      <c r="T1024" s="154"/>
      <c r="U1024" s="244" t="str">
        <f>IF(F1024="","",Tabla1[[#This Row],[Fecha Inicio grupo]]+3*7-7)</f>
        <v/>
      </c>
      <c r="V1024" s="245" t="str">
        <f>IF(F1024="","",EDATE(Tabla1[[#This Row],[Fecha Inicio grupo]],3))</f>
        <v/>
      </c>
      <c r="W1024" s="30"/>
      <c r="X1024" s="30"/>
      <c r="Y1024" s="155"/>
      <c r="Z1024" s="155"/>
      <c r="AA1024" s="155"/>
      <c r="AB1024" s="155"/>
      <c r="AC1024" s="155"/>
      <c r="AD1024" s="155"/>
      <c r="AE1024" s="155"/>
      <c r="AF1024" s="155"/>
      <c r="AG1024" s="155"/>
      <c r="AH1024" s="232"/>
      <c r="AI1024" s="232"/>
      <c r="AJ1024" s="233"/>
      <c r="AK1024" s="232"/>
      <c r="AL1024" s="232"/>
      <c r="AM1024" s="232"/>
      <c r="AN1024" s="232"/>
      <c r="AO1024" s="145"/>
      <c r="AP1024" s="247" t="str">
        <f>IF(F1024="","",IFERROR(VLOOKUP(SUBSTITUTE(SUBSTITUTE(Tabla1[[#This Row],[Uso Sistemas]],"T","P"),"N","F"),Parámetros!$M$2:$N$17,2,0),"Completar hasta 3ra sem. para evaluar a Probacionista"))</f>
        <v/>
      </c>
      <c r="AQ1024" s="156"/>
      <c r="AR1024" s="156"/>
      <c r="AS1024" s="156"/>
      <c r="AT1024" s="30"/>
      <c r="AU1024" s="56" t="str">
        <f>CONCATENATE(Tabla1[[#This Row],[sem 01]],Tabla1[[#This Row],[sem 02]],Tabla1[[#This Row],[sem 03]])</f>
        <v/>
      </c>
      <c r="AV1024" s="56"/>
      <c r="AW1024" s="56"/>
      <c r="AX1024" s="249" t="str">
        <f>IF(V1024="","",EOMONTH(EDATE(Tabla1[[#This Row],[Fecha Finalización]],2),0))</f>
        <v/>
      </c>
      <c r="AY1024" s="156"/>
      <c r="AZ1024" s="250" t="str">
        <f>IF(V1024="","",EOMONTH(EDATE(Tabla1[[#This Row],[Fecha Finalización]],3),0))</f>
        <v/>
      </c>
      <c r="BA1024" s="40"/>
      <c r="BB1024" s="40"/>
      <c r="BC1024" s="238"/>
      <c r="BD1024" s="234" t="str">
        <f>IF(F1024="","",Tabla1[[#This Row],[sem 01]]&amp;Tabla1[[#This Row],[sem 02]]&amp;Tabla1[[#This Row],[sem 03]])</f>
        <v/>
      </c>
      <c r="BE1024" s="235" t="str">
        <f>+IF(TRIM(F1024)="","",$B$1&amp;"-"&amp;Tabla1[[#This Row],[Mes Inscrito]]&amp;"-"&amp;Tabla1[[#This Row],[Dia de clases Inscrito]]&amp;"-"&amp;Tabla1[[#This Row],[Horario Inscrito]]&amp;"-"&amp;Tabla1[[#This Row],[Fecha Inicio grupo]])</f>
        <v/>
      </c>
      <c r="BF1024" s="252" t="str">
        <f>IF(F1024="","",Tabla1[[#This Row],[Curso]])</f>
        <v/>
      </c>
      <c r="BG1024" s="253" t="str">
        <f>+IF(TRIM(F1024)="","",$B$1&amp;"-"&amp;TRIM(Tabla1[[#This Row],[Mes Inscrito]])&amp;"-"&amp;TRIM(Tabla1[[#This Row],[Dia de clases Inscrito]])&amp;"-"&amp;TRIM(Tabla1[[#This Row],[Horario Inscrito]])&amp;"-"&amp;TRIM(Tabla1[[#This Row],[Fecha Inicio grupo]])&amp;"-"&amp;TRIM(Tabla1[[#This Row],[Tipo Incrito]]))</f>
        <v/>
      </c>
      <c r="BH1024" s="254"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08"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08"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08" t="str">
        <f>IF(Tabla1[[#This Row],[Fecha Inicio grupo]]="","",IFERROR(VLOOKUP(Tabla1[[#This Row],[Mes de Alta como miembro]],Parámetros!$AM$2:$AN$16,2,0),"01/01/1900"))</f>
        <v/>
      </c>
    </row>
    <row r="1025" spans="1:63" ht="15" hidden="1" customHeight="1">
      <c r="A1025" s="69">
        <v>1022</v>
      </c>
      <c r="B1025" s="146"/>
      <c r="C1025" s="147"/>
      <c r="D1025" s="43"/>
      <c r="E1025" s="148"/>
      <c r="F1025" s="207"/>
      <c r="G1025" s="46"/>
      <c r="H1025" s="165"/>
      <c r="I1025" s="149"/>
      <c r="J1025" s="147"/>
      <c r="K1025" s="168"/>
      <c r="L1025" s="151"/>
      <c r="M1025" s="150"/>
      <c r="N1025" s="240" t="str">
        <f ca="1">IF(Tabla1[[#This Row],[Fecha de nac]]="","",IF(Tabla1[[#This Row],[Fecha Finalización]] &gt;=TODAY(), DATEDIF(Tabla1[[#This Row],[Fecha de nac]],TODAY(),"y"), ROUNDDOWN((Tabla1[[#This Row],[Fecha Finalización]] -Tabla1[[#This Row],[Fecha de nac]])/365,0)))</f>
        <v/>
      </c>
      <c r="O1025" s="171"/>
      <c r="P1025" s="152"/>
      <c r="Q1025" s="153"/>
      <c r="R1025" s="154"/>
      <c r="S1025" s="154"/>
      <c r="T1025" s="154"/>
      <c r="U1025" s="244" t="str">
        <f>IF(F1025="","",Tabla1[[#This Row],[Fecha Inicio grupo]]+3*7-7)</f>
        <v/>
      </c>
      <c r="V1025" s="245" t="str">
        <f>IF(F1025="","",EDATE(Tabla1[[#This Row],[Fecha Inicio grupo]],3))</f>
        <v/>
      </c>
      <c r="W1025" s="30"/>
      <c r="X1025" s="30"/>
      <c r="Y1025" s="155"/>
      <c r="Z1025" s="155"/>
      <c r="AA1025" s="155"/>
      <c r="AB1025" s="155"/>
      <c r="AC1025" s="155"/>
      <c r="AD1025" s="155"/>
      <c r="AE1025" s="155"/>
      <c r="AF1025" s="155"/>
      <c r="AG1025" s="155"/>
      <c r="AH1025" s="232"/>
      <c r="AI1025" s="232"/>
      <c r="AJ1025" s="233"/>
      <c r="AK1025" s="232"/>
      <c r="AL1025" s="232"/>
      <c r="AM1025" s="232"/>
      <c r="AN1025" s="232"/>
      <c r="AO1025" s="145"/>
      <c r="AP1025" s="247" t="str">
        <f>IF(F1025="","",IFERROR(VLOOKUP(SUBSTITUTE(SUBSTITUTE(Tabla1[[#This Row],[Uso Sistemas]],"T","P"),"N","F"),Parámetros!$M$2:$N$17,2,0),"Completar hasta 3ra sem. para evaluar a Probacionista"))</f>
        <v/>
      </c>
      <c r="AQ1025" s="156"/>
      <c r="AR1025" s="156"/>
      <c r="AS1025" s="156"/>
      <c r="AT1025" s="30"/>
      <c r="AU1025" s="56" t="str">
        <f>CONCATENATE(Tabla1[[#This Row],[sem 01]],Tabla1[[#This Row],[sem 02]],Tabla1[[#This Row],[sem 03]])</f>
        <v/>
      </c>
      <c r="AV1025" s="56"/>
      <c r="AW1025" s="56"/>
      <c r="AX1025" s="249" t="str">
        <f>IF(V1025="","",EOMONTH(EDATE(Tabla1[[#This Row],[Fecha Finalización]],2),0))</f>
        <v/>
      </c>
      <c r="AY1025" s="156"/>
      <c r="AZ1025" s="250" t="str">
        <f>IF(V1025="","",EOMONTH(EDATE(Tabla1[[#This Row],[Fecha Finalización]],3),0))</f>
        <v/>
      </c>
      <c r="BA1025" s="40"/>
      <c r="BB1025" s="40"/>
      <c r="BC1025" s="238"/>
      <c r="BD1025" s="234" t="str">
        <f>IF(F1025="","",Tabla1[[#This Row],[sem 01]]&amp;Tabla1[[#This Row],[sem 02]]&amp;Tabla1[[#This Row],[sem 03]])</f>
        <v/>
      </c>
      <c r="BE1025" s="235" t="str">
        <f>+IF(TRIM(F1025)="","",$B$1&amp;"-"&amp;Tabla1[[#This Row],[Mes Inscrito]]&amp;"-"&amp;Tabla1[[#This Row],[Dia de clases Inscrito]]&amp;"-"&amp;Tabla1[[#This Row],[Horario Inscrito]]&amp;"-"&amp;Tabla1[[#This Row],[Fecha Inicio grupo]])</f>
        <v/>
      </c>
      <c r="BF1025" s="252" t="str">
        <f>IF(F1025="","",Tabla1[[#This Row],[Curso]])</f>
        <v/>
      </c>
      <c r="BG1025" s="253" t="str">
        <f>+IF(TRIM(F1025)="","",$B$1&amp;"-"&amp;TRIM(Tabla1[[#This Row],[Mes Inscrito]])&amp;"-"&amp;TRIM(Tabla1[[#This Row],[Dia de clases Inscrito]])&amp;"-"&amp;TRIM(Tabla1[[#This Row],[Horario Inscrito]])&amp;"-"&amp;TRIM(Tabla1[[#This Row],[Fecha Inicio grupo]])&amp;"-"&amp;TRIM(Tabla1[[#This Row],[Tipo Incrito]]))</f>
        <v/>
      </c>
      <c r="BH1025" s="254"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08"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08"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08" t="str">
        <f>IF(Tabla1[[#This Row],[Fecha Inicio grupo]]="","",IFERROR(VLOOKUP(Tabla1[[#This Row],[Mes de Alta como miembro]],Parámetros!$AM$2:$AN$16,2,0),"01/01/1900"))</f>
        <v/>
      </c>
    </row>
    <row r="1026" spans="1:63" ht="15" hidden="1" customHeight="1">
      <c r="A1026" s="69">
        <v>1023</v>
      </c>
      <c r="B1026" s="146"/>
      <c r="C1026" s="147"/>
      <c r="D1026" s="43"/>
      <c r="E1026" s="148"/>
      <c r="F1026" s="207"/>
      <c r="G1026" s="46"/>
      <c r="H1026" s="165"/>
      <c r="I1026" s="149"/>
      <c r="J1026" s="147"/>
      <c r="K1026" s="168"/>
      <c r="L1026" s="151"/>
      <c r="M1026" s="150"/>
      <c r="N1026" s="240" t="str">
        <f ca="1">IF(Tabla1[[#This Row],[Fecha de nac]]="","",IF(Tabla1[[#This Row],[Fecha Finalización]] &gt;=TODAY(), DATEDIF(Tabla1[[#This Row],[Fecha de nac]],TODAY(),"y"), ROUNDDOWN((Tabla1[[#This Row],[Fecha Finalización]] -Tabla1[[#This Row],[Fecha de nac]])/365,0)))</f>
        <v/>
      </c>
      <c r="O1026" s="171"/>
      <c r="P1026" s="152"/>
      <c r="Q1026" s="153"/>
      <c r="R1026" s="154"/>
      <c r="S1026" s="154"/>
      <c r="T1026" s="154"/>
      <c r="U1026" s="244" t="str">
        <f>IF(F1026="","",Tabla1[[#This Row],[Fecha Inicio grupo]]+3*7-7)</f>
        <v/>
      </c>
      <c r="V1026" s="245" t="str">
        <f>IF(F1026="","",EDATE(Tabla1[[#This Row],[Fecha Inicio grupo]],3))</f>
        <v/>
      </c>
      <c r="W1026" s="30"/>
      <c r="X1026" s="30"/>
      <c r="Y1026" s="155"/>
      <c r="Z1026" s="155"/>
      <c r="AA1026" s="155"/>
      <c r="AB1026" s="155"/>
      <c r="AC1026" s="155"/>
      <c r="AD1026" s="155"/>
      <c r="AE1026" s="155"/>
      <c r="AF1026" s="155"/>
      <c r="AG1026" s="155"/>
      <c r="AH1026" s="232"/>
      <c r="AI1026" s="232"/>
      <c r="AJ1026" s="233"/>
      <c r="AK1026" s="232"/>
      <c r="AL1026" s="232"/>
      <c r="AM1026" s="232"/>
      <c r="AN1026" s="232"/>
      <c r="AO1026" s="145"/>
      <c r="AP1026" s="247" t="str">
        <f>IF(F1026="","",IFERROR(VLOOKUP(SUBSTITUTE(SUBSTITUTE(Tabla1[[#This Row],[Uso Sistemas]],"T","P"),"N","F"),Parámetros!$M$2:$N$17,2,0),"Completar hasta 3ra sem. para evaluar a Probacionista"))</f>
        <v/>
      </c>
      <c r="AQ1026" s="156"/>
      <c r="AR1026" s="156"/>
      <c r="AS1026" s="156"/>
      <c r="AT1026" s="30"/>
      <c r="AU1026" s="56" t="str">
        <f>CONCATENATE(Tabla1[[#This Row],[sem 01]],Tabla1[[#This Row],[sem 02]],Tabla1[[#This Row],[sem 03]])</f>
        <v/>
      </c>
      <c r="AV1026" s="56"/>
      <c r="AW1026" s="56"/>
      <c r="AX1026" s="249" t="str">
        <f>IF(V1026="","",EOMONTH(EDATE(Tabla1[[#This Row],[Fecha Finalización]],2),0))</f>
        <v/>
      </c>
      <c r="AY1026" s="156"/>
      <c r="AZ1026" s="250" t="str">
        <f>IF(V1026="","",EOMONTH(EDATE(Tabla1[[#This Row],[Fecha Finalización]],3),0))</f>
        <v/>
      </c>
      <c r="BA1026" s="40"/>
      <c r="BB1026" s="40"/>
      <c r="BC1026" s="238"/>
      <c r="BD1026" s="234" t="str">
        <f>IF(F1026="","",Tabla1[[#This Row],[sem 01]]&amp;Tabla1[[#This Row],[sem 02]]&amp;Tabla1[[#This Row],[sem 03]])</f>
        <v/>
      </c>
      <c r="BE1026" s="235" t="str">
        <f>+IF(TRIM(F1026)="","",$B$1&amp;"-"&amp;Tabla1[[#This Row],[Mes Inscrito]]&amp;"-"&amp;Tabla1[[#This Row],[Dia de clases Inscrito]]&amp;"-"&amp;Tabla1[[#This Row],[Horario Inscrito]]&amp;"-"&amp;Tabla1[[#This Row],[Fecha Inicio grupo]])</f>
        <v/>
      </c>
      <c r="BF1026" s="252" t="str">
        <f>IF(F1026="","",Tabla1[[#This Row],[Curso]])</f>
        <v/>
      </c>
      <c r="BG1026" s="253" t="str">
        <f>+IF(TRIM(F1026)="","",$B$1&amp;"-"&amp;TRIM(Tabla1[[#This Row],[Mes Inscrito]])&amp;"-"&amp;TRIM(Tabla1[[#This Row],[Dia de clases Inscrito]])&amp;"-"&amp;TRIM(Tabla1[[#This Row],[Horario Inscrito]])&amp;"-"&amp;TRIM(Tabla1[[#This Row],[Fecha Inicio grupo]])&amp;"-"&amp;TRIM(Tabla1[[#This Row],[Tipo Incrito]]))</f>
        <v/>
      </c>
      <c r="BH1026" s="254"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08"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08"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08" t="str">
        <f>IF(Tabla1[[#This Row],[Fecha Inicio grupo]]="","",IFERROR(VLOOKUP(Tabla1[[#This Row],[Mes de Alta como miembro]],Parámetros!$AM$2:$AN$16,2,0),"01/01/1900"))</f>
        <v/>
      </c>
    </row>
    <row r="1027" spans="1:63" ht="15" hidden="1" customHeight="1">
      <c r="A1027" s="69">
        <v>1024</v>
      </c>
      <c r="B1027" s="146"/>
      <c r="C1027" s="147"/>
      <c r="D1027" s="43"/>
      <c r="E1027" s="148"/>
      <c r="F1027" s="207"/>
      <c r="G1027" s="46"/>
      <c r="H1027" s="165"/>
      <c r="I1027" s="149"/>
      <c r="J1027" s="147"/>
      <c r="K1027" s="168"/>
      <c r="L1027" s="151"/>
      <c r="M1027" s="150"/>
      <c r="N1027" s="240" t="str">
        <f ca="1">IF(Tabla1[[#This Row],[Fecha de nac]]="","",IF(Tabla1[[#This Row],[Fecha Finalización]] &gt;=TODAY(), DATEDIF(Tabla1[[#This Row],[Fecha de nac]],TODAY(),"y"), ROUNDDOWN((Tabla1[[#This Row],[Fecha Finalización]] -Tabla1[[#This Row],[Fecha de nac]])/365,0)))</f>
        <v/>
      </c>
      <c r="O1027" s="171"/>
      <c r="P1027" s="152"/>
      <c r="Q1027" s="153"/>
      <c r="R1027" s="154"/>
      <c r="S1027" s="154"/>
      <c r="T1027" s="154"/>
      <c r="U1027" s="244" t="str">
        <f>IF(F1027="","",Tabla1[[#This Row],[Fecha Inicio grupo]]+3*7-7)</f>
        <v/>
      </c>
      <c r="V1027" s="245" t="str">
        <f>IF(F1027="","",EDATE(Tabla1[[#This Row],[Fecha Inicio grupo]],3))</f>
        <v/>
      </c>
      <c r="W1027" s="30"/>
      <c r="X1027" s="30"/>
      <c r="Y1027" s="155"/>
      <c r="Z1027" s="155"/>
      <c r="AA1027" s="155"/>
      <c r="AB1027" s="155"/>
      <c r="AC1027" s="155"/>
      <c r="AD1027" s="155"/>
      <c r="AE1027" s="155"/>
      <c r="AF1027" s="155"/>
      <c r="AG1027" s="155"/>
      <c r="AH1027" s="232"/>
      <c r="AI1027" s="232"/>
      <c r="AJ1027" s="233"/>
      <c r="AK1027" s="232"/>
      <c r="AL1027" s="232"/>
      <c r="AM1027" s="232"/>
      <c r="AN1027" s="232"/>
      <c r="AO1027" s="145"/>
      <c r="AP1027" s="247" t="str">
        <f>IF(F1027="","",IFERROR(VLOOKUP(SUBSTITUTE(SUBSTITUTE(Tabla1[[#This Row],[Uso Sistemas]],"T","P"),"N","F"),Parámetros!$M$2:$N$17,2,0),"Completar hasta 3ra sem. para evaluar a Probacionista"))</f>
        <v/>
      </c>
      <c r="AQ1027" s="156"/>
      <c r="AR1027" s="156"/>
      <c r="AS1027" s="156"/>
      <c r="AT1027" s="30"/>
      <c r="AU1027" s="56" t="str">
        <f>CONCATENATE(Tabla1[[#This Row],[sem 01]],Tabla1[[#This Row],[sem 02]],Tabla1[[#This Row],[sem 03]])</f>
        <v/>
      </c>
      <c r="AV1027" s="56"/>
      <c r="AW1027" s="56"/>
      <c r="AX1027" s="249" t="str">
        <f>IF(V1027="","",EOMONTH(EDATE(Tabla1[[#This Row],[Fecha Finalización]],2),0))</f>
        <v/>
      </c>
      <c r="AY1027" s="156"/>
      <c r="AZ1027" s="250" t="str">
        <f>IF(V1027="","",EOMONTH(EDATE(Tabla1[[#This Row],[Fecha Finalización]],3),0))</f>
        <v/>
      </c>
      <c r="BA1027" s="40"/>
      <c r="BB1027" s="40"/>
      <c r="BC1027" s="238"/>
      <c r="BD1027" s="234" t="str">
        <f>IF(F1027="","",Tabla1[[#This Row],[sem 01]]&amp;Tabla1[[#This Row],[sem 02]]&amp;Tabla1[[#This Row],[sem 03]])</f>
        <v/>
      </c>
      <c r="BE1027" s="235" t="str">
        <f>+IF(TRIM(F1027)="","",$B$1&amp;"-"&amp;Tabla1[[#This Row],[Mes Inscrito]]&amp;"-"&amp;Tabla1[[#This Row],[Dia de clases Inscrito]]&amp;"-"&amp;Tabla1[[#This Row],[Horario Inscrito]]&amp;"-"&amp;Tabla1[[#This Row],[Fecha Inicio grupo]])</f>
        <v/>
      </c>
      <c r="BF1027" s="252" t="str">
        <f>IF(F1027="","",Tabla1[[#This Row],[Curso]])</f>
        <v/>
      </c>
      <c r="BG1027" s="253" t="str">
        <f>+IF(TRIM(F1027)="","",$B$1&amp;"-"&amp;TRIM(Tabla1[[#This Row],[Mes Inscrito]])&amp;"-"&amp;TRIM(Tabla1[[#This Row],[Dia de clases Inscrito]])&amp;"-"&amp;TRIM(Tabla1[[#This Row],[Horario Inscrito]])&amp;"-"&amp;TRIM(Tabla1[[#This Row],[Fecha Inicio grupo]])&amp;"-"&amp;TRIM(Tabla1[[#This Row],[Tipo Incrito]]))</f>
        <v/>
      </c>
      <c r="BH1027" s="254"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08"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08"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08" t="str">
        <f>IF(Tabla1[[#This Row],[Fecha Inicio grupo]]="","",IFERROR(VLOOKUP(Tabla1[[#This Row],[Mes de Alta como miembro]],Parámetros!$AM$2:$AN$16,2,0),"01/01/1900"))</f>
        <v/>
      </c>
    </row>
    <row r="1028" spans="1:63" ht="15" hidden="1" customHeight="1">
      <c r="A1028" s="69">
        <v>1025</v>
      </c>
      <c r="B1028" s="146"/>
      <c r="C1028" s="147"/>
      <c r="D1028" s="43"/>
      <c r="E1028" s="148"/>
      <c r="F1028" s="207"/>
      <c r="G1028" s="46"/>
      <c r="H1028" s="165"/>
      <c r="I1028" s="149"/>
      <c r="J1028" s="147"/>
      <c r="K1028" s="168"/>
      <c r="L1028" s="151"/>
      <c r="M1028" s="150"/>
      <c r="N1028" s="240" t="str">
        <f ca="1">IF(Tabla1[[#This Row],[Fecha de nac]]="","",IF(Tabla1[[#This Row],[Fecha Finalización]] &gt;=TODAY(), DATEDIF(Tabla1[[#This Row],[Fecha de nac]],TODAY(),"y"), ROUNDDOWN((Tabla1[[#This Row],[Fecha Finalización]] -Tabla1[[#This Row],[Fecha de nac]])/365,0)))</f>
        <v/>
      </c>
      <c r="O1028" s="171"/>
      <c r="P1028" s="152"/>
      <c r="Q1028" s="153"/>
      <c r="R1028" s="154"/>
      <c r="S1028" s="154"/>
      <c r="T1028" s="154"/>
      <c r="U1028" s="244" t="str">
        <f>IF(F1028="","",Tabla1[[#This Row],[Fecha Inicio grupo]]+3*7-7)</f>
        <v/>
      </c>
      <c r="V1028" s="245" t="str">
        <f>IF(F1028="","",EDATE(Tabla1[[#This Row],[Fecha Inicio grupo]],3))</f>
        <v/>
      </c>
      <c r="W1028" s="30"/>
      <c r="X1028" s="30"/>
      <c r="Y1028" s="155"/>
      <c r="Z1028" s="155"/>
      <c r="AA1028" s="155"/>
      <c r="AB1028" s="155"/>
      <c r="AC1028" s="155"/>
      <c r="AD1028" s="155"/>
      <c r="AE1028" s="155"/>
      <c r="AF1028" s="155"/>
      <c r="AG1028" s="155"/>
      <c r="AH1028" s="232"/>
      <c r="AI1028" s="232"/>
      <c r="AJ1028" s="233"/>
      <c r="AK1028" s="232"/>
      <c r="AL1028" s="232"/>
      <c r="AM1028" s="232"/>
      <c r="AN1028" s="232"/>
      <c r="AO1028" s="145"/>
      <c r="AP1028" s="247" t="str">
        <f>IF(F1028="","",IFERROR(VLOOKUP(SUBSTITUTE(SUBSTITUTE(Tabla1[[#This Row],[Uso Sistemas]],"T","P"),"N","F"),Parámetros!$M$2:$N$17,2,0),"Completar hasta 3ra sem. para evaluar a Probacionista"))</f>
        <v/>
      </c>
      <c r="AQ1028" s="156"/>
      <c r="AR1028" s="156"/>
      <c r="AS1028" s="156"/>
      <c r="AT1028" s="30"/>
      <c r="AU1028" s="56" t="str">
        <f>CONCATENATE(Tabla1[[#This Row],[sem 01]],Tabla1[[#This Row],[sem 02]],Tabla1[[#This Row],[sem 03]])</f>
        <v/>
      </c>
      <c r="AV1028" s="56"/>
      <c r="AW1028" s="56"/>
      <c r="AX1028" s="249" t="str">
        <f>IF(V1028="","",EOMONTH(EDATE(Tabla1[[#This Row],[Fecha Finalización]],2),0))</f>
        <v/>
      </c>
      <c r="AY1028" s="156"/>
      <c r="AZ1028" s="250" t="str">
        <f>IF(V1028="","",EOMONTH(EDATE(Tabla1[[#This Row],[Fecha Finalización]],3),0))</f>
        <v/>
      </c>
      <c r="BA1028" s="40"/>
      <c r="BB1028" s="40"/>
      <c r="BC1028" s="238"/>
      <c r="BD1028" s="234" t="str">
        <f>IF(F1028="","",Tabla1[[#This Row],[sem 01]]&amp;Tabla1[[#This Row],[sem 02]]&amp;Tabla1[[#This Row],[sem 03]])</f>
        <v/>
      </c>
      <c r="BE1028" s="235" t="str">
        <f>+IF(TRIM(F1028)="","",$B$1&amp;"-"&amp;Tabla1[[#This Row],[Mes Inscrito]]&amp;"-"&amp;Tabla1[[#This Row],[Dia de clases Inscrito]]&amp;"-"&amp;Tabla1[[#This Row],[Horario Inscrito]]&amp;"-"&amp;Tabla1[[#This Row],[Fecha Inicio grupo]])</f>
        <v/>
      </c>
      <c r="BF1028" s="252" t="str">
        <f>IF(F1028="","",Tabla1[[#This Row],[Curso]])</f>
        <v/>
      </c>
      <c r="BG1028" s="253" t="str">
        <f>+IF(TRIM(F1028)="","",$B$1&amp;"-"&amp;TRIM(Tabla1[[#This Row],[Mes Inscrito]])&amp;"-"&amp;TRIM(Tabla1[[#This Row],[Dia de clases Inscrito]])&amp;"-"&amp;TRIM(Tabla1[[#This Row],[Horario Inscrito]])&amp;"-"&amp;TRIM(Tabla1[[#This Row],[Fecha Inicio grupo]])&amp;"-"&amp;TRIM(Tabla1[[#This Row],[Tipo Incrito]]))</f>
        <v/>
      </c>
      <c r="BH1028" s="254"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08"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08"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08" t="str">
        <f>IF(Tabla1[[#This Row],[Fecha Inicio grupo]]="","",IFERROR(VLOOKUP(Tabla1[[#This Row],[Mes de Alta como miembro]],Parámetros!$AM$2:$AN$16,2,0),"01/01/1900"))</f>
        <v/>
      </c>
    </row>
    <row r="1029" spans="1:63" ht="15" hidden="1" customHeight="1">
      <c r="A1029" s="69">
        <v>1026</v>
      </c>
      <c r="B1029" s="146"/>
      <c r="C1029" s="147"/>
      <c r="D1029" s="43"/>
      <c r="E1029" s="148"/>
      <c r="F1029" s="207"/>
      <c r="G1029" s="46"/>
      <c r="H1029" s="165"/>
      <c r="I1029" s="149"/>
      <c r="J1029" s="147"/>
      <c r="K1029" s="168"/>
      <c r="L1029" s="151"/>
      <c r="M1029" s="150"/>
      <c r="N1029" s="240" t="str">
        <f ca="1">IF(Tabla1[[#This Row],[Fecha de nac]]="","",IF(Tabla1[[#This Row],[Fecha Finalización]] &gt;=TODAY(), DATEDIF(Tabla1[[#This Row],[Fecha de nac]],TODAY(),"y"), ROUNDDOWN((Tabla1[[#This Row],[Fecha Finalización]] -Tabla1[[#This Row],[Fecha de nac]])/365,0)))</f>
        <v/>
      </c>
      <c r="O1029" s="171"/>
      <c r="P1029" s="152"/>
      <c r="Q1029" s="153"/>
      <c r="R1029" s="154"/>
      <c r="S1029" s="154"/>
      <c r="T1029" s="154"/>
      <c r="U1029" s="244" t="str">
        <f>IF(F1029="","",Tabla1[[#This Row],[Fecha Inicio grupo]]+3*7-7)</f>
        <v/>
      </c>
      <c r="V1029" s="245" t="str">
        <f>IF(F1029="","",EDATE(Tabla1[[#This Row],[Fecha Inicio grupo]],3))</f>
        <v/>
      </c>
      <c r="W1029" s="30"/>
      <c r="X1029" s="30"/>
      <c r="Y1029" s="155"/>
      <c r="Z1029" s="155"/>
      <c r="AA1029" s="155"/>
      <c r="AB1029" s="155"/>
      <c r="AC1029" s="155"/>
      <c r="AD1029" s="155"/>
      <c r="AE1029" s="155"/>
      <c r="AF1029" s="155"/>
      <c r="AG1029" s="155"/>
      <c r="AH1029" s="232"/>
      <c r="AI1029" s="232"/>
      <c r="AJ1029" s="233"/>
      <c r="AK1029" s="232"/>
      <c r="AL1029" s="232"/>
      <c r="AM1029" s="232"/>
      <c r="AN1029" s="232"/>
      <c r="AO1029" s="145"/>
      <c r="AP1029" s="247" t="str">
        <f>IF(F1029="","",IFERROR(VLOOKUP(SUBSTITUTE(SUBSTITUTE(Tabla1[[#This Row],[Uso Sistemas]],"T","P"),"N","F"),Parámetros!$M$2:$N$17,2,0),"Completar hasta 3ra sem. para evaluar a Probacionista"))</f>
        <v/>
      </c>
      <c r="AQ1029" s="156"/>
      <c r="AR1029" s="156"/>
      <c r="AS1029" s="156"/>
      <c r="AT1029" s="30"/>
      <c r="AU1029" s="56" t="str">
        <f>CONCATENATE(Tabla1[[#This Row],[sem 01]],Tabla1[[#This Row],[sem 02]],Tabla1[[#This Row],[sem 03]])</f>
        <v/>
      </c>
      <c r="AV1029" s="56"/>
      <c r="AW1029" s="56"/>
      <c r="AX1029" s="249" t="str">
        <f>IF(V1029="","",EOMONTH(EDATE(Tabla1[[#This Row],[Fecha Finalización]],2),0))</f>
        <v/>
      </c>
      <c r="AY1029" s="156"/>
      <c r="AZ1029" s="250" t="str">
        <f>IF(V1029="","",EOMONTH(EDATE(Tabla1[[#This Row],[Fecha Finalización]],3),0))</f>
        <v/>
      </c>
      <c r="BA1029" s="40"/>
      <c r="BB1029" s="40"/>
      <c r="BC1029" s="238"/>
      <c r="BD1029" s="234" t="str">
        <f>IF(F1029="","",Tabla1[[#This Row],[sem 01]]&amp;Tabla1[[#This Row],[sem 02]]&amp;Tabla1[[#This Row],[sem 03]])</f>
        <v/>
      </c>
      <c r="BE1029" s="235" t="str">
        <f>+IF(TRIM(F1029)="","",$B$1&amp;"-"&amp;Tabla1[[#This Row],[Mes Inscrito]]&amp;"-"&amp;Tabla1[[#This Row],[Dia de clases Inscrito]]&amp;"-"&amp;Tabla1[[#This Row],[Horario Inscrito]]&amp;"-"&amp;Tabla1[[#This Row],[Fecha Inicio grupo]])</f>
        <v/>
      </c>
      <c r="BF1029" s="252" t="str">
        <f>IF(F1029="","",Tabla1[[#This Row],[Curso]])</f>
        <v/>
      </c>
      <c r="BG1029" s="253" t="str">
        <f>+IF(TRIM(F1029)="","",$B$1&amp;"-"&amp;TRIM(Tabla1[[#This Row],[Mes Inscrito]])&amp;"-"&amp;TRIM(Tabla1[[#This Row],[Dia de clases Inscrito]])&amp;"-"&amp;TRIM(Tabla1[[#This Row],[Horario Inscrito]])&amp;"-"&amp;TRIM(Tabla1[[#This Row],[Fecha Inicio grupo]])&amp;"-"&amp;TRIM(Tabla1[[#This Row],[Tipo Incrito]]))</f>
        <v/>
      </c>
      <c r="BH1029" s="254"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08"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08"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08" t="str">
        <f>IF(Tabla1[[#This Row],[Fecha Inicio grupo]]="","",IFERROR(VLOOKUP(Tabla1[[#This Row],[Mes de Alta como miembro]],Parámetros!$AM$2:$AN$16,2,0),"01/01/1900"))</f>
        <v/>
      </c>
    </row>
    <row r="1030" spans="1:63" ht="15" hidden="1" customHeight="1">
      <c r="A1030" s="69">
        <v>1027</v>
      </c>
      <c r="B1030" s="146"/>
      <c r="C1030" s="147"/>
      <c r="D1030" s="43"/>
      <c r="E1030" s="148"/>
      <c r="F1030" s="207"/>
      <c r="G1030" s="46"/>
      <c r="H1030" s="165"/>
      <c r="I1030" s="149"/>
      <c r="J1030" s="147"/>
      <c r="K1030" s="168"/>
      <c r="L1030" s="151"/>
      <c r="M1030" s="150"/>
      <c r="N1030" s="240" t="str">
        <f ca="1">IF(Tabla1[[#This Row],[Fecha de nac]]="","",IF(Tabla1[[#This Row],[Fecha Finalización]] &gt;=TODAY(), DATEDIF(Tabla1[[#This Row],[Fecha de nac]],TODAY(),"y"), ROUNDDOWN((Tabla1[[#This Row],[Fecha Finalización]] -Tabla1[[#This Row],[Fecha de nac]])/365,0)))</f>
        <v/>
      </c>
      <c r="O1030" s="171"/>
      <c r="P1030" s="152"/>
      <c r="Q1030" s="153"/>
      <c r="R1030" s="154"/>
      <c r="S1030" s="154"/>
      <c r="T1030" s="154"/>
      <c r="U1030" s="244" t="str">
        <f>IF(F1030="","",Tabla1[[#This Row],[Fecha Inicio grupo]]+3*7-7)</f>
        <v/>
      </c>
      <c r="V1030" s="245" t="str">
        <f>IF(F1030="","",EDATE(Tabla1[[#This Row],[Fecha Inicio grupo]],3))</f>
        <v/>
      </c>
      <c r="W1030" s="30"/>
      <c r="X1030" s="30"/>
      <c r="Y1030" s="155"/>
      <c r="Z1030" s="155"/>
      <c r="AA1030" s="155"/>
      <c r="AB1030" s="155"/>
      <c r="AC1030" s="155"/>
      <c r="AD1030" s="155"/>
      <c r="AE1030" s="155"/>
      <c r="AF1030" s="155"/>
      <c r="AG1030" s="155"/>
      <c r="AH1030" s="232"/>
      <c r="AI1030" s="232"/>
      <c r="AJ1030" s="233"/>
      <c r="AK1030" s="232"/>
      <c r="AL1030" s="232"/>
      <c r="AM1030" s="232"/>
      <c r="AN1030" s="232"/>
      <c r="AO1030" s="145"/>
      <c r="AP1030" s="247" t="str">
        <f>IF(F1030="","",IFERROR(VLOOKUP(SUBSTITUTE(SUBSTITUTE(Tabla1[[#This Row],[Uso Sistemas]],"T","P"),"N","F"),Parámetros!$M$2:$N$17,2,0),"Completar hasta 3ra sem. para evaluar a Probacionista"))</f>
        <v/>
      </c>
      <c r="AQ1030" s="156"/>
      <c r="AR1030" s="156"/>
      <c r="AS1030" s="156"/>
      <c r="AT1030" s="30"/>
      <c r="AU1030" s="56" t="str">
        <f>CONCATENATE(Tabla1[[#This Row],[sem 01]],Tabla1[[#This Row],[sem 02]],Tabla1[[#This Row],[sem 03]])</f>
        <v/>
      </c>
      <c r="AV1030" s="56"/>
      <c r="AW1030" s="56"/>
      <c r="AX1030" s="249" t="str">
        <f>IF(V1030="","",EOMONTH(EDATE(Tabla1[[#This Row],[Fecha Finalización]],2),0))</f>
        <v/>
      </c>
      <c r="AY1030" s="156"/>
      <c r="AZ1030" s="250" t="str">
        <f>IF(V1030="","",EOMONTH(EDATE(Tabla1[[#This Row],[Fecha Finalización]],3),0))</f>
        <v/>
      </c>
      <c r="BA1030" s="40"/>
      <c r="BB1030" s="40"/>
      <c r="BC1030" s="238"/>
      <c r="BD1030" s="234" t="str">
        <f>IF(F1030="","",Tabla1[[#This Row],[sem 01]]&amp;Tabla1[[#This Row],[sem 02]]&amp;Tabla1[[#This Row],[sem 03]])</f>
        <v/>
      </c>
      <c r="BE1030" s="235" t="str">
        <f>+IF(TRIM(F1030)="","",$B$1&amp;"-"&amp;Tabla1[[#This Row],[Mes Inscrito]]&amp;"-"&amp;Tabla1[[#This Row],[Dia de clases Inscrito]]&amp;"-"&amp;Tabla1[[#This Row],[Horario Inscrito]]&amp;"-"&amp;Tabla1[[#This Row],[Fecha Inicio grupo]])</f>
        <v/>
      </c>
      <c r="BF1030" s="252" t="str">
        <f>IF(F1030="","",Tabla1[[#This Row],[Curso]])</f>
        <v/>
      </c>
      <c r="BG1030" s="253" t="str">
        <f>+IF(TRIM(F1030)="","",$B$1&amp;"-"&amp;TRIM(Tabla1[[#This Row],[Mes Inscrito]])&amp;"-"&amp;TRIM(Tabla1[[#This Row],[Dia de clases Inscrito]])&amp;"-"&amp;TRIM(Tabla1[[#This Row],[Horario Inscrito]])&amp;"-"&amp;TRIM(Tabla1[[#This Row],[Fecha Inicio grupo]])&amp;"-"&amp;TRIM(Tabla1[[#This Row],[Tipo Incrito]]))</f>
        <v/>
      </c>
      <c r="BH1030" s="254"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08"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08"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08" t="str">
        <f>IF(Tabla1[[#This Row],[Fecha Inicio grupo]]="","",IFERROR(VLOOKUP(Tabla1[[#This Row],[Mes de Alta como miembro]],Parámetros!$AM$2:$AN$16,2,0),"01/01/1900"))</f>
        <v/>
      </c>
    </row>
    <row r="1031" spans="1:63" ht="15" hidden="1" customHeight="1">
      <c r="A1031" s="69">
        <v>1028</v>
      </c>
      <c r="B1031" s="146"/>
      <c r="C1031" s="147"/>
      <c r="D1031" s="43"/>
      <c r="E1031" s="148"/>
      <c r="F1031" s="207"/>
      <c r="G1031" s="46"/>
      <c r="H1031" s="165"/>
      <c r="I1031" s="149"/>
      <c r="J1031" s="147"/>
      <c r="K1031" s="168"/>
      <c r="L1031" s="151"/>
      <c r="M1031" s="150"/>
      <c r="N1031" s="240" t="str">
        <f ca="1">IF(Tabla1[[#This Row],[Fecha de nac]]="","",IF(Tabla1[[#This Row],[Fecha Finalización]] &gt;=TODAY(), DATEDIF(Tabla1[[#This Row],[Fecha de nac]],TODAY(),"y"), ROUNDDOWN((Tabla1[[#This Row],[Fecha Finalización]] -Tabla1[[#This Row],[Fecha de nac]])/365,0)))</f>
        <v/>
      </c>
      <c r="O1031" s="171"/>
      <c r="P1031" s="152"/>
      <c r="Q1031" s="153"/>
      <c r="R1031" s="154"/>
      <c r="S1031" s="154"/>
      <c r="T1031" s="154"/>
      <c r="U1031" s="244" t="str">
        <f>IF(F1031="","",Tabla1[[#This Row],[Fecha Inicio grupo]]+3*7-7)</f>
        <v/>
      </c>
      <c r="V1031" s="245" t="str">
        <f>IF(F1031="","",EDATE(Tabla1[[#This Row],[Fecha Inicio grupo]],3))</f>
        <v/>
      </c>
      <c r="W1031" s="30"/>
      <c r="X1031" s="30"/>
      <c r="Y1031" s="155"/>
      <c r="Z1031" s="155"/>
      <c r="AA1031" s="155"/>
      <c r="AB1031" s="155"/>
      <c r="AC1031" s="155"/>
      <c r="AD1031" s="155"/>
      <c r="AE1031" s="155"/>
      <c r="AF1031" s="155"/>
      <c r="AG1031" s="155"/>
      <c r="AH1031" s="232"/>
      <c r="AI1031" s="232"/>
      <c r="AJ1031" s="233"/>
      <c r="AK1031" s="232"/>
      <c r="AL1031" s="232"/>
      <c r="AM1031" s="232"/>
      <c r="AN1031" s="232"/>
      <c r="AO1031" s="145"/>
      <c r="AP1031" s="247" t="str">
        <f>IF(F1031="","",IFERROR(VLOOKUP(SUBSTITUTE(SUBSTITUTE(Tabla1[[#This Row],[Uso Sistemas]],"T","P"),"N","F"),Parámetros!$M$2:$N$17,2,0),"Completar hasta 3ra sem. para evaluar a Probacionista"))</f>
        <v/>
      </c>
      <c r="AQ1031" s="156"/>
      <c r="AR1031" s="156"/>
      <c r="AS1031" s="156"/>
      <c r="AT1031" s="30"/>
      <c r="AU1031" s="56" t="str">
        <f>CONCATENATE(Tabla1[[#This Row],[sem 01]],Tabla1[[#This Row],[sem 02]],Tabla1[[#This Row],[sem 03]])</f>
        <v/>
      </c>
      <c r="AV1031" s="56"/>
      <c r="AW1031" s="56"/>
      <c r="AX1031" s="249" t="str">
        <f>IF(V1031="","",EOMONTH(EDATE(Tabla1[[#This Row],[Fecha Finalización]],2),0))</f>
        <v/>
      </c>
      <c r="AY1031" s="156"/>
      <c r="AZ1031" s="250" t="str">
        <f>IF(V1031="","",EOMONTH(EDATE(Tabla1[[#This Row],[Fecha Finalización]],3),0))</f>
        <v/>
      </c>
      <c r="BA1031" s="40"/>
      <c r="BB1031" s="40"/>
      <c r="BC1031" s="238"/>
      <c r="BD1031" s="234" t="str">
        <f>IF(F1031="","",Tabla1[[#This Row],[sem 01]]&amp;Tabla1[[#This Row],[sem 02]]&amp;Tabla1[[#This Row],[sem 03]])</f>
        <v/>
      </c>
      <c r="BE1031" s="235" t="str">
        <f>+IF(TRIM(F1031)="","",$B$1&amp;"-"&amp;Tabla1[[#This Row],[Mes Inscrito]]&amp;"-"&amp;Tabla1[[#This Row],[Dia de clases Inscrito]]&amp;"-"&amp;Tabla1[[#This Row],[Horario Inscrito]]&amp;"-"&amp;Tabla1[[#This Row],[Fecha Inicio grupo]])</f>
        <v/>
      </c>
      <c r="BF1031" s="252" t="str">
        <f>IF(F1031="","",Tabla1[[#This Row],[Curso]])</f>
        <v/>
      </c>
      <c r="BG1031" s="253" t="str">
        <f>+IF(TRIM(F1031)="","",$B$1&amp;"-"&amp;TRIM(Tabla1[[#This Row],[Mes Inscrito]])&amp;"-"&amp;TRIM(Tabla1[[#This Row],[Dia de clases Inscrito]])&amp;"-"&amp;TRIM(Tabla1[[#This Row],[Horario Inscrito]])&amp;"-"&amp;TRIM(Tabla1[[#This Row],[Fecha Inicio grupo]])&amp;"-"&amp;TRIM(Tabla1[[#This Row],[Tipo Incrito]]))</f>
        <v/>
      </c>
      <c r="BH1031" s="254"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08"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08"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08" t="str">
        <f>IF(Tabla1[[#This Row],[Fecha Inicio grupo]]="","",IFERROR(VLOOKUP(Tabla1[[#This Row],[Mes de Alta como miembro]],Parámetros!$AM$2:$AN$16,2,0),"01/01/1900"))</f>
        <v/>
      </c>
    </row>
    <row r="1032" spans="1:63" ht="15" hidden="1" customHeight="1">
      <c r="A1032" s="69">
        <v>1029</v>
      </c>
      <c r="B1032" s="146"/>
      <c r="C1032" s="147"/>
      <c r="D1032" s="43"/>
      <c r="E1032" s="148"/>
      <c r="F1032" s="207"/>
      <c r="G1032" s="46"/>
      <c r="H1032" s="165"/>
      <c r="I1032" s="149"/>
      <c r="J1032" s="147"/>
      <c r="K1032" s="168"/>
      <c r="L1032" s="151"/>
      <c r="M1032" s="150"/>
      <c r="N1032" s="240" t="str">
        <f ca="1">IF(Tabla1[[#This Row],[Fecha de nac]]="","",IF(Tabla1[[#This Row],[Fecha Finalización]] &gt;=TODAY(), DATEDIF(Tabla1[[#This Row],[Fecha de nac]],TODAY(),"y"), ROUNDDOWN((Tabla1[[#This Row],[Fecha Finalización]] -Tabla1[[#This Row],[Fecha de nac]])/365,0)))</f>
        <v/>
      </c>
      <c r="O1032" s="171"/>
      <c r="P1032" s="152"/>
      <c r="Q1032" s="153"/>
      <c r="R1032" s="154"/>
      <c r="S1032" s="154"/>
      <c r="T1032" s="154"/>
      <c r="U1032" s="244" t="str">
        <f>IF(F1032="","",Tabla1[[#This Row],[Fecha Inicio grupo]]+3*7-7)</f>
        <v/>
      </c>
      <c r="V1032" s="245" t="str">
        <f>IF(F1032="","",EDATE(Tabla1[[#This Row],[Fecha Inicio grupo]],3))</f>
        <v/>
      </c>
      <c r="W1032" s="30"/>
      <c r="X1032" s="30"/>
      <c r="Y1032" s="155"/>
      <c r="Z1032" s="155"/>
      <c r="AA1032" s="155"/>
      <c r="AB1032" s="155"/>
      <c r="AC1032" s="155"/>
      <c r="AD1032" s="155"/>
      <c r="AE1032" s="155"/>
      <c r="AF1032" s="155"/>
      <c r="AG1032" s="155"/>
      <c r="AH1032" s="232"/>
      <c r="AI1032" s="232"/>
      <c r="AJ1032" s="233"/>
      <c r="AK1032" s="232"/>
      <c r="AL1032" s="232"/>
      <c r="AM1032" s="232"/>
      <c r="AN1032" s="232"/>
      <c r="AO1032" s="145"/>
      <c r="AP1032" s="247" t="str">
        <f>IF(F1032="","",IFERROR(VLOOKUP(SUBSTITUTE(SUBSTITUTE(Tabla1[[#This Row],[Uso Sistemas]],"T","P"),"N","F"),Parámetros!$M$2:$N$17,2,0),"Completar hasta 3ra sem. para evaluar a Probacionista"))</f>
        <v/>
      </c>
      <c r="AQ1032" s="156"/>
      <c r="AR1032" s="156"/>
      <c r="AS1032" s="156"/>
      <c r="AT1032" s="30"/>
      <c r="AU1032" s="56" t="str">
        <f>CONCATENATE(Tabla1[[#This Row],[sem 01]],Tabla1[[#This Row],[sem 02]],Tabla1[[#This Row],[sem 03]])</f>
        <v/>
      </c>
      <c r="AV1032" s="56"/>
      <c r="AW1032" s="56"/>
      <c r="AX1032" s="249" t="str">
        <f>IF(V1032="","",EOMONTH(EDATE(Tabla1[[#This Row],[Fecha Finalización]],2),0))</f>
        <v/>
      </c>
      <c r="AY1032" s="156"/>
      <c r="AZ1032" s="250" t="str">
        <f>IF(V1032="","",EOMONTH(EDATE(Tabla1[[#This Row],[Fecha Finalización]],3),0))</f>
        <v/>
      </c>
      <c r="BA1032" s="40"/>
      <c r="BB1032" s="40"/>
      <c r="BC1032" s="238"/>
      <c r="BD1032" s="234" t="str">
        <f>IF(F1032="","",Tabla1[[#This Row],[sem 01]]&amp;Tabla1[[#This Row],[sem 02]]&amp;Tabla1[[#This Row],[sem 03]])</f>
        <v/>
      </c>
      <c r="BE1032" s="235" t="str">
        <f>+IF(TRIM(F1032)="","",$B$1&amp;"-"&amp;Tabla1[[#This Row],[Mes Inscrito]]&amp;"-"&amp;Tabla1[[#This Row],[Dia de clases Inscrito]]&amp;"-"&amp;Tabla1[[#This Row],[Horario Inscrito]]&amp;"-"&amp;Tabla1[[#This Row],[Fecha Inicio grupo]])</f>
        <v/>
      </c>
      <c r="BF1032" s="252" t="str">
        <f>IF(F1032="","",Tabla1[[#This Row],[Curso]])</f>
        <v/>
      </c>
      <c r="BG1032" s="253" t="str">
        <f>+IF(TRIM(F1032)="","",$B$1&amp;"-"&amp;TRIM(Tabla1[[#This Row],[Mes Inscrito]])&amp;"-"&amp;TRIM(Tabla1[[#This Row],[Dia de clases Inscrito]])&amp;"-"&amp;TRIM(Tabla1[[#This Row],[Horario Inscrito]])&amp;"-"&amp;TRIM(Tabla1[[#This Row],[Fecha Inicio grupo]])&amp;"-"&amp;TRIM(Tabla1[[#This Row],[Tipo Incrito]]))</f>
        <v/>
      </c>
      <c r="BH1032" s="254"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08"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08"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08" t="str">
        <f>IF(Tabla1[[#This Row],[Fecha Inicio grupo]]="","",IFERROR(VLOOKUP(Tabla1[[#This Row],[Mes de Alta como miembro]],Parámetros!$AM$2:$AN$16,2,0),"01/01/1900"))</f>
        <v/>
      </c>
    </row>
    <row r="1033" spans="1:63" ht="15" hidden="1" customHeight="1">
      <c r="A1033" s="69">
        <v>1030</v>
      </c>
      <c r="B1033" s="146"/>
      <c r="C1033" s="147"/>
      <c r="D1033" s="43"/>
      <c r="E1033" s="148"/>
      <c r="F1033" s="207"/>
      <c r="G1033" s="46"/>
      <c r="H1033" s="165"/>
      <c r="I1033" s="149"/>
      <c r="J1033" s="147"/>
      <c r="K1033" s="168"/>
      <c r="L1033" s="151"/>
      <c r="M1033" s="150"/>
      <c r="N1033" s="240" t="str">
        <f ca="1">IF(Tabla1[[#This Row],[Fecha de nac]]="","",IF(Tabla1[[#This Row],[Fecha Finalización]] &gt;=TODAY(), DATEDIF(Tabla1[[#This Row],[Fecha de nac]],TODAY(),"y"), ROUNDDOWN((Tabla1[[#This Row],[Fecha Finalización]] -Tabla1[[#This Row],[Fecha de nac]])/365,0)))</f>
        <v/>
      </c>
      <c r="O1033" s="171"/>
      <c r="P1033" s="152"/>
      <c r="Q1033" s="153"/>
      <c r="R1033" s="154"/>
      <c r="S1033" s="154"/>
      <c r="T1033" s="154"/>
      <c r="U1033" s="244" t="str">
        <f>IF(F1033="","",Tabla1[[#This Row],[Fecha Inicio grupo]]+3*7-7)</f>
        <v/>
      </c>
      <c r="V1033" s="245" t="str">
        <f>IF(F1033="","",EDATE(Tabla1[[#This Row],[Fecha Inicio grupo]],3))</f>
        <v/>
      </c>
      <c r="W1033" s="30"/>
      <c r="X1033" s="30"/>
      <c r="Y1033" s="155"/>
      <c r="Z1033" s="155"/>
      <c r="AA1033" s="155"/>
      <c r="AB1033" s="155"/>
      <c r="AC1033" s="155"/>
      <c r="AD1033" s="155"/>
      <c r="AE1033" s="155"/>
      <c r="AF1033" s="155"/>
      <c r="AG1033" s="155"/>
      <c r="AH1033" s="232"/>
      <c r="AI1033" s="232"/>
      <c r="AJ1033" s="233"/>
      <c r="AK1033" s="232"/>
      <c r="AL1033" s="232"/>
      <c r="AM1033" s="232"/>
      <c r="AN1033" s="232"/>
      <c r="AO1033" s="145"/>
      <c r="AP1033" s="247" t="str">
        <f>IF(F1033="","",IFERROR(VLOOKUP(SUBSTITUTE(SUBSTITUTE(Tabla1[[#This Row],[Uso Sistemas]],"T","P"),"N","F"),Parámetros!$M$2:$N$17,2,0),"Completar hasta 3ra sem. para evaluar a Probacionista"))</f>
        <v/>
      </c>
      <c r="AQ1033" s="156"/>
      <c r="AR1033" s="156"/>
      <c r="AS1033" s="156"/>
      <c r="AT1033" s="30"/>
      <c r="AU1033" s="56" t="str">
        <f>CONCATENATE(Tabla1[[#This Row],[sem 01]],Tabla1[[#This Row],[sem 02]],Tabla1[[#This Row],[sem 03]])</f>
        <v/>
      </c>
      <c r="AV1033" s="56"/>
      <c r="AW1033" s="56"/>
      <c r="AX1033" s="249" t="str">
        <f>IF(V1033="","",EOMONTH(EDATE(Tabla1[[#This Row],[Fecha Finalización]],2),0))</f>
        <v/>
      </c>
      <c r="AY1033" s="156"/>
      <c r="AZ1033" s="250" t="str">
        <f>IF(V1033="","",EOMONTH(EDATE(Tabla1[[#This Row],[Fecha Finalización]],3),0))</f>
        <v/>
      </c>
      <c r="BA1033" s="40"/>
      <c r="BB1033" s="40"/>
      <c r="BC1033" s="238"/>
      <c r="BD1033" s="234" t="str">
        <f>IF(F1033="","",Tabla1[[#This Row],[sem 01]]&amp;Tabla1[[#This Row],[sem 02]]&amp;Tabla1[[#This Row],[sem 03]])</f>
        <v/>
      </c>
      <c r="BE1033" s="235" t="str">
        <f>+IF(TRIM(F1033)="","",$B$1&amp;"-"&amp;Tabla1[[#This Row],[Mes Inscrito]]&amp;"-"&amp;Tabla1[[#This Row],[Dia de clases Inscrito]]&amp;"-"&amp;Tabla1[[#This Row],[Horario Inscrito]]&amp;"-"&amp;Tabla1[[#This Row],[Fecha Inicio grupo]])</f>
        <v/>
      </c>
      <c r="BF1033" s="252" t="str">
        <f>IF(F1033="","",Tabla1[[#This Row],[Curso]])</f>
        <v/>
      </c>
      <c r="BG1033" s="253" t="str">
        <f>+IF(TRIM(F1033)="","",$B$1&amp;"-"&amp;TRIM(Tabla1[[#This Row],[Mes Inscrito]])&amp;"-"&amp;TRIM(Tabla1[[#This Row],[Dia de clases Inscrito]])&amp;"-"&amp;TRIM(Tabla1[[#This Row],[Horario Inscrito]])&amp;"-"&amp;TRIM(Tabla1[[#This Row],[Fecha Inicio grupo]])&amp;"-"&amp;TRIM(Tabla1[[#This Row],[Tipo Incrito]]))</f>
        <v/>
      </c>
      <c r="BH1033" s="254"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08"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08"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08" t="str">
        <f>IF(Tabla1[[#This Row],[Fecha Inicio grupo]]="","",IFERROR(VLOOKUP(Tabla1[[#This Row],[Mes de Alta como miembro]],Parámetros!$AM$2:$AN$16,2,0),"01/01/1900"))</f>
        <v/>
      </c>
    </row>
    <row r="1034" spans="1:63" ht="15" hidden="1" customHeight="1">
      <c r="A1034" s="69">
        <v>1031</v>
      </c>
      <c r="B1034" s="146"/>
      <c r="C1034" s="147"/>
      <c r="D1034" s="43"/>
      <c r="E1034" s="148"/>
      <c r="F1034" s="207"/>
      <c r="G1034" s="46"/>
      <c r="H1034" s="165"/>
      <c r="I1034" s="149"/>
      <c r="J1034" s="147"/>
      <c r="K1034" s="168"/>
      <c r="L1034" s="151"/>
      <c r="M1034" s="150"/>
      <c r="N1034" s="240" t="str">
        <f ca="1">IF(Tabla1[[#This Row],[Fecha de nac]]="","",IF(Tabla1[[#This Row],[Fecha Finalización]] &gt;=TODAY(), DATEDIF(Tabla1[[#This Row],[Fecha de nac]],TODAY(),"y"), ROUNDDOWN((Tabla1[[#This Row],[Fecha Finalización]] -Tabla1[[#This Row],[Fecha de nac]])/365,0)))</f>
        <v/>
      </c>
      <c r="O1034" s="171"/>
      <c r="P1034" s="152"/>
      <c r="Q1034" s="153"/>
      <c r="R1034" s="154"/>
      <c r="S1034" s="154"/>
      <c r="T1034" s="154"/>
      <c r="U1034" s="244" t="str">
        <f>IF(F1034="","",Tabla1[[#This Row],[Fecha Inicio grupo]]+3*7-7)</f>
        <v/>
      </c>
      <c r="V1034" s="245" t="str">
        <f>IF(F1034="","",EDATE(Tabla1[[#This Row],[Fecha Inicio grupo]],3))</f>
        <v/>
      </c>
      <c r="W1034" s="30"/>
      <c r="X1034" s="30"/>
      <c r="Y1034" s="155"/>
      <c r="Z1034" s="155"/>
      <c r="AA1034" s="155"/>
      <c r="AB1034" s="155"/>
      <c r="AC1034" s="155"/>
      <c r="AD1034" s="155"/>
      <c r="AE1034" s="155"/>
      <c r="AF1034" s="155"/>
      <c r="AG1034" s="155"/>
      <c r="AH1034" s="232"/>
      <c r="AI1034" s="232"/>
      <c r="AJ1034" s="233"/>
      <c r="AK1034" s="232"/>
      <c r="AL1034" s="232"/>
      <c r="AM1034" s="232"/>
      <c r="AN1034" s="232"/>
      <c r="AO1034" s="145"/>
      <c r="AP1034" s="247" t="str">
        <f>IF(F1034="","",IFERROR(VLOOKUP(SUBSTITUTE(SUBSTITUTE(Tabla1[[#This Row],[Uso Sistemas]],"T","P"),"N","F"),Parámetros!$M$2:$N$17,2,0),"Completar hasta 3ra sem. para evaluar a Probacionista"))</f>
        <v/>
      </c>
      <c r="AQ1034" s="156"/>
      <c r="AR1034" s="156"/>
      <c r="AS1034" s="156"/>
      <c r="AT1034" s="30"/>
      <c r="AU1034" s="56" t="str">
        <f>CONCATENATE(Tabla1[[#This Row],[sem 01]],Tabla1[[#This Row],[sem 02]],Tabla1[[#This Row],[sem 03]])</f>
        <v/>
      </c>
      <c r="AV1034" s="56"/>
      <c r="AW1034" s="56"/>
      <c r="AX1034" s="249" t="str">
        <f>IF(V1034="","",EOMONTH(EDATE(Tabla1[[#This Row],[Fecha Finalización]],2),0))</f>
        <v/>
      </c>
      <c r="AY1034" s="156"/>
      <c r="AZ1034" s="250" t="str">
        <f>IF(V1034="","",EOMONTH(EDATE(Tabla1[[#This Row],[Fecha Finalización]],3),0))</f>
        <v/>
      </c>
      <c r="BA1034" s="40"/>
      <c r="BB1034" s="40"/>
      <c r="BC1034" s="238"/>
      <c r="BD1034" s="234" t="str">
        <f>IF(F1034="","",Tabla1[[#This Row],[sem 01]]&amp;Tabla1[[#This Row],[sem 02]]&amp;Tabla1[[#This Row],[sem 03]])</f>
        <v/>
      </c>
      <c r="BE1034" s="235" t="str">
        <f>+IF(TRIM(F1034)="","",$B$1&amp;"-"&amp;Tabla1[[#This Row],[Mes Inscrito]]&amp;"-"&amp;Tabla1[[#This Row],[Dia de clases Inscrito]]&amp;"-"&amp;Tabla1[[#This Row],[Horario Inscrito]]&amp;"-"&amp;Tabla1[[#This Row],[Fecha Inicio grupo]])</f>
        <v/>
      </c>
      <c r="BF1034" s="252" t="str">
        <f>IF(F1034="","",Tabla1[[#This Row],[Curso]])</f>
        <v/>
      </c>
      <c r="BG1034" s="253" t="str">
        <f>+IF(TRIM(F1034)="","",$B$1&amp;"-"&amp;TRIM(Tabla1[[#This Row],[Mes Inscrito]])&amp;"-"&amp;TRIM(Tabla1[[#This Row],[Dia de clases Inscrito]])&amp;"-"&amp;TRIM(Tabla1[[#This Row],[Horario Inscrito]])&amp;"-"&amp;TRIM(Tabla1[[#This Row],[Fecha Inicio grupo]])&amp;"-"&amp;TRIM(Tabla1[[#This Row],[Tipo Incrito]]))</f>
        <v/>
      </c>
      <c r="BH1034" s="254"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08"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08"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08" t="str">
        <f>IF(Tabla1[[#This Row],[Fecha Inicio grupo]]="","",IFERROR(VLOOKUP(Tabla1[[#This Row],[Mes de Alta como miembro]],Parámetros!$AM$2:$AN$16,2,0),"01/01/1900"))</f>
        <v/>
      </c>
    </row>
    <row r="1035" spans="1:63" ht="15" hidden="1" customHeight="1">
      <c r="A1035" s="69">
        <v>1032</v>
      </c>
      <c r="B1035" s="146"/>
      <c r="C1035" s="147"/>
      <c r="D1035" s="43"/>
      <c r="E1035" s="148"/>
      <c r="F1035" s="207"/>
      <c r="G1035" s="46"/>
      <c r="H1035" s="165"/>
      <c r="I1035" s="149"/>
      <c r="J1035" s="147"/>
      <c r="K1035" s="168"/>
      <c r="L1035" s="151"/>
      <c r="M1035" s="150"/>
      <c r="N1035" s="240" t="str">
        <f ca="1">IF(Tabla1[[#This Row],[Fecha de nac]]="","",IF(Tabla1[[#This Row],[Fecha Finalización]] &gt;=TODAY(), DATEDIF(Tabla1[[#This Row],[Fecha de nac]],TODAY(),"y"), ROUNDDOWN((Tabla1[[#This Row],[Fecha Finalización]] -Tabla1[[#This Row],[Fecha de nac]])/365,0)))</f>
        <v/>
      </c>
      <c r="O1035" s="171"/>
      <c r="P1035" s="152"/>
      <c r="Q1035" s="153"/>
      <c r="R1035" s="154"/>
      <c r="S1035" s="154"/>
      <c r="T1035" s="154"/>
      <c r="U1035" s="244" t="str">
        <f>IF(F1035="","",Tabla1[[#This Row],[Fecha Inicio grupo]]+3*7-7)</f>
        <v/>
      </c>
      <c r="V1035" s="245" t="str">
        <f>IF(F1035="","",EDATE(Tabla1[[#This Row],[Fecha Inicio grupo]],3))</f>
        <v/>
      </c>
      <c r="W1035" s="30"/>
      <c r="X1035" s="30"/>
      <c r="Y1035" s="155"/>
      <c r="Z1035" s="155"/>
      <c r="AA1035" s="155"/>
      <c r="AB1035" s="155"/>
      <c r="AC1035" s="155"/>
      <c r="AD1035" s="155"/>
      <c r="AE1035" s="155"/>
      <c r="AF1035" s="155"/>
      <c r="AG1035" s="155"/>
      <c r="AH1035" s="232"/>
      <c r="AI1035" s="232"/>
      <c r="AJ1035" s="233"/>
      <c r="AK1035" s="232"/>
      <c r="AL1035" s="232"/>
      <c r="AM1035" s="232"/>
      <c r="AN1035" s="232"/>
      <c r="AO1035" s="145"/>
      <c r="AP1035" s="247" t="str">
        <f>IF(F1035="","",IFERROR(VLOOKUP(SUBSTITUTE(SUBSTITUTE(Tabla1[[#This Row],[Uso Sistemas]],"T","P"),"N","F"),Parámetros!$M$2:$N$17,2,0),"Completar hasta 3ra sem. para evaluar a Probacionista"))</f>
        <v/>
      </c>
      <c r="AQ1035" s="156"/>
      <c r="AR1035" s="156"/>
      <c r="AS1035" s="156"/>
      <c r="AT1035" s="30"/>
      <c r="AU1035" s="56" t="str">
        <f>CONCATENATE(Tabla1[[#This Row],[sem 01]],Tabla1[[#This Row],[sem 02]],Tabla1[[#This Row],[sem 03]])</f>
        <v/>
      </c>
      <c r="AV1035" s="56"/>
      <c r="AW1035" s="56"/>
      <c r="AX1035" s="249" t="str">
        <f>IF(V1035="","",EOMONTH(EDATE(Tabla1[[#This Row],[Fecha Finalización]],2),0))</f>
        <v/>
      </c>
      <c r="AY1035" s="156"/>
      <c r="AZ1035" s="250" t="str">
        <f>IF(V1035="","",EOMONTH(EDATE(Tabla1[[#This Row],[Fecha Finalización]],3),0))</f>
        <v/>
      </c>
      <c r="BA1035" s="40"/>
      <c r="BB1035" s="40"/>
      <c r="BC1035" s="238"/>
      <c r="BD1035" s="234" t="str">
        <f>IF(F1035="","",Tabla1[[#This Row],[sem 01]]&amp;Tabla1[[#This Row],[sem 02]]&amp;Tabla1[[#This Row],[sem 03]])</f>
        <v/>
      </c>
      <c r="BE1035" s="235" t="str">
        <f>+IF(TRIM(F1035)="","",$B$1&amp;"-"&amp;Tabla1[[#This Row],[Mes Inscrito]]&amp;"-"&amp;Tabla1[[#This Row],[Dia de clases Inscrito]]&amp;"-"&amp;Tabla1[[#This Row],[Horario Inscrito]]&amp;"-"&amp;Tabla1[[#This Row],[Fecha Inicio grupo]])</f>
        <v/>
      </c>
      <c r="BF1035" s="252" t="str">
        <f>IF(F1035="","",Tabla1[[#This Row],[Curso]])</f>
        <v/>
      </c>
      <c r="BG1035" s="253" t="str">
        <f>+IF(TRIM(F1035)="","",$B$1&amp;"-"&amp;TRIM(Tabla1[[#This Row],[Mes Inscrito]])&amp;"-"&amp;TRIM(Tabla1[[#This Row],[Dia de clases Inscrito]])&amp;"-"&amp;TRIM(Tabla1[[#This Row],[Horario Inscrito]])&amp;"-"&amp;TRIM(Tabla1[[#This Row],[Fecha Inicio grupo]])&amp;"-"&amp;TRIM(Tabla1[[#This Row],[Tipo Incrito]]))</f>
        <v/>
      </c>
      <c r="BH1035" s="254"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08"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08"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08" t="str">
        <f>IF(Tabla1[[#This Row],[Fecha Inicio grupo]]="","",IFERROR(VLOOKUP(Tabla1[[#This Row],[Mes de Alta como miembro]],Parámetros!$AM$2:$AN$16,2,0),"01/01/1900"))</f>
        <v/>
      </c>
    </row>
    <row r="1036" spans="1:63" ht="15" hidden="1" customHeight="1">
      <c r="A1036" s="69">
        <v>1033</v>
      </c>
      <c r="B1036" s="146"/>
      <c r="C1036" s="147"/>
      <c r="D1036" s="43"/>
      <c r="E1036" s="148"/>
      <c r="F1036" s="207"/>
      <c r="G1036" s="46"/>
      <c r="H1036" s="165"/>
      <c r="I1036" s="149"/>
      <c r="J1036" s="147"/>
      <c r="K1036" s="168"/>
      <c r="L1036" s="151"/>
      <c r="M1036" s="150"/>
      <c r="N1036" s="240" t="str">
        <f ca="1">IF(Tabla1[[#This Row],[Fecha de nac]]="","",IF(Tabla1[[#This Row],[Fecha Finalización]] &gt;=TODAY(), DATEDIF(Tabla1[[#This Row],[Fecha de nac]],TODAY(),"y"), ROUNDDOWN((Tabla1[[#This Row],[Fecha Finalización]] -Tabla1[[#This Row],[Fecha de nac]])/365,0)))</f>
        <v/>
      </c>
      <c r="O1036" s="171"/>
      <c r="P1036" s="152"/>
      <c r="Q1036" s="153"/>
      <c r="R1036" s="154"/>
      <c r="S1036" s="154"/>
      <c r="T1036" s="154"/>
      <c r="U1036" s="244" t="str">
        <f>IF(F1036="","",Tabla1[[#This Row],[Fecha Inicio grupo]]+3*7-7)</f>
        <v/>
      </c>
      <c r="V1036" s="245" t="str">
        <f>IF(F1036="","",EDATE(Tabla1[[#This Row],[Fecha Inicio grupo]],3))</f>
        <v/>
      </c>
      <c r="W1036" s="30"/>
      <c r="X1036" s="30"/>
      <c r="Y1036" s="155"/>
      <c r="Z1036" s="155"/>
      <c r="AA1036" s="155"/>
      <c r="AB1036" s="155"/>
      <c r="AC1036" s="155"/>
      <c r="AD1036" s="155"/>
      <c r="AE1036" s="155"/>
      <c r="AF1036" s="155"/>
      <c r="AG1036" s="155"/>
      <c r="AH1036" s="232"/>
      <c r="AI1036" s="232"/>
      <c r="AJ1036" s="233"/>
      <c r="AK1036" s="232"/>
      <c r="AL1036" s="232"/>
      <c r="AM1036" s="232"/>
      <c r="AN1036" s="232"/>
      <c r="AO1036" s="145"/>
      <c r="AP1036" s="247" t="str">
        <f>IF(F1036="","",IFERROR(VLOOKUP(SUBSTITUTE(SUBSTITUTE(Tabla1[[#This Row],[Uso Sistemas]],"T","P"),"N","F"),Parámetros!$M$2:$N$17,2,0),"Completar hasta 3ra sem. para evaluar a Probacionista"))</f>
        <v/>
      </c>
      <c r="AQ1036" s="156"/>
      <c r="AR1036" s="156"/>
      <c r="AS1036" s="156"/>
      <c r="AT1036" s="30"/>
      <c r="AU1036" s="56" t="str">
        <f>CONCATENATE(Tabla1[[#This Row],[sem 01]],Tabla1[[#This Row],[sem 02]],Tabla1[[#This Row],[sem 03]])</f>
        <v/>
      </c>
      <c r="AV1036" s="56"/>
      <c r="AW1036" s="56"/>
      <c r="AX1036" s="249" t="str">
        <f>IF(V1036="","",EOMONTH(EDATE(Tabla1[[#This Row],[Fecha Finalización]],2),0))</f>
        <v/>
      </c>
      <c r="AY1036" s="156"/>
      <c r="AZ1036" s="250" t="str">
        <f>IF(V1036="","",EOMONTH(EDATE(Tabla1[[#This Row],[Fecha Finalización]],3),0))</f>
        <v/>
      </c>
      <c r="BA1036" s="40"/>
      <c r="BB1036" s="40"/>
      <c r="BC1036" s="238"/>
      <c r="BD1036" s="234" t="str">
        <f>IF(F1036="","",Tabla1[[#This Row],[sem 01]]&amp;Tabla1[[#This Row],[sem 02]]&amp;Tabla1[[#This Row],[sem 03]])</f>
        <v/>
      </c>
      <c r="BE1036" s="235" t="str">
        <f>+IF(TRIM(F1036)="","",$B$1&amp;"-"&amp;Tabla1[[#This Row],[Mes Inscrito]]&amp;"-"&amp;Tabla1[[#This Row],[Dia de clases Inscrito]]&amp;"-"&amp;Tabla1[[#This Row],[Horario Inscrito]]&amp;"-"&amp;Tabla1[[#This Row],[Fecha Inicio grupo]])</f>
        <v/>
      </c>
      <c r="BF1036" s="252" t="str">
        <f>IF(F1036="","",Tabla1[[#This Row],[Curso]])</f>
        <v/>
      </c>
      <c r="BG1036" s="253" t="str">
        <f>+IF(TRIM(F1036)="","",$B$1&amp;"-"&amp;TRIM(Tabla1[[#This Row],[Mes Inscrito]])&amp;"-"&amp;TRIM(Tabla1[[#This Row],[Dia de clases Inscrito]])&amp;"-"&amp;TRIM(Tabla1[[#This Row],[Horario Inscrito]])&amp;"-"&amp;TRIM(Tabla1[[#This Row],[Fecha Inicio grupo]])&amp;"-"&amp;TRIM(Tabla1[[#This Row],[Tipo Incrito]]))</f>
        <v/>
      </c>
      <c r="BH1036" s="254"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08"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08"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08" t="str">
        <f>IF(Tabla1[[#This Row],[Fecha Inicio grupo]]="","",IFERROR(VLOOKUP(Tabla1[[#This Row],[Mes de Alta como miembro]],Parámetros!$AM$2:$AN$16,2,0),"01/01/1900"))</f>
        <v/>
      </c>
    </row>
    <row r="1037" spans="1:63" ht="15" hidden="1" customHeight="1">
      <c r="A1037" s="69">
        <v>1034</v>
      </c>
      <c r="B1037" s="146"/>
      <c r="C1037" s="147"/>
      <c r="D1037" s="43"/>
      <c r="E1037" s="148"/>
      <c r="F1037" s="207"/>
      <c r="G1037" s="46"/>
      <c r="H1037" s="165"/>
      <c r="I1037" s="149"/>
      <c r="J1037" s="147"/>
      <c r="K1037" s="168"/>
      <c r="L1037" s="151"/>
      <c r="M1037" s="150"/>
      <c r="N1037" s="240" t="str">
        <f ca="1">IF(Tabla1[[#This Row],[Fecha de nac]]="","",IF(Tabla1[[#This Row],[Fecha Finalización]] &gt;=TODAY(), DATEDIF(Tabla1[[#This Row],[Fecha de nac]],TODAY(),"y"), ROUNDDOWN((Tabla1[[#This Row],[Fecha Finalización]] -Tabla1[[#This Row],[Fecha de nac]])/365,0)))</f>
        <v/>
      </c>
      <c r="O1037" s="171"/>
      <c r="P1037" s="152"/>
      <c r="Q1037" s="153"/>
      <c r="R1037" s="154"/>
      <c r="S1037" s="154"/>
      <c r="T1037" s="154"/>
      <c r="U1037" s="244" t="str">
        <f>IF(F1037="","",Tabla1[[#This Row],[Fecha Inicio grupo]]+3*7-7)</f>
        <v/>
      </c>
      <c r="V1037" s="245" t="str">
        <f>IF(F1037="","",EDATE(Tabla1[[#This Row],[Fecha Inicio grupo]],3))</f>
        <v/>
      </c>
      <c r="W1037" s="30"/>
      <c r="X1037" s="30"/>
      <c r="Y1037" s="155"/>
      <c r="Z1037" s="155"/>
      <c r="AA1037" s="155"/>
      <c r="AB1037" s="155"/>
      <c r="AC1037" s="155"/>
      <c r="AD1037" s="155"/>
      <c r="AE1037" s="155"/>
      <c r="AF1037" s="155"/>
      <c r="AG1037" s="155"/>
      <c r="AH1037" s="232"/>
      <c r="AI1037" s="232"/>
      <c r="AJ1037" s="233"/>
      <c r="AK1037" s="232"/>
      <c r="AL1037" s="232"/>
      <c r="AM1037" s="232"/>
      <c r="AN1037" s="232"/>
      <c r="AO1037" s="145"/>
      <c r="AP1037" s="247" t="str">
        <f>IF(F1037="","",IFERROR(VLOOKUP(SUBSTITUTE(SUBSTITUTE(Tabla1[[#This Row],[Uso Sistemas]],"T","P"),"N","F"),Parámetros!$M$2:$N$17,2,0),"Completar hasta 3ra sem. para evaluar a Probacionista"))</f>
        <v/>
      </c>
      <c r="AQ1037" s="156"/>
      <c r="AR1037" s="156"/>
      <c r="AS1037" s="156"/>
      <c r="AT1037" s="30"/>
      <c r="AU1037" s="56" t="str">
        <f>CONCATENATE(Tabla1[[#This Row],[sem 01]],Tabla1[[#This Row],[sem 02]],Tabla1[[#This Row],[sem 03]])</f>
        <v/>
      </c>
      <c r="AV1037" s="56"/>
      <c r="AW1037" s="56"/>
      <c r="AX1037" s="249" t="str">
        <f>IF(V1037="","",EOMONTH(EDATE(Tabla1[[#This Row],[Fecha Finalización]],2),0))</f>
        <v/>
      </c>
      <c r="AY1037" s="156"/>
      <c r="AZ1037" s="250" t="str">
        <f>IF(V1037="","",EOMONTH(EDATE(Tabla1[[#This Row],[Fecha Finalización]],3),0))</f>
        <v/>
      </c>
      <c r="BA1037" s="40"/>
      <c r="BB1037" s="40"/>
      <c r="BC1037" s="238"/>
      <c r="BD1037" s="234" t="str">
        <f>IF(F1037="","",Tabla1[[#This Row],[sem 01]]&amp;Tabla1[[#This Row],[sem 02]]&amp;Tabla1[[#This Row],[sem 03]])</f>
        <v/>
      </c>
      <c r="BE1037" s="235" t="str">
        <f>+IF(TRIM(F1037)="","",$B$1&amp;"-"&amp;Tabla1[[#This Row],[Mes Inscrito]]&amp;"-"&amp;Tabla1[[#This Row],[Dia de clases Inscrito]]&amp;"-"&amp;Tabla1[[#This Row],[Horario Inscrito]]&amp;"-"&amp;Tabla1[[#This Row],[Fecha Inicio grupo]])</f>
        <v/>
      </c>
      <c r="BF1037" s="252" t="str">
        <f>IF(F1037="","",Tabla1[[#This Row],[Curso]])</f>
        <v/>
      </c>
      <c r="BG1037" s="253" t="str">
        <f>+IF(TRIM(F1037)="","",$B$1&amp;"-"&amp;TRIM(Tabla1[[#This Row],[Mes Inscrito]])&amp;"-"&amp;TRIM(Tabla1[[#This Row],[Dia de clases Inscrito]])&amp;"-"&amp;TRIM(Tabla1[[#This Row],[Horario Inscrito]])&amp;"-"&amp;TRIM(Tabla1[[#This Row],[Fecha Inicio grupo]])&amp;"-"&amp;TRIM(Tabla1[[#This Row],[Tipo Incrito]]))</f>
        <v/>
      </c>
      <c r="BH1037" s="254"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08"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08"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08" t="str">
        <f>IF(Tabla1[[#This Row],[Fecha Inicio grupo]]="","",IFERROR(VLOOKUP(Tabla1[[#This Row],[Mes de Alta como miembro]],Parámetros!$AM$2:$AN$16,2,0),"01/01/1900"))</f>
        <v/>
      </c>
    </row>
    <row r="1038" spans="1:63" ht="15" hidden="1" customHeight="1">
      <c r="A1038" s="69">
        <v>1035</v>
      </c>
      <c r="B1038" s="146"/>
      <c r="C1038" s="147"/>
      <c r="D1038" s="43"/>
      <c r="E1038" s="148"/>
      <c r="F1038" s="207"/>
      <c r="G1038" s="46"/>
      <c r="H1038" s="165"/>
      <c r="I1038" s="149"/>
      <c r="J1038" s="147"/>
      <c r="K1038" s="168"/>
      <c r="L1038" s="151"/>
      <c r="M1038" s="150"/>
      <c r="N1038" s="240" t="str">
        <f ca="1">IF(Tabla1[[#This Row],[Fecha de nac]]="","",IF(Tabla1[[#This Row],[Fecha Finalización]] &gt;=TODAY(), DATEDIF(Tabla1[[#This Row],[Fecha de nac]],TODAY(),"y"), ROUNDDOWN((Tabla1[[#This Row],[Fecha Finalización]] -Tabla1[[#This Row],[Fecha de nac]])/365,0)))</f>
        <v/>
      </c>
      <c r="O1038" s="171"/>
      <c r="P1038" s="152"/>
      <c r="Q1038" s="153"/>
      <c r="R1038" s="154"/>
      <c r="S1038" s="154"/>
      <c r="T1038" s="154"/>
      <c r="U1038" s="244" t="str">
        <f>IF(F1038="","",Tabla1[[#This Row],[Fecha Inicio grupo]]+3*7-7)</f>
        <v/>
      </c>
      <c r="V1038" s="245" t="str">
        <f>IF(F1038="","",EDATE(Tabla1[[#This Row],[Fecha Inicio grupo]],3))</f>
        <v/>
      </c>
      <c r="W1038" s="30"/>
      <c r="X1038" s="30"/>
      <c r="Y1038" s="155"/>
      <c r="Z1038" s="155"/>
      <c r="AA1038" s="155"/>
      <c r="AB1038" s="155"/>
      <c r="AC1038" s="155"/>
      <c r="AD1038" s="155"/>
      <c r="AE1038" s="155"/>
      <c r="AF1038" s="155"/>
      <c r="AG1038" s="155"/>
      <c r="AH1038" s="232"/>
      <c r="AI1038" s="232"/>
      <c r="AJ1038" s="233"/>
      <c r="AK1038" s="232"/>
      <c r="AL1038" s="232"/>
      <c r="AM1038" s="232"/>
      <c r="AN1038" s="232"/>
      <c r="AO1038" s="145"/>
      <c r="AP1038" s="247" t="str">
        <f>IF(F1038="","",IFERROR(VLOOKUP(SUBSTITUTE(SUBSTITUTE(Tabla1[[#This Row],[Uso Sistemas]],"T","P"),"N","F"),Parámetros!$M$2:$N$17,2,0),"Completar hasta 3ra sem. para evaluar a Probacionista"))</f>
        <v/>
      </c>
      <c r="AQ1038" s="156"/>
      <c r="AR1038" s="156"/>
      <c r="AS1038" s="156"/>
      <c r="AT1038" s="30"/>
      <c r="AU1038" s="56" t="str">
        <f>CONCATENATE(Tabla1[[#This Row],[sem 01]],Tabla1[[#This Row],[sem 02]],Tabla1[[#This Row],[sem 03]])</f>
        <v/>
      </c>
      <c r="AV1038" s="56"/>
      <c r="AW1038" s="56"/>
      <c r="AX1038" s="249" t="str">
        <f>IF(V1038="","",EOMONTH(EDATE(Tabla1[[#This Row],[Fecha Finalización]],2),0))</f>
        <v/>
      </c>
      <c r="AY1038" s="156"/>
      <c r="AZ1038" s="250" t="str">
        <f>IF(V1038="","",EOMONTH(EDATE(Tabla1[[#This Row],[Fecha Finalización]],3),0))</f>
        <v/>
      </c>
      <c r="BA1038" s="40"/>
      <c r="BB1038" s="40"/>
      <c r="BC1038" s="238"/>
      <c r="BD1038" s="234" t="str">
        <f>IF(F1038="","",Tabla1[[#This Row],[sem 01]]&amp;Tabla1[[#This Row],[sem 02]]&amp;Tabla1[[#This Row],[sem 03]])</f>
        <v/>
      </c>
      <c r="BE1038" s="235" t="str">
        <f>+IF(TRIM(F1038)="","",$B$1&amp;"-"&amp;Tabla1[[#This Row],[Mes Inscrito]]&amp;"-"&amp;Tabla1[[#This Row],[Dia de clases Inscrito]]&amp;"-"&amp;Tabla1[[#This Row],[Horario Inscrito]]&amp;"-"&amp;Tabla1[[#This Row],[Fecha Inicio grupo]])</f>
        <v/>
      </c>
      <c r="BF1038" s="252" t="str">
        <f>IF(F1038="","",Tabla1[[#This Row],[Curso]])</f>
        <v/>
      </c>
      <c r="BG1038" s="253" t="str">
        <f>+IF(TRIM(F1038)="","",$B$1&amp;"-"&amp;TRIM(Tabla1[[#This Row],[Mes Inscrito]])&amp;"-"&amp;TRIM(Tabla1[[#This Row],[Dia de clases Inscrito]])&amp;"-"&amp;TRIM(Tabla1[[#This Row],[Horario Inscrito]])&amp;"-"&amp;TRIM(Tabla1[[#This Row],[Fecha Inicio grupo]])&amp;"-"&amp;TRIM(Tabla1[[#This Row],[Tipo Incrito]]))</f>
        <v/>
      </c>
      <c r="BH1038" s="254"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08"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08"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08" t="str">
        <f>IF(Tabla1[[#This Row],[Fecha Inicio grupo]]="","",IFERROR(VLOOKUP(Tabla1[[#This Row],[Mes de Alta como miembro]],Parámetros!$AM$2:$AN$16,2,0),"01/01/1900"))</f>
        <v/>
      </c>
    </row>
    <row r="1039" spans="1:63" ht="15" hidden="1" customHeight="1">
      <c r="A1039" s="69">
        <v>1036</v>
      </c>
      <c r="B1039" s="146"/>
      <c r="C1039" s="147"/>
      <c r="D1039" s="43"/>
      <c r="E1039" s="148"/>
      <c r="F1039" s="207"/>
      <c r="G1039" s="46"/>
      <c r="H1039" s="165"/>
      <c r="I1039" s="149"/>
      <c r="J1039" s="147"/>
      <c r="K1039" s="168"/>
      <c r="L1039" s="151"/>
      <c r="M1039" s="150"/>
      <c r="N1039" s="240" t="str">
        <f ca="1">IF(Tabla1[[#This Row],[Fecha de nac]]="","",IF(Tabla1[[#This Row],[Fecha Finalización]] &gt;=TODAY(), DATEDIF(Tabla1[[#This Row],[Fecha de nac]],TODAY(),"y"), ROUNDDOWN((Tabla1[[#This Row],[Fecha Finalización]] -Tabla1[[#This Row],[Fecha de nac]])/365,0)))</f>
        <v/>
      </c>
      <c r="O1039" s="171"/>
      <c r="P1039" s="152"/>
      <c r="Q1039" s="153"/>
      <c r="R1039" s="154"/>
      <c r="S1039" s="154"/>
      <c r="T1039" s="154"/>
      <c r="U1039" s="244" t="str">
        <f>IF(F1039="","",Tabla1[[#This Row],[Fecha Inicio grupo]]+3*7-7)</f>
        <v/>
      </c>
      <c r="V1039" s="245" t="str">
        <f>IF(F1039="","",EDATE(Tabla1[[#This Row],[Fecha Inicio grupo]],3))</f>
        <v/>
      </c>
      <c r="W1039" s="30"/>
      <c r="X1039" s="30"/>
      <c r="Y1039" s="155"/>
      <c r="Z1039" s="155"/>
      <c r="AA1039" s="155"/>
      <c r="AB1039" s="155"/>
      <c r="AC1039" s="155"/>
      <c r="AD1039" s="155"/>
      <c r="AE1039" s="155"/>
      <c r="AF1039" s="155"/>
      <c r="AG1039" s="155"/>
      <c r="AH1039" s="232"/>
      <c r="AI1039" s="232"/>
      <c r="AJ1039" s="233"/>
      <c r="AK1039" s="232"/>
      <c r="AL1039" s="232"/>
      <c r="AM1039" s="232"/>
      <c r="AN1039" s="232"/>
      <c r="AO1039" s="145"/>
      <c r="AP1039" s="247" t="str">
        <f>IF(F1039="","",IFERROR(VLOOKUP(SUBSTITUTE(SUBSTITUTE(Tabla1[[#This Row],[Uso Sistemas]],"T","P"),"N","F"),Parámetros!$M$2:$N$17,2,0),"Completar hasta 3ra sem. para evaluar a Probacionista"))</f>
        <v/>
      </c>
      <c r="AQ1039" s="156"/>
      <c r="AR1039" s="156"/>
      <c r="AS1039" s="156"/>
      <c r="AT1039" s="30"/>
      <c r="AU1039" s="56" t="str">
        <f>CONCATENATE(Tabla1[[#This Row],[sem 01]],Tabla1[[#This Row],[sem 02]],Tabla1[[#This Row],[sem 03]])</f>
        <v/>
      </c>
      <c r="AV1039" s="56"/>
      <c r="AW1039" s="56"/>
      <c r="AX1039" s="249" t="str">
        <f>IF(V1039="","",EOMONTH(EDATE(Tabla1[[#This Row],[Fecha Finalización]],2),0))</f>
        <v/>
      </c>
      <c r="AY1039" s="156"/>
      <c r="AZ1039" s="250" t="str">
        <f>IF(V1039="","",EOMONTH(EDATE(Tabla1[[#This Row],[Fecha Finalización]],3),0))</f>
        <v/>
      </c>
      <c r="BA1039" s="40"/>
      <c r="BB1039" s="40"/>
      <c r="BC1039" s="238"/>
      <c r="BD1039" s="234" t="str">
        <f>IF(F1039="","",Tabla1[[#This Row],[sem 01]]&amp;Tabla1[[#This Row],[sem 02]]&amp;Tabla1[[#This Row],[sem 03]])</f>
        <v/>
      </c>
      <c r="BE1039" s="235" t="str">
        <f>+IF(TRIM(F1039)="","",$B$1&amp;"-"&amp;Tabla1[[#This Row],[Mes Inscrito]]&amp;"-"&amp;Tabla1[[#This Row],[Dia de clases Inscrito]]&amp;"-"&amp;Tabla1[[#This Row],[Horario Inscrito]]&amp;"-"&amp;Tabla1[[#This Row],[Fecha Inicio grupo]])</f>
        <v/>
      </c>
      <c r="BF1039" s="252" t="str">
        <f>IF(F1039="","",Tabla1[[#This Row],[Curso]])</f>
        <v/>
      </c>
      <c r="BG1039" s="253" t="str">
        <f>+IF(TRIM(F1039)="","",$B$1&amp;"-"&amp;TRIM(Tabla1[[#This Row],[Mes Inscrito]])&amp;"-"&amp;TRIM(Tabla1[[#This Row],[Dia de clases Inscrito]])&amp;"-"&amp;TRIM(Tabla1[[#This Row],[Horario Inscrito]])&amp;"-"&amp;TRIM(Tabla1[[#This Row],[Fecha Inicio grupo]])&amp;"-"&amp;TRIM(Tabla1[[#This Row],[Tipo Incrito]]))</f>
        <v/>
      </c>
      <c r="BH1039" s="254"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08"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08"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08" t="str">
        <f>IF(Tabla1[[#This Row],[Fecha Inicio grupo]]="","",IFERROR(VLOOKUP(Tabla1[[#This Row],[Mes de Alta como miembro]],Parámetros!$AM$2:$AN$16,2,0),"01/01/1900"))</f>
        <v/>
      </c>
    </row>
    <row r="1040" spans="1:63" ht="15" hidden="1" customHeight="1">
      <c r="A1040" s="69">
        <v>1037</v>
      </c>
      <c r="B1040" s="146"/>
      <c r="C1040" s="147"/>
      <c r="D1040" s="43"/>
      <c r="E1040" s="148"/>
      <c r="F1040" s="207"/>
      <c r="G1040" s="46"/>
      <c r="H1040" s="165"/>
      <c r="I1040" s="149"/>
      <c r="J1040" s="147"/>
      <c r="K1040" s="168"/>
      <c r="L1040" s="151"/>
      <c r="M1040" s="150"/>
      <c r="N1040" s="240" t="str">
        <f ca="1">IF(Tabla1[[#This Row],[Fecha de nac]]="","",IF(Tabla1[[#This Row],[Fecha Finalización]] &gt;=TODAY(), DATEDIF(Tabla1[[#This Row],[Fecha de nac]],TODAY(),"y"), ROUNDDOWN((Tabla1[[#This Row],[Fecha Finalización]] -Tabla1[[#This Row],[Fecha de nac]])/365,0)))</f>
        <v/>
      </c>
      <c r="O1040" s="171"/>
      <c r="P1040" s="152"/>
      <c r="Q1040" s="153"/>
      <c r="R1040" s="154"/>
      <c r="S1040" s="154"/>
      <c r="T1040" s="154"/>
      <c r="U1040" s="244" t="str">
        <f>IF(F1040="","",Tabla1[[#This Row],[Fecha Inicio grupo]]+3*7-7)</f>
        <v/>
      </c>
      <c r="V1040" s="245" t="str">
        <f>IF(F1040="","",EDATE(Tabla1[[#This Row],[Fecha Inicio grupo]],3))</f>
        <v/>
      </c>
      <c r="W1040" s="30"/>
      <c r="X1040" s="30"/>
      <c r="Y1040" s="155"/>
      <c r="Z1040" s="155"/>
      <c r="AA1040" s="155"/>
      <c r="AB1040" s="155"/>
      <c r="AC1040" s="155"/>
      <c r="AD1040" s="155"/>
      <c r="AE1040" s="155"/>
      <c r="AF1040" s="155"/>
      <c r="AG1040" s="155"/>
      <c r="AH1040" s="232"/>
      <c r="AI1040" s="232"/>
      <c r="AJ1040" s="233"/>
      <c r="AK1040" s="232"/>
      <c r="AL1040" s="232"/>
      <c r="AM1040" s="232"/>
      <c r="AN1040" s="232"/>
      <c r="AO1040" s="145"/>
      <c r="AP1040" s="247" t="str">
        <f>IF(F1040="","",IFERROR(VLOOKUP(SUBSTITUTE(SUBSTITUTE(Tabla1[[#This Row],[Uso Sistemas]],"T","P"),"N","F"),Parámetros!$M$2:$N$17,2,0),"Completar hasta 3ra sem. para evaluar a Probacionista"))</f>
        <v/>
      </c>
      <c r="AQ1040" s="156"/>
      <c r="AR1040" s="156"/>
      <c r="AS1040" s="156"/>
      <c r="AT1040" s="30"/>
      <c r="AU1040" s="56" t="str">
        <f>CONCATENATE(Tabla1[[#This Row],[sem 01]],Tabla1[[#This Row],[sem 02]],Tabla1[[#This Row],[sem 03]])</f>
        <v/>
      </c>
      <c r="AV1040" s="56"/>
      <c r="AW1040" s="56"/>
      <c r="AX1040" s="249" t="str">
        <f>IF(V1040="","",EOMONTH(EDATE(Tabla1[[#This Row],[Fecha Finalización]],2),0))</f>
        <v/>
      </c>
      <c r="AY1040" s="156"/>
      <c r="AZ1040" s="250" t="str">
        <f>IF(V1040="","",EOMONTH(EDATE(Tabla1[[#This Row],[Fecha Finalización]],3),0))</f>
        <v/>
      </c>
      <c r="BA1040" s="40"/>
      <c r="BB1040" s="40"/>
      <c r="BC1040" s="238"/>
      <c r="BD1040" s="234" t="str">
        <f>IF(F1040="","",Tabla1[[#This Row],[sem 01]]&amp;Tabla1[[#This Row],[sem 02]]&amp;Tabla1[[#This Row],[sem 03]])</f>
        <v/>
      </c>
      <c r="BE1040" s="235" t="str">
        <f>+IF(TRIM(F1040)="","",$B$1&amp;"-"&amp;Tabla1[[#This Row],[Mes Inscrito]]&amp;"-"&amp;Tabla1[[#This Row],[Dia de clases Inscrito]]&amp;"-"&amp;Tabla1[[#This Row],[Horario Inscrito]]&amp;"-"&amp;Tabla1[[#This Row],[Fecha Inicio grupo]])</f>
        <v/>
      </c>
      <c r="BF1040" s="252" t="str">
        <f>IF(F1040="","",Tabla1[[#This Row],[Curso]])</f>
        <v/>
      </c>
      <c r="BG1040" s="253" t="str">
        <f>+IF(TRIM(F1040)="","",$B$1&amp;"-"&amp;TRIM(Tabla1[[#This Row],[Mes Inscrito]])&amp;"-"&amp;TRIM(Tabla1[[#This Row],[Dia de clases Inscrito]])&amp;"-"&amp;TRIM(Tabla1[[#This Row],[Horario Inscrito]])&amp;"-"&amp;TRIM(Tabla1[[#This Row],[Fecha Inicio grupo]])&amp;"-"&amp;TRIM(Tabla1[[#This Row],[Tipo Incrito]]))</f>
        <v/>
      </c>
      <c r="BH1040" s="254"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08"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08"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08" t="str">
        <f>IF(Tabla1[[#This Row],[Fecha Inicio grupo]]="","",IFERROR(VLOOKUP(Tabla1[[#This Row],[Mes de Alta como miembro]],Parámetros!$AM$2:$AN$16,2,0),"01/01/1900"))</f>
        <v/>
      </c>
    </row>
    <row r="1041" spans="1:63" ht="15" hidden="1" customHeight="1">
      <c r="A1041" s="69">
        <v>1038</v>
      </c>
      <c r="B1041" s="146"/>
      <c r="C1041" s="147"/>
      <c r="D1041" s="43"/>
      <c r="E1041" s="148"/>
      <c r="F1041" s="207"/>
      <c r="G1041" s="46"/>
      <c r="H1041" s="165"/>
      <c r="I1041" s="149"/>
      <c r="J1041" s="147"/>
      <c r="K1041" s="168"/>
      <c r="L1041" s="151"/>
      <c r="M1041" s="150"/>
      <c r="N1041" s="240" t="str">
        <f ca="1">IF(Tabla1[[#This Row],[Fecha de nac]]="","",IF(Tabla1[[#This Row],[Fecha Finalización]] &gt;=TODAY(), DATEDIF(Tabla1[[#This Row],[Fecha de nac]],TODAY(),"y"), ROUNDDOWN((Tabla1[[#This Row],[Fecha Finalización]] -Tabla1[[#This Row],[Fecha de nac]])/365,0)))</f>
        <v/>
      </c>
      <c r="O1041" s="171"/>
      <c r="P1041" s="152"/>
      <c r="Q1041" s="153"/>
      <c r="R1041" s="154"/>
      <c r="S1041" s="154"/>
      <c r="T1041" s="154"/>
      <c r="U1041" s="244" t="str">
        <f>IF(F1041="","",Tabla1[[#This Row],[Fecha Inicio grupo]]+3*7-7)</f>
        <v/>
      </c>
      <c r="V1041" s="245" t="str">
        <f>IF(F1041="","",EDATE(Tabla1[[#This Row],[Fecha Inicio grupo]],3))</f>
        <v/>
      </c>
      <c r="W1041" s="30"/>
      <c r="X1041" s="30"/>
      <c r="Y1041" s="155"/>
      <c r="Z1041" s="155"/>
      <c r="AA1041" s="155"/>
      <c r="AB1041" s="155"/>
      <c r="AC1041" s="155"/>
      <c r="AD1041" s="155"/>
      <c r="AE1041" s="155"/>
      <c r="AF1041" s="155"/>
      <c r="AG1041" s="155"/>
      <c r="AH1041" s="232"/>
      <c r="AI1041" s="232"/>
      <c r="AJ1041" s="233"/>
      <c r="AK1041" s="232"/>
      <c r="AL1041" s="232"/>
      <c r="AM1041" s="232"/>
      <c r="AN1041" s="232"/>
      <c r="AO1041" s="145"/>
      <c r="AP1041" s="247" t="str">
        <f>IF(F1041="","",IFERROR(VLOOKUP(SUBSTITUTE(SUBSTITUTE(Tabla1[[#This Row],[Uso Sistemas]],"T","P"),"N","F"),Parámetros!$M$2:$N$17,2,0),"Completar hasta 3ra sem. para evaluar a Probacionista"))</f>
        <v/>
      </c>
      <c r="AQ1041" s="156"/>
      <c r="AR1041" s="156"/>
      <c r="AS1041" s="156"/>
      <c r="AT1041" s="30"/>
      <c r="AU1041" s="56" t="str">
        <f>CONCATENATE(Tabla1[[#This Row],[sem 01]],Tabla1[[#This Row],[sem 02]],Tabla1[[#This Row],[sem 03]])</f>
        <v/>
      </c>
      <c r="AV1041" s="56"/>
      <c r="AW1041" s="56"/>
      <c r="AX1041" s="249" t="str">
        <f>IF(V1041="","",EOMONTH(EDATE(Tabla1[[#This Row],[Fecha Finalización]],2),0))</f>
        <v/>
      </c>
      <c r="AY1041" s="156"/>
      <c r="AZ1041" s="250" t="str">
        <f>IF(V1041="","",EOMONTH(EDATE(Tabla1[[#This Row],[Fecha Finalización]],3),0))</f>
        <v/>
      </c>
      <c r="BA1041" s="40"/>
      <c r="BB1041" s="40"/>
      <c r="BC1041" s="238"/>
      <c r="BD1041" s="234" t="str">
        <f>IF(F1041="","",Tabla1[[#This Row],[sem 01]]&amp;Tabla1[[#This Row],[sem 02]]&amp;Tabla1[[#This Row],[sem 03]])</f>
        <v/>
      </c>
      <c r="BE1041" s="235" t="str">
        <f>+IF(TRIM(F1041)="","",$B$1&amp;"-"&amp;Tabla1[[#This Row],[Mes Inscrito]]&amp;"-"&amp;Tabla1[[#This Row],[Dia de clases Inscrito]]&amp;"-"&amp;Tabla1[[#This Row],[Horario Inscrito]]&amp;"-"&amp;Tabla1[[#This Row],[Fecha Inicio grupo]])</f>
        <v/>
      </c>
      <c r="BF1041" s="252" t="str">
        <f>IF(F1041="","",Tabla1[[#This Row],[Curso]])</f>
        <v/>
      </c>
      <c r="BG1041" s="253" t="str">
        <f>+IF(TRIM(F1041)="","",$B$1&amp;"-"&amp;TRIM(Tabla1[[#This Row],[Mes Inscrito]])&amp;"-"&amp;TRIM(Tabla1[[#This Row],[Dia de clases Inscrito]])&amp;"-"&amp;TRIM(Tabla1[[#This Row],[Horario Inscrito]])&amp;"-"&amp;TRIM(Tabla1[[#This Row],[Fecha Inicio grupo]])&amp;"-"&amp;TRIM(Tabla1[[#This Row],[Tipo Incrito]]))</f>
        <v/>
      </c>
      <c r="BH1041" s="254"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08"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08"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08" t="str">
        <f>IF(Tabla1[[#This Row],[Fecha Inicio grupo]]="","",IFERROR(VLOOKUP(Tabla1[[#This Row],[Mes de Alta como miembro]],Parámetros!$AM$2:$AN$16,2,0),"01/01/1900"))</f>
        <v/>
      </c>
    </row>
    <row r="1042" spans="1:63" ht="15" hidden="1" customHeight="1">
      <c r="A1042" s="69">
        <v>1039</v>
      </c>
      <c r="B1042" s="146"/>
      <c r="C1042" s="147"/>
      <c r="D1042" s="43"/>
      <c r="E1042" s="148"/>
      <c r="F1042" s="207"/>
      <c r="G1042" s="46"/>
      <c r="H1042" s="165"/>
      <c r="I1042" s="149"/>
      <c r="J1042" s="147"/>
      <c r="K1042" s="168"/>
      <c r="L1042" s="151"/>
      <c r="M1042" s="150"/>
      <c r="N1042" s="240" t="str">
        <f ca="1">IF(Tabla1[[#This Row],[Fecha de nac]]="","",IF(Tabla1[[#This Row],[Fecha Finalización]] &gt;=TODAY(), DATEDIF(Tabla1[[#This Row],[Fecha de nac]],TODAY(),"y"), ROUNDDOWN((Tabla1[[#This Row],[Fecha Finalización]] -Tabla1[[#This Row],[Fecha de nac]])/365,0)))</f>
        <v/>
      </c>
      <c r="O1042" s="171"/>
      <c r="P1042" s="152"/>
      <c r="Q1042" s="153"/>
      <c r="R1042" s="154"/>
      <c r="S1042" s="154"/>
      <c r="T1042" s="154"/>
      <c r="U1042" s="244" t="str">
        <f>IF(F1042="","",Tabla1[[#This Row],[Fecha Inicio grupo]]+3*7-7)</f>
        <v/>
      </c>
      <c r="V1042" s="245" t="str">
        <f>IF(F1042="","",EDATE(Tabla1[[#This Row],[Fecha Inicio grupo]],3))</f>
        <v/>
      </c>
      <c r="W1042" s="30"/>
      <c r="X1042" s="30"/>
      <c r="Y1042" s="155"/>
      <c r="Z1042" s="155"/>
      <c r="AA1042" s="155"/>
      <c r="AB1042" s="155"/>
      <c r="AC1042" s="155"/>
      <c r="AD1042" s="155"/>
      <c r="AE1042" s="155"/>
      <c r="AF1042" s="155"/>
      <c r="AG1042" s="155"/>
      <c r="AH1042" s="232"/>
      <c r="AI1042" s="232"/>
      <c r="AJ1042" s="233"/>
      <c r="AK1042" s="232"/>
      <c r="AL1042" s="232"/>
      <c r="AM1042" s="232"/>
      <c r="AN1042" s="232"/>
      <c r="AO1042" s="145"/>
      <c r="AP1042" s="247" t="str">
        <f>IF(F1042="","",IFERROR(VLOOKUP(SUBSTITUTE(SUBSTITUTE(Tabla1[[#This Row],[Uso Sistemas]],"T","P"),"N","F"),Parámetros!$M$2:$N$17,2,0),"Completar hasta 3ra sem. para evaluar a Probacionista"))</f>
        <v/>
      </c>
      <c r="AQ1042" s="156"/>
      <c r="AR1042" s="156"/>
      <c r="AS1042" s="156"/>
      <c r="AT1042" s="30"/>
      <c r="AU1042" s="56" t="str">
        <f>CONCATENATE(Tabla1[[#This Row],[sem 01]],Tabla1[[#This Row],[sem 02]],Tabla1[[#This Row],[sem 03]])</f>
        <v/>
      </c>
      <c r="AV1042" s="56"/>
      <c r="AW1042" s="56"/>
      <c r="AX1042" s="249" t="str">
        <f>IF(V1042="","",EOMONTH(EDATE(Tabla1[[#This Row],[Fecha Finalización]],2),0))</f>
        <v/>
      </c>
      <c r="AY1042" s="156"/>
      <c r="AZ1042" s="250" t="str">
        <f>IF(V1042="","",EOMONTH(EDATE(Tabla1[[#This Row],[Fecha Finalización]],3),0))</f>
        <v/>
      </c>
      <c r="BA1042" s="40"/>
      <c r="BB1042" s="40"/>
      <c r="BC1042" s="238"/>
      <c r="BD1042" s="234" t="str">
        <f>IF(F1042="","",Tabla1[[#This Row],[sem 01]]&amp;Tabla1[[#This Row],[sem 02]]&amp;Tabla1[[#This Row],[sem 03]])</f>
        <v/>
      </c>
      <c r="BE1042" s="235" t="str">
        <f>+IF(TRIM(F1042)="","",$B$1&amp;"-"&amp;Tabla1[[#This Row],[Mes Inscrito]]&amp;"-"&amp;Tabla1[[#This Row],[Dia de clases Inscrito]]&amp;"-"&amp;Tabla1[[#This Row],[Horario Inscrito]]&amp;"-"&amp;Tabla1[[#This Row],[Fecha Inicio grupo]])</f>
        <v/>
      </c>
      <c r="BF1042" s="252" t="str">
        <f>IF(F1042="","",Tabla1[[#This Row],[Curso]])</f>
        <v/>
      </c>
      <c r="BG1042" s="253" t="str">
        <f>+IF(TRIM(F1042)="","",$B$1&amp;"-"&amp;TRIM(Tabla1[[#This Row],[Mes Inscrito]])&amp;"-"&amp;TRIM(Tabla1[[#This Row],[Dia de clases Inscrito]])&amp;"-"&amp;TRIM(Tabla1[[#This Row],[Horario Inscrito]])&amp;"-"&amp;TRIM(Tabla1[[#This Row],[Fecha Inicio grupo]])&amp;"-"&amp;TRIM(Tabla1[[#This Row],[Tipo Incrito]]))</f>
        <v/>
      </c>
      <c r="BH1042" s="254"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08"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08"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08" t="str">
        <f>IF(Tabla1[[#This Row],[Fecha Inicio grupo]]="","",IFERROR(VLOOKUP(Tabla1[[#This Row],[Mes de Alta como miembro]],Parámetros!$AM$2:$AN$16,2,0),"01/01/1900"))</f>
        <v/>
      </c>
    </row>
    <row r="1043" spans="1:63" ht="15" hidden="1" customHeight="1">
      <c r="A1043" s="69">
        <v>1040</v>
      </c>
      <c r="B1043" s="146"/>
      <c r="C1043" s="147"/>
      <c r="D1043" s="43"/>
      <c r="E1043" s="148"/>
      <c r="F1043" s="207"/>
      <c r="G1043" s="46"/>
      <c r="H1043" s="165"/>
      <c r="I1043" s="149"/>
      <c r="J1043" s="147"/>
      <c r="K1043" s="168"/>
      <c r="L1043" s="151"/>
      <c r="M1043" s="150"/>
      <c r="N1043" s="240" t="str">
        <f ca="1">IF(Tabla1[[#This Row],[Fecha de nac]]="","",IF(Tabla1[[#This Row],[Fecha Finalización]] &gt;=TODAY(), DATEDIF(Tabla1[[#This Row],[Fecha de nac]],TODAY(),"y"), ROUNDDOWN((Tabla1[[#This Row],[Fecha Finalización]] -Tabla1[[#This Row],[Fecha de nac]])/365,0)))</f>
        <v/>
      </c>
      <c r="O1043" s="171"/>
      <c r="P1043" s="152"/>
      <c r="Q1043" s="153"/>
      <c r="R1043" s="154"/>
      <c r="S1043" s="154"/>
      <c r="T1043" s="154"/>
      <c r="U1043" s="244" t="str">
        <f>IF(F1043="","",Tabla1[[#This Row],[Fecha Inicio grupo]]+3*7-7)</f>
        <v/>
      </c>
      <c r="V1043" s="245" t="str">
        <f>IF(F1043="","",EDATE(Tabla1[[#This Row],[Fecha Inicio grupo]],3))</f>
        <v/>
      </c>
      <c r="W1043" s="30"/>
      <c r="X1043" s="30"/>
      <c r="Y1043" s="155"/>
      <c r="Z1043" s="155"/>
      <c r="AA1043" s="155"/>
      <c r="AB1043" s="155"/>
      <c r="AC1043" s="155"/>
      <c r="AD1043" s="155"/>
      <c r="AE1043" s="155"/>
      <c r="AF1043" s="155"/>
      <c r="AG1043" s="155"/>
      <c r="AH1043" s="232"/>
      <c r="AI1043" s="232"/>
      <c r="AJ1043" s="233"/>
      <c r="AK1043" s="232"/>
      <c r="AL1043" s="232"/>
      <c r="AM1043" s="232"/>
      <c r="AN1043" s="232"/>
      <c r="AO1043" s="145"/>
      <c r="AP1043" s="247" t="str">
        <f>IF(F1043="","",IFERROR(VLOOKUP(SUBSTITUTE(SUBSTITUTE(Tabla1[[#This Row],[Uso Sistemas]],"T","P"),"N","F"),Parámetros!$M$2:$N$17,2,0),"Completar hasta 3ra sem. para evaluar a Probacionista"))</f>
        <v/>
      </c>
      <c r="AQ1043" s="156"/>
      <c r="AR1043" s="156"/>
      <c r="AS1043" s="156"/>
      <c r="AT1043" s="30"/>
      <c r="AU1043" s="56" t="str">
        <f>CONCATENATE(Tabla1[[#This Row],[sem 01]],Tabla1[[#This Row],[sem 02]],Tabla1[[#This Row],[sem 03]])</f>
        <v/>
      </c>
      <c r="AV1043" s="56"/>
      <c r="AW1043" s="56"/>
      <c r="AX1043" s="249" t="str">
        <f>IF(V1043="","",EOMONTH(EDATE(Tabla1[[#This Row],[Fecha Finalización]],2),0))</f>
        <v/>
      </c>
      <c r="AY1043" s="156"/>
      <c r="AZ1043" s="250" t="str">
        <f>IF(V1043="","",EOMONTH(EDATE(Tabla1[[#This Row],[Fecha Finalización]],3),0))</f>
        <v/>
      </c>
      <c r="BA1043" s="40"/>
      <c r="BB1043" s="40"/>
      <c r="BC1043" s="238"/>
      <c r="BD1043" s="234" t="str">
        <f>IF(F1043="","",Tabla1[[#This Row],[sem 01]]&amp;Tabla1[[#This Row],[sem 02]]&amp;Tabla1[[#This Row],[sem 03]])</f>
        <v/>
      </c>
      <c r="BE1043" s="235" t="str">
        <f>+IF(TRIM(F1043)="","",$B$1&amp;"-"&amp;Tabla1[[#This Row],[Mes Inscrito]]&amp;"-"&amp;Tabla1[[#This Row],[Dia de clases Inscrito]]&amp;"-"&amp;Tabla1[[#This Row],[Horario Inscrito]]&amp;"-"&amp;Tabla1[[#This Row],[Fecha Inicio grupo]])</f>
        <v/>
      </c>
      <c r="BF1043" s="252" t="str">
        <f>IF(F1043="","",Tabla1[[#This Row],[Curso]])</f>
        <v/>
      </c>
      <c r="BG1043" s="253" t="str">
        <f>+IF(TRIM(F1043)="","",$B$1&amp;"-"&amp;TRIM(Tabla1[[#This Row],[Mes Inscrito]])&amp;"-"&amp;TRIM(Tabla1[[#This Row],[Dia de clases Inscrito]])&amp;"-"&amp;TRIM(Tabla1[[#This Row],[Horario Inscrito]])&amp;"-"&amp;TRIM(Tabla1[[#This Row],[Fecha Inicio grupo]])&amp;"-"&amp;TRIM(Tabla1[[#This Row],[Tipo Incrito]]))</f>
        <v/>
      </c>
      <c r="BH1043" s="254"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08"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08"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08" t="str">
        <f>IF(Tabla1[[#This Row],[Fecha Inicio grupo]]="","",IFERROR(VLOOKUP(Tabla1[[#This Row],[Mes de Alta como miembro]],Parámetros!$AM$2:$AN$16,2,0),"01/01/1900"))</f>
        <v/>
      </c>
    </row>
    <row r="1044" spans="1:63" ht="15" hidden="1" customHeight="1">
      <c r="A1044" s="69">
        <v>1041</v>
      </c>
      <c r="B1044" s="146"/>
      <c r="C1044" s="147"/>
      <c r="D1044" s="43"/>
      <c r="E1044" s="148"/>
      <c r="F1044" s="207"/>
      <c r="G1044" s="46"/>
      <c r="H1044" s="165"/>
      <c r="I1044" s="149"/>
      <c r="J1044" s="147"/>
      <c r="K1044" s="168"/>
      <c r="L1044" s="151"/>
      <c r="M1044" s="150"/>
      <c r="N1044" s="240" t="str">
        <f ca="1">IF(Tabla1[[#This Row],[Fecha de nac]]="","",IF(Tabla1[[#This Row],[Fecha Finalización]] &gt;=TODAY(), DATEDIF(Tabla1[[#This Row],[Fecha de nac]],TODAY(),"y"), ROUNDDOWN((Tabla1[[#This Row],[Fecha Finalización]] -Tabla1[[#This Row],[Fecha de nac]])/365,0)))</f>
        <v/>
      </c>
      <c r="O1044" s="171"/>
      <c r="P1044" s="152"/>
      <c r="Q1044" s="153"/>
      <c r="R1044" s="154"/>
      <c r="S1044" s="154"/>
      <c r="T1044" s="154"/>
      <c r="U1044" s="244" t="str">
        <f>IF(F1044="","",Tabla1[[#This Row],[Fecha Inicio grupo]]+3*7-7)</f>
        <v/>
      </c>
      <c r="V1044" s="245" t="str">
        <f>IF(F1044="","",EDATE(Tabla1[[#This Row],[Fecha Inicio grupo]],3))</f>
        <v/>
      </c>
      <c r="W1044" s="30"/>
      <c r="X1044" s="30"/>
      <c r="Y1044" s="155"/>
      <c r="Z1044" s="155"/>
      <c r="AA1044" s="155"/>
      <c r="AB1044" s="155"/>
      <c r="AC1044" s="155"/>
      <c r="AD1044" s="155"/>
      <c r="AE1044" s="155"/>
      <c r="AF1044" s="155"/>
      <c r="AG1044" s="155"/>
      <c r="AH1044" s="232"/>
      <c r="AI1044" s="232"/>
      <c r="AJ1044" s="233"/>
      <c r="AK1044" s="232"/>
      <c r="AL1044" s="232"/>
      <c r="AM1044" s="232"/>
      <c r="AN1044" s="232"/>
      <c r="AO1044" s="145"/>
      <c r="AP1044" s="247" t="str">
        <f>IF(F1044="","",IFERROR(VLOOKUP(SUBSTITUTE(SUBSTITUTE(Tabla1[[#This Row],[Uso Sistemas]],"T","P"),"N","F"),Parámetros!$M$2:$N$17,2,0),"Completar hasta 3ra sem. para evaluar a Probacionista"))</f>
        <v/>
      </c>
      <c r="AQ1044" s="156"/>
      <c r="AR1044" s="156"/>
      <c r="AS1044" s="156"/>
      <c r="AT1044" s="30"/>
      <c r="AU1044" s="56" t="str">
        <f>CONCATENATE(Tabla1[[#This Row],[sem 01]],Tabla1[[#This Row],[sem 02]],Tabla1[[#This Row],[sem 03]])</f>
        <v/>
      </c>
      <c r="AV1044" s="56"/>
      <c r="AW1044" s="56"/>
      <c r="AX1044" s="249" t="str">
        <f>IF(V1044="","",EOMONTH(EDATE(Tabla1[[#This Row],[Fecha Finalización]],2),0))</f>
        <v/>
      </c>
      <c r="AY1044" s="156"/>
      <c r="AZ1044" s="250" t="str">
        <f>IF(V1044="","",EOMONTH(EDATE(Tabla1[[#This Row],[Fecha Finalización]],3),0))</f>
        <v/>
      </c>
      <c r="BA1044" s="40"/>
      <c r="BB1044" s="40"/>
      <c r="BC1044" s="238"/>
      <c r="BD1044" s="234" t="str">
        <f>IF(F1044="","",Tabla1[[#This Row],[sem 01]]&amp;Tabla1[[#This Row],[sem 02]]&amp;Tabla1[[#This Row],[sem 03]])</f>
        <v/>
      </c>
      <c r="BE1044" s="235" t="str">
        <f>+IF(TRIM(F1044)="","",$B$1&amp;"-"&amp;Tabla1[[#This Row],[Mes Inscrito]]&amp;"-"&amp;Tabla1[[#This Row],[Dia de clases Inscrito]]&amp;"-"&amp;Tabla1[[#This Row],[Horario Inscrito]]&amp;"-"&amp;Tabla1[[#This Row],[Fecha Inicio grupo]])</f>
        <v/>
      </c>
      <c r="BF1044" s="252" t="str">
        <f>IF(F1044="","",Tabla1[[#This Row],[Curso]])</f>
        <v/>
      </c>
      <c r="BG1044" s="253" t="str">
        <f>+IF(TRIM(F1044)="","",$B$1&amp;"-"&amp;TRIM(Tabla1[[#This Row],[Mes Inscrito]])&amp;"-"&amp;TRIM(Tabla1[[#This Row],[Dia de clases Inscrito]])&amp;"-"&amp;TRIM(Tabla1[[#This Row],[Horario Inscrito]])&amp;"-"&amp;TRIM(Tabla1[[#This Row],[Fecha Inicio grupo]])&amp;"-"&amp;TRIM(Tabla1[[#This Row],[Tipo Incrito]]))</f>
        <v/>
      </c>
      <c r="BH1044" s="254"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08"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08"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08" t="str">
        <f>IF(Tabla1[[#This Row],[Fecha Inicio grupo]]="","",IFERROR(VLOOKUP(Tabla1[[#This Row],[Mes de Alta como miembro]],Parámetros!$AM$2:$AN$16,2,0),"01/01/1900"))</f>
        <v/>
      </c>
    </row>
    <row r="1045" spans="1:63" ht="15" hidden="1" customHeight="1">
      <c r="A1045" s="69">
        <v>1042</v>
      </c>
      <c r="B1045" s="146"/>
      <c r="C1045" s="147"/>
      <c r="D1045" s="43"/>
      <c r="E1045" s="148"/>
      <c r="F1045" s="207"/>
      <c r="G1045" s="46"/>
      <c r="H1045" s="165"/>
      <c r="I1045" s="149"/>
      <c r="J1045" s="147"/>
      <c r="K1045" s="168"/>
      <c r="L1045" s="151"/>
      <c r="M1045" s="150"/>
      <c r="N1045" s="240" t="str">
        <f ca="1">IF(Tabla1[[#This Row],[Fecha de nac]]="","",IF(Tabla1[[#This Row],[Fecha Finalización]] &gt;=TODAY(), DATEDIF(Tabla1[[#This Row],[Fecha de nac]],TODAY(),"y"), ROUNDDOWN((Tabla1[[#This Row],[Fecha Finalización]] -Tabla1[[#This Row],[Fecha de nac]])/365,0)))</f>
        <v/>
      </c>
      <c r="O1045" s="171"/>
      <c r="P1045" s="152"/>
      <c r="Q1045" s="153"/>
      <c r="R1045" s="154"/>
      <c r="S1045" s="154"/>
      <c r="T1045" s="154"/>
      <c r="U1045" s="244" t="str">
        <f>IF(F1045="","",Tabla1[[#This Row],[Fecha Inicio grupo]]+3*7-7)</f>
        <v/>
      </c>
      <c r="V1045" s="245" t="str">
        <f>IF(F1045="","",EDATE(Tabla1[[#This Row],[Fecha Inicio grupo]],3))</f>
        <v/>
      </c>
      <c r="W1045" s="30"/>
      <c r="X1045" s="30"/>
      <c r="Y1045" s="155"/>
      <c r="Z1045" s="155"/>
      <c r="AA1045" s="155"/>
      <c r="AB1045" s="155"/>
      <c r="AC1045" s="155"/>
      <c r="AD1045" s="155"/>
      <c r="AE1045" s="155"/>
      <c r="AF1045" s="155"/>
      <c r="AG1045" s="155"/>
      <c r="AH1045" s="232"/>
      <c r="AI1045" s="232"/>
      <c r="AJ1045" s="233"/>
      <c r="AK1045" s="232"/>
      <c r="AL1045" s="232"/>
      <c r="AM1045" s="232"/>
      <c r="AN1045" s="232"/>
      <c r="AO1045" s="145"/>
      <c r="AP1045" s="247" t="str">
        <f>IF(F1045="","",IFERROR(VLOOKUP(SUBSTITUTE(SUBSTITUTE(Tabla1[[#This Row],[Uso Sistemas]],"T","P"),"N","F"),Parámetros!$M$2:$N$17,2,0),"Completar hasta 3ra sem. para evaluar a Probacionista"))</f>
        <v/>
      </c>
      <c r="AQ1045" s="156"/>
      <c r="AR1045" s="156"/>
      <c r="AS1045" s="156"/>
      <c r="AT1045" s="30"/>
      <c r="AU1045" s="56" t="str">
        <f>CONCATENATE(Tabla1[[#This Row],[sem 01]],Tabla1[[#This Row],[sem 02]],Tabla1[[#This Row],[sem 03]])</f>
        <v/>
      </c>
      <c r="AV1045" s="56"/>
      <c r="AW1045" s="56"/>
      <c r="AX1045" s="249" t="str">
        <f>IF(V1045="","",EOMONTH(EDATE(Tabla1[[#This Row],[Fecha Finalización]],2),0))</f>
        <v/>
      </c>
      <c r="AY1045" s="156"/>
      <c r="AZ1045" s="250" t="str">
        <f>IF(V1045="","",EOMONTH(EDATE(Tabla1[[#This Row],[Fecha Finalización]],3),0))</f>
        <v/>
      </c>
      <c r="BA1045" s="40"/>
      <c r="BB1045" s="40"/>
      <c r="BC1045" s="238"/>
      <c r="BD1045" s="234" t="str">
        <f>IF(F1045="","",Tabla1[[#This Row],[sem 01]]&amp;Tabla1[[#This Row],[sem 02]]&amp;Tabla1[[#This Row],[sem 03]])</f>
        <v/>
      </c>
      <c r="BE1045" s="235" t="str">
        <f>+IF(TRIM(F1045)="","",$B$1&amp;"-"&amp;Tabla1[[#This Row],[Mes Inscrito]]&amp;"-"&amp;Tabla1[[#This Row],[Dia de clases Inscrito]]&amp;"-"&amp;Tabla1[[#This Row],[Horario Inscrito]]&amp;"-"&amp;Tabla1[[#This Row],[Fecha Inicio grupo]])</f>
        <v/>
      </c>
      <c r="BF1045" s="252" t="str">
        <f>IF(F1045="","",Tabla1[[#This Row],[Curso]])</f>
        <v/>
      </c>
      <c r="BG1045" s="253" t="str">
        <f>+IF(TRIM(F1045)="","",$B$1&amp;"-"&amp;TRIM(Tabla1[[#This Row],[Mes Inscrito]])&amp;"-"&amp;TRIM(Tabla1[[#This Row],[Dia de clases Inscrito]])&amp;"-"&amp;TRIM(Tabla1[[#This Row],[Horario Inscrito]])&amp;"-"&amp;TRIM(Tabla1[[#This Row],[Fecha Inicio grupo]])&amp;"-"&amp;TRIM(Tabla1[[#This Row],[Tipo Incrito]]))</f>
        <v/>
      </c>
      <c r="BH1045" s="254"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08"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08"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08" t="str">
        <f>IF(Tabla1[[#This Row],[Fecha Inicio grupo]]="","",IFERROR(VLOOKUP(Tabla1[[#This Row],[Mes de Alta como miembro]],Parámetros!$AM$2:$AN$16,2,0),"01/01/1900"))</f>
        <v/>
      </c>
    </row>
    <row r="1046" spans="1:63" ht="15" hidden="1" customHeight="1">
      <c r="A1046" s="69">
        <v>1043</v>
      </c>
      <c r="B1046" s="146"/>
      <c r="C1046" s="147"/>
      <c r="D1046" s="43"/>
      <c r="E1046" s="148"/>
      <c r="F1046" s="207"/>
      <c r="G1046" s="46"/>
      <c r="H1046" s="165"/>
      <c r="I1046" s="149"/>
      <c r="J1046" s="147"/>
      <c r="K1046" s="168"/>
      <c r="L1046" s="151"/>
      <c r="M1046" s="150"/>
      <c r="N1046" s="240" t="str">
        <f ca="1">IF(Tabla1[[#This Row],[Fecha de nac]]="","",IF(Tabla1[[#This Row],[Fecha Finalización]] &gt;=TODAY(), DATEDIF(Tabla1[[#This Row],[Fecha de nac]],TODAY(),"y"), ROUNDDOWN((Tabla1[[#This Row],[Fecha Finalización]] -Tabla1[[#This Row],[Fecha de nac]])/365,0)))</f>
        <v/>
      </c>
      <c r="O1046" s="171"/>
      <c r="P1046" s="152"/>
      <c r="Q1046" s="153"/>
      <c r="R1046" s="154"/>
      <c r="S1046" s="154"/>
      <c r="T1046" s="154"/>
      <c r="U1046" s="244" t="str">
        <f>IF(F1046="","",Tabla1[[#This Row],[Fecha Inicio grupo]]+3*7-7)</f>
        <v/>
      </c>
      <c r="V1046" s="245" t="str">
        <f>IF(F1046="","",EDATE(Tabla1[[#This Row],[Fecha Inicio grupo]],3))</f>
        <v/>
      </c>
      <c r="W1046" s="30"/>
      <c r="X1046" s="30"/>
      <c r="Y1046" s="155"/>
      <c r="Z1046" s="155"/>
      <c r="AA1046" s="155"/>
      <c r="AB1046" s="155"/>
      <c r="AC1046" s="155"/>
      <c r="AD1046" s="155"/>
      <c r="AE1046" s="155"/>
      <c r="AF1046" s="155"/>
      <c r="AG1046" s="155"/>
      <c r="AH1046" s="232"/>
      <c r="AI1046" s="232"/>
      <c r="AJ1046" s="233"/>
      <c r="AK1046" s="232"/>
      <c r="AL1046" s="232"/>
      <c r="AM1046" s="232"/>
      <c r="AN1046" s="232"/>
      <c r="AO1046" s="145"/>
      <c r="AP1046" s="247" t="str">
        <f>IF(F1046="","",IFERROR(VLOOKUP(SUBSTITUTE(SUBSTITUTE(Tabla1[[#This Row],[Uso Sistemas]],"T","P"),"N","F"),Parámetros!$M$2:$N$17,2,0),"Completar hasta 3ra sem. para evaluar a Probacionista"))</f>
        <v/>
      </c>
      <c r="AQ1046" s="156"/>
      <c r="AR1046" s="156"/>
      <c r="AS1046" s="156"/>
      <c r="AT1046" s="30"/>
      <c r="AU1046" s="56" t="str">
        <f>CONCATENATE(Tabla1[[#This Row],[sem 01]],Tabla1[[#This Row],[sem 02]],Tabla1[[#This Row],[sem 03]])</f>
        <v/>
      </c>
      <c r="AV1046" s="56"/>
      <c r="AW1046" s="56"/>
      <c r="AX1046" s="249" t="str">
        <f>IF(V1046="","",EOMONTH(EDATE(Tabla1[[#This Row],[Fecha Finalización]],2),0))</f>
        <v/>
      </c>
      <c r="AY1046" s="156"/>
      <c r="AZ1046" s="250" t="str">
        <f>IF(V1046="","",EOMONTH(EDATE(Tabla1[[#This Row],[Fecha Finalización]],3),0))</f>
        <v/>
      </c>
      <c r="BA1046" s="40"/>
      <c r="BB1046" s="40"/>
      <c r="BC1046" s="238"/>
      <c r="BD1046" s="234" t="str">
        <f>IF(F1046="","",Tabla1[[#This Row],[sem 01]]&amp;Tabla1[[#This Row],[sem 02]]&amp;Tabla1[[#This Row],[sem 03]])</f>
        <v/>
      </c>
      <c r="BE1046" s="235" t="str">
        <f>+IF(TRIM(F1046)="","",$B$1&amp;"-"&amp;Tabla1[[#This Row],[Mes Inscrito]]&amp;"-"&amp;Tabla1[[#This Row],[Dia de clases Inscrito]]&amp;"-"&amp;Tabla1[[#This Row],[Horario Inscrito]]&amp;"-"&amp;Tabla1[[#This Row],[Fecha Inicio grupo]])</f>
        <v/>
      </c>
      <c r="BF1046" s="252" t="str">
        <f>IF(F1046="","",Tabla1[[#This Row],[Curso]])</f>
        <v/>
      </c>
      <c r="BG1046" s="253" t="str">
        <f>+IF(TRIM(F1046)="","",$B$1&amp;"-"&amp;TRIM(Tabla1[[#This Row],[Mes Inscrito]])&amp;"-"&amp;TRIM(Tabla1[[#This Row],[Dia de clases Inscrito]])&amp;"-"&amp;TRIM(Tabla1[[#This Row],[Horario Inscrito]])&amp;"-"&amp;TRIM(Tabla1[[#This Row],[Fecha Inicio grupo]])&amp;"-"&amp;TRIM(Tabla1[[#This Row],[Tipo Incrito]]))</f>
        <v/>
      </c>
      <c r="BH1046" s="254"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08"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08"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08" t="str">
        <f>IF(Tabla1[[#This Row],[Fecha Inicio grupo]]="","",IFERROR(VLOOKUP(Tabla1[[#This Row],[Mes de Alta como miembro]],Parámetros!$AM$2:$AN$16,2,0),"01/01/1900"))</f>
        <v/>
      </c>
    </row>
    <row r="1047" spans="1:63" ht="15" hidden="1" customHeight="1">
      <c r="A1047" s="69">
        <v>1044</v>
      </c>
      <c r="B1047" s="146"/>
      <c r="C1047" s="147"/>
      <c r="D1047" s="43"/>
      <c r="E1047" s="148"/>
      <c r="F1047" s="207"/>
      <c r="G1047" s="46"/>
      <c r="H1047" s="165"/>
      <c r="I1047" s="149"/>
      <c r="J1047" s="147"/>
      <c r="K1047" s="168"/>
      <c r="L1047" s="151"/>
      <c r="M1047" s="150"/>
      <c r="N1047" s="240" t="str">
        <f ca="1">IF(Tabla1[[#This Row],[Fecha de nac]]="","",IF(Tabla1[[#This Row],[Fecha Finalización]] &gt;=TODAY(), DATEDIF(Tabla1[[#This Row],[Fecha de nac]],TODAY(),"y"), ROUNDDOWN((Tabla1[[#This Row],[Fecha Finalización]] -Tabla1[[#This Row],[Fecha de nac]])/365,0)))</f>
        <v/>
      </c>
      <c r="O1047" s="171"/>
      <c r="P1047" s="152"/>
      <c r="Q1047" s="153"/>
      <c r="R1047" s="154"/>
      <c r="S1047" s="154"/>
      <c r="T1047" s="154"/>
      <c r="U1047" s="244" t="str">
        <f>IF(F1047="","",Tabla1[[#This Row],[Fecha Inicio grupo]]+3*7-7)</f>
        <v/>
      </c>
      <c r="V1047" s="245" t="str">
        <f>IF(F1047="","",EDATE(Tabla1[[#This Row],[Fecha Inicio grupo]],3))</f>
        <v/>
      </c>
      <c r="W1047" s="30"/>
      <c r="X1047" s="30"/>
      <c r="Y1047" s="155"/>
      <c r="Z1047" s="155"/>
      <c r="AA1047" s="155"/>
      <c r="AB1047" s="155"/>
      <c r="AC1047" s="155"/>
      <c r="AD1047" s="155"/>
      <c r="AE1047" s="155"/>
      <c r="AF1047" s="155"/>
      <c r="AG1047" s="155"/>
      <c r="AH1047" s="232"/>
      <c r="AI1047" s="232"/>
      <c r="AJ1047" s="233"/>
      <c r="AK1047" s="232"/>
      <c r="AL1047" s="232"/>
      <c r="AM1047" s="232"/>
      <c r="AN1047" s="232"/>
      <c r="AO1047" s="145"/>
      <c r="AP1047" s="247" t="str">
        <f>IF(F1047="","",IFERROR(VLOOKUP(SUBSTITUTE(SUBSTITUTE(Tabla1[[#This Row],[Uso Sistemas]],"T","P"),"N","F"),Parámetros!$M$2:$N$17,2,0),"Completar hasta 3ra sem. para evaluar a Probacionista"))</f>
        <v/>
      </c>
      <c r="AQ1047" s="156"/>
      <c r="AR1047" s="156"/>
      <c r="AS1047" s="156"/>
      <c r="AT1047" s="30"/>
      <c r="AU1047" s="56" t="str">
        <f>CONCATENATE(Tabla1[[#This Row],[sem 01]],Tabla1[[#This Row],[sem 02]],Tabla1[[#This Row],[sem 03]])</f>
        <v/>
      </c>
      <c r="AV1047" s="56"/>
      <c r="AW1047" s="56"/>
      <c r="AX1047" s="249" t="str">
        <f>IF(V1047="","",EOMONTH(EDATE(Tabla1[[#This Row],[Fecha Finalización]],2),0))</f>
        <v/>
      </c>
      <c r="AY1047" s="156"/>
      <c r="AZ1047" s="250" t="str">
        <f>IF(V1047="","",EOMONTH(EDATE(Tabla1[[#This Row],[Fecha Finalización]],3),0))</f>
        <v/>
      </c>
      <c r="BA1047" s="40"/>
      <c r="BB1047" s="40"/>
      <c r="BC1047" s="238"/>
      <c r="BD1047" s="234" t="str">
        <f>IF(F1047="","",Tabla1[[#This Row],[sem 01]]&amp;Tabla1[[#This Row],[sem 02]]&amp;Tabla1[[#This Row],[sem 03]])</f>
        <v/>
      </c>
      <c r="BE1047" s="235" t="str">
        <f>+IF(TRIM(F1047)="","",$B$1&amp;"-"&amp;Tabla1[[#This Row],[Mes Inscrito]]&amp;"-"&amp;Tabla1[[#This Row],[Dia de clases Inscrito]]&amp;"-"&amp;Tabla1[[#This Row],[Horario Inscrito]]&amp;"-"&amp;Tabla1[[#This Row],[Fecha Inicio grupo]])</f>
        <v/>
      </c>
      <c r="BF1047" s="252" t="str">
        <f>IF(F1047="","",Tabla1[[#This Row],[Curso]])</f>
        <v/>
      </c>
      <c r="BG1047" s="253" t="str">
        <f>+IF(TRIM(F1047)="","",$B$1&amp;"-"&amp;TRIM(Tabla1[[#This Row],[Mes Inscrito]])&amp;"-"&amp;TRIM(Tabla1[[#This Row],[Dia de clases Inscrito]])&amp;"-"&amp;TRIM(Tabla1[[#This Row],[Horario Inscrito]])&amp;"-"&amp;TRIM(Tabla1[[#This Row],[Fecha Inicio grupo]])&amp;"-"&amp;TRIM(Tabla1[[#This Row],[Tipo Incrito]]))</f>
        <v/>
      </c>
      <c r="BH1047" s="254"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08"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08"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08" t="str">
        <f>IF(Tabla1[[#This Row],[Fecha Inicio grupo]]="","",IFERROR(VLOOKUP(Tabla1[[#This Row],[Mes de Alta como miembro]],Parámetros!$AM$2:$AN$16,2,0),"01/01/1900"))</f>
        <v/>
      </c>
    </row>
    <row r="1048" spans="1:63" ht="15" hidden="1" customHeight="1">
      <c r="A1048" s="69">
        <v>1045</v>
      </c>
      <c r="B1048" s="146"/>
      <c r="C1048" s="147"/>
      <c r="D1048" s="43"/>
      <c r="E1048" s="148"/>
      <c r="F1048" s="207"/>
      <c r="G1048" s="46"/>
      <c r="H1048" s="165"/>
      <c r="I1048" s="149"/>
      <c r="J1048" s="147"/>
      <c r="K1048" s="168"/>
      <c r="L1048" s="151"/>
      <c r="M1048" s="150"/>
      <c r="N1048" s="240" t="str">
        <f ca="1">IF(Tabla1[[#This Row],[Fecha de nac]]="","",IF(Tabla1[[#This Row],[Fecha Finalización]] &gt;=TODAY(), DATEDIF(Tabla1[[#This Row],[Fecha de nac]],TODAY(),"y"), ROUNDDOWN((Tabla1[[#This Row],[Fecha Finalización]] -Tabla1[[#This Row],[Fecha de nac]])/365,0)))</f>
        <v/>
      </c>
      <c r="O1048" s="171"/>
      <c r="P1048" s="152"/>
      <c r="Q1048" s="153"/>
      <c r="R1048" s="154"/>
      <c r="S1048" s="154"/>
      <c r="T1048" s="154"/>
      <c r="U1048" s="244" t="str">
        <f>IF(F1048="","",Tabla1[[#This Row],[Fecha Inicio grupo]]+3*7-7)</f>
        <v/>
      </c>
      <c r="V1048" s="245" t="str">
        <f>IF(F1048="","",EDATE(Tabla1[[#This Row],[Fecha Inicio grupo]],3))</f>
        <v/>
      </c>
      <c r="W1048" s="30"/>
      <c r="X1048" s="30"/>
      <c r="Y1048" s="155"/>
      <c r="Z1048" s="155"/>
      <c r="AA1048" s="155"/>
      <c r="AB1048" s="155"/>
      <c r="AC1048" s="155"/>
      <c r="AD1048" s="155"/>
      <c r="AE1048" s="155"/>
      <c r="AF1048" s="155"/>
      <c r="AG1048" s="155"/>
      <c r="AH1048" s="232"/>
      <c r="AI1048" s="232"/>
      <c r="AJ1048" s="233"/>
      <c r="AK1048" s="232"/>
      <c r="AL1048" s="232"/>
      <c r="AM1048" s="232"/>
      <c r="AN1048" s="232"/>
      <c r="AO1048" s="145"/>
      <c r="AP1048" s="247" t="str">
        <f>IF(F1048="","",IFERROR(VLOOKUP(SUBSTITUTE(SUBSTITUTE(Tabla1[[#This Row],[Uso Sistemas]],"T","P"),"N","F"),Parámetros!$M$2:$N$17,2,0),"Completar hasta 3ra sem. para evaluar a Probacionista"))</f>
        <v/>
      </c>
      <c r="AQ1048" s="156"/>
      <c r="AR1048" s="156"/>
      <c r="AS1048" s="156"/>
      <c r="AT1048" s="30"/>
      <c r="AU1048" s="56" t="str">
        <f>CONCATENATE(Tabla1[[#This Row],[sem 01]],Tabla1[[#This Row],[sem 02]],Tabla1[[#This Row],[sem 03]])</f>
        <v/>
      </c>
      <c r="AV1048" s="56"/>
      <c r="AW1048" s="56"/>
      <c r="AX1048" s="249" t="str">
        <f>IF(V1048="","",EOMONTH(EDATE(Tabla1[[#This Row],[Fecha Finalización]],2),0))</f>
        <v/>
      </c>
      <c r="AY1048" s="156"/>
      <c r="AZ1048" s="250" t="str">
        <f>IF(V1048="","",EOMONTH(EDATE(Tabla1[[#This Row],[Fecha Finalización]],3),0))</f>
        <v/>
      </c>
      <c r="BA1048" s="40"/>
      <c r="BB1048" s="40"/>
      <c r="BC1048" s="238"/>
      <c r="BD1048" s="234" t="str">
        <f>IF(F1048="","",Tabla1[[#This Row],[sem 01]]&amp;Tabla1[[#This Row],[sem 02]]&amp;Tabla1[[#This Row],[sem 03]])</f>
        <v/>
      </c>
      <c r="BE1048" s="235" t="str">
        <f>+IF(TRIM(F1048)="","",$B$1&amp;"-"&amp;Tabla1[[#This Row],[Mes Inscrito]]&amp;"-"&amp;Tabla1[[#This Row],[Dia de clases Inscrito]]&amp;"-"&amp;Tabla1[[#This Row],[Horario Inscrito]]&amp;"-"&amp;Tabla1[[#This Row],[Fecha Inicio grupo]])</f>
        <v/>
      </c>
      <c r="BF1048" s="252" t="str">
        <f>IF(F1048="","",Tabla1[[#This Row],[Curso]])</f>
        <v/>
      </c>
      <c r="BG1048" s="253" t="str">
        <f>+IF(TRIM(F1048)="","",$B$1&amp;"-"&amp;TRIM(Tabla1[[#This Row],[Mes Inscrito]])&amp;"-"&amp;TRIM(Tabla1[[#This Row],[Dia de clases Inscrito]])&amp;"-"&amp;TRIM(Tabla1[[#This Row],[Horario Inscrito]])&amp;"-"&amp;TRIM(Tabla1[[#This Row],[Fecha Inicio grupo]])&amp;"-"&amp;TRIM(Tabla1[[#This Row],[Tipo Incrito]]))</f>
        <v/>
      </c>
      <c r="BH1048" s="254"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08"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08"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08" t="str">
        <f>IF(Tabla1[[#This Row],[Fecha Inicio grupo]]="","",IFERROR(VLOOKUP(Tabla1[[#This Row],[Mes de Alta como miembro]],Parámetros!$AM$2:$AN$16,2,0),"01/01/1900"))</f>
        <v/>
      </c>
    </row>
    <row r="1049" spans="1:63" ht="15" hidden="1" customHeight="1">
      <c r="A1049" s="69">
        <v>1046</v>
      </c>
      <c r="B1049" s="146"/>
      <c r="C1049" s="147"/>
      <c r="D1049" s="43"/>
      <c r="E1049" s="148"/>
      <c r="F1049" s="207"/>
      <c r="G1049" s="46"/>
      <c r="H1049" s="165"/>
      <c r="I1049" s="149"/>
      <c r="J1049" s="147"/>
      <c r="K1049" s="168"/>
      <c r="L1049" s="151"/>
      <c r="M1049" s="150"/>
      <c r="N1049" s="240" t="str">
        <f ca="1">IF(Tabla1[[#This Row],[Fecha de nac]]="","",IF(Tabla1[[#This Row],[Fecha Finalización]] &gt;=TODAY(), DATEDIF(Tabla1[[#This Row],[Fecha de nac]],TODAY(),"y"), ROUNDDOWN((Tabla1[[#This Row],[Fecha Finalización]] -Tabla1[[#This Row],[Fecha de nac]])/365,0)))</f>
        <v/>
      </c>
      <c r="O1049" s="171"/>
      <c r="P1049" s="152"/>
      <c r="Q1049" s="153"/>
      <c r="R1049" s="154"/>
      <c r="S1049" s="154"/>
      <c r="T1049" s="154"/>
      <c r="U1049" s="244" t="str">
        <f>IF(F1049="","",Tabla1[[#This Row],[Fecha Inicio grupo]]+3*7-7)</f>
        <v/>
      </c>
      <c r="V1049" s="245" t="str">
        <f>IF(F1049="","",EDATE(Tabla1[[#This Row],[Fecha Inicio grupo]],3))</f>
        <v/>
      </c>
      <c r="W1049" s="30"/>
      <c r="X1049" s="30"/>
      <c r="Y1049" s="155"/>
      <c r="Z1049" s="155"/>
      <c r="AA1049" s="155"/>
      <c r="AB1049" s="155"/>
      <c r="AC1049" s="155"/>
      <c r="AD1049" s="155"/>
      <c r="AE1049" s="155"/>
      <c r="AF1049" s="155"/>
      <c r="AG1049" s="155"/>
      <c r="AH1049" s="232"/>
      <c r="AI1049" s="232"/>
      <c r="AJ1049" s="233"/>
      <c r="AK1049" s="232"/>
      <c r="AL1049" s="232"/>
      <c r="AM1049" s="232"/>
      <c r="AN1049" s="232"/>
      <c r="AO1049" s="145"/>
      <c r="AP1049" s="247" t="str">
        <f>IF(F1049="","",IFERROR(VLOOKUP(SUBSTITUTE(SUBSTITUTE(Tabla1[[#This Row],[Uso Sistemas]],"T","P"),"N","F"),Parámetros!$M$2:$N$17,2,0),"Completar hasta 3ra sem. para evaluar a Probacionista"))</f>
        <v/>
      </c>
      <c r="AQ1049" s="156"/>
      <c r="AR1049" s="156"/>
      <c r="AS1049" s="156"/>
      <c r="AT1049" s="30"/>
      <c r="AU1049" s="56" t="str">
        <f>CONCATENATE(Tabla1[[#This Row],[sem 01]],Tabla1[[#This Row],[sem 02]],Tabla1[[#This Row],[sem 03]])</f>
        <v/>
      </c>
      <c r="AV1049" s="56"/>
      <c r="AW1049" s="56"/>
      <c r="AX1049" s="249" t="str">
        <f>IF(V1049="","",EOMONTH(EDATE(Tabla1[[#This Row],[Fecha Finalización]],2),0))</f>
        <v/>
      </c>
      <c r="AY1049" s="156"/>
      <c r="AZ1049" s="250" t="str">
        <f>IF(V1049="","",EOMONTH(EDATE(Tabla1[[#This Row],[Fecha Finalización]],3),0))</f>
        <v/>
      </c>
      <c r="BA1049" s="40"/>
      <c r="BB1049" s="40"/>
      <c r="BC1049" s="238"/>
      <c r="BD1049" s="234" t="str">
        <f>IF(F1049="","",Tabla1[[#This Row],[sem 01]]&amp;Tabla1[[#This Row],[sem 02]]&amp;Tabla1[[#This Row],[sem 03]])</f>
        <v/>
      </c>
      <c r="BE1049" s="235" t="str">
        <f>+IF(TRIM(F1049)="","",$B$1&amp;"-"&amp;Tabla1[[#This Row],[Mes Inscrito]]&amp;"-"&amp;Tabla1[[#This Row],[Dia de clases Inscrito]]&amp;"-"&amp;Tabla1[[#This Row],[Horario Inscrito]]&amp;"-"&amp;Tabla1[[#This Row],[Fecha Inicio grupo]])</f>
        <v/>
      </c>
      <c r="BF1049" s="252" t="str">
        <f>IF(F1049="","",Tabla1[[#This Row],[Curso]])</f>
        <v/>
      </c>
      <c r="BG1049" s="253" t="str">
        <f>+IF(TRIM(F1049)="","",$B$1&amp;"-"&amp;TRIM(Tabla1[[#This Row],[Mes Inscrito]])&amp;"-"&amp;TRIM(Tabla1[[#This Row],[Dia de clases Inscrito]])&amp;"-"&amp;TRIM(Tabla1[[#This Row],[Horario Inscrito]])&amp;"-"&amp;TRIM(Tabla1[[#This Row],[Fecha Inicio grupo]])&amp;"-"&amp;TRIM(Tabla1[[#This Row],[Tipo Incrito]]))</f>
        <v/>
      </c>
      <c r="BH1049" s="254"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08"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08"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08" t="str">
        <f>IF(Tabla1[[#This Row],[Fecha Inicio grupo]]="","",IFERROR(VLOOKUP(Tabla1[[#This Row],[Mes de Alta como miembro]],Parámetros!$AM$2:$AN$16,2,0),"01/01/1900"))</f>
        <v/>
      </c>
    </row>
    <row r="1050" spans="1:63" ht="15" hidden="1" customHeight="1">
      <c r="A1050" s="69">
        <v>1047</v>
      </c>
      <c r="B1050" s="146"/>
      <c r="C1050" s="147"/>
      <c r="D1050" s="43"/>
      <c r="E1050" s="148"/>
      <c r="F1050" s="207"/>
      <c r="G1050" s="46"/>
      <c r="H1050" s="165"/>
      <c r="I1050" s="149"/>
      <c r="J1050" s="147"/>
      <c r="K1050" s="168"/>
      <c r="L1050" s="151"/>
      <c r="M1050" s="150"/>
      <c r="N1050" s="240" t="str">
        <f ca="1">IF(Tabla1[[#This Row],[Fecha de nac]]="","",IF(Tabla1[[#This Row],[Fecha Finalización]] &gt;=TODAY(), DATEDIF(Tabla1[[#This Row],[Fecha de nac]],TODAY(),"y"), ROUNDDOWN((Tabla1[[#This Row],[Fecha Finalización]] -Tabla1[[#This Row],[Fecha de nac]])/365,0)))</f>
        <v/>
      </c>
      <c r="O1050" s="171"/>
      <c r="P1050" s="152"/>
      <c r="Q1050" s="153"/>
      <c r="R1050" s="154"/>
      <c r="S1050" s="154"/>
      <c r="T1050" s="154"/>
      <c r="U1050" s="244" t="str">
        <f>IF(F1050="","",Tabla1[[#This Row],[Fecha Inicio grupo]]+3*7-7)</f>
        <v/>
      </c>
      <c r="V1050" s="245" t="str">
        <f>IF(F1050="","",EDATE(Tabla1[[#This Row],[Fecha Inicio grupo]],3))</f>
        <v/>
      </c>
      <c r="W1050" s="30"/>
      <c r="X1050" s="30"/>
      <c r="Y1050" s="155"/>
      <c r="Z1050" s="155"/>
      <c r="AA1050" s="155"/>
      <c r="AB1050" s="155"/>
      <c r="AC1050" s="155"/>
      <c r="AD1050" s="155"/>
      <c r="AE1050" s="155"/>
      <c r="AF1050" s="155"/>
      <c r="AG1050" s="155"/>
      <c r="AH1050" s="232"/>
      <c r="AI1050" s="232"/>
      <c r="AJ1050" s="233"/>
      <c r="AK1050" s="232"/>
      <c r="AL1050" s="232"/>
      <c r="AM1050" s="232"/>
      <c r="AN1050" s="232"/>
      <c r="AO1050" s="145"/>
      <c r="AP1050" s="247" t="str">
        <f>IF(F1050="","",IFERROR(VLOOKUP(SUBSTITUTE(SUBSTITUTE(Tabla1[[#This Row],[Uso Sistemas]],"T","P"),"N","F"),Parámetros!$M$2:$N$17,2,0),"Completar hasta 3ra sem. para evaluar a Probacionista"))</f>
        <v/>
      </c>
      <c r="AQ1050" s="156"/>
      <c r="AR1050" s="156"/>
      <c r="AS1050" s="156"/>
      <c r="AT1050" s="30"/>
      <c r="AU1050" s="56" t="str">
        <f>CONCATENATE(Tabla1[[#This Row],[sem 01]],Tabla1[[#This Row],[sem 02]],Tabla1[[#This Row],[sem 03]])</f>
        <v/>
      </c>
      <c r="AV1050" s="56"/>
      <c r="AW1050" s="56"/>
      <c r="AX1050" s="249" t="str">
        <f>IF(V1050="","",EOMONTH(EDATE(Tabla1[[#This Row],[Fecha Finalización]],2),0))</f>
        <v/>
      </c>
      <c r="AY1050" s="156"/>
      <c r="AZ1050" s="250" t="str">
        <f>IF(V1050="","",EOMONTH(EDATE(Tabla1[[#This Row],[Fecha Finalización]],3),0))</f>
        <v/>
      </c>
      <c r="BA1050" s="40"/>
      <c r="BB1050" s="40"/>
      <c r="BC1050" s="238"/>
      <c r="BD1050" s="234" t="str">
        <f>IF(F1050="","",Tabla1[[#This Row],[sem 01]]&amp;Tabla1[[#This Row],[sem 02]]&amp;Tabla1[[#This Row],[sem 03]])</f>
        <v/>
      </c>
      <c r="BE1050" s="235" t="str">
        <f>+IF(TRIM(F1050)="","",$B$1&amp;"-"&amp;Tabla1[[#This Row],[Mes Inscrito]]&amp;"-"&amp;Tabla1[[#This Row],[Dia de clases Inscrito]]&amp;"-"&amp;Tabla1[[#This Row],[Horario Inscrito]]&amp;"-"&amp;Tabla1[[#This Row],[Fecha Inicio grupo]])</f>
        <v/>
      </c>
      <c r="BF1050" s="252" t="str">
        <f>IF(F1050="","",Tabla1[[#This Row],[Curso]])</f>
        <v/>
      </c>
      <c r="BG1050" s="253" t="str">
        <f>+IF(TRIM(F1050)="","",$B$1&amp;"-"&amp;TRIM(Tabla1[[#This Row],[Mes Inscrito]])&amp;"-"&amp;TRIM(Tabla1[[#This Row],[Dia de clases Inscrito]])&amp;"-"&amp;TRIM(Tabla1[[#This Row],[Horario Inscrito]])&amp;"-"&amp;TRIM(Tabla1[[#This Row],[Fecha Inicio grupo]])&amp;"-"&amp;TRIM(Tabla1[[#This Row],[Tipo Incrito]]))</f>
        <v/>
      </c>
      <c r="BH1050" s="254"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08"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08"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08" t="str">
        <f>IF(Tabla1[[#This Row],[Fecha Inicio grupo]]="","",IFERROR(VLOOKUP(Tabla1[[#This Row],[Mes de Alta como miembro]],Parámetros!$AM$2:$AN$16,2,0),"01/01/1900"))</f>
        <v/>
      </c>
    </row>
    <row r="1051" spans="1:63" ht="15" hidden="1" customHeight="1">
      <c r="A1051" s="69">
        <v>1048</v>
      </c>
      <c r="B1051" s="146"/>
      <c r="C1051" s="147"/>
      <c r="D1051" s="43"/>
      <c r="E1051" s="148"/>
      <c r="F1051" s="207"/>
      <c r="G1051" s="46"/>
      <c r="H1051" s="165"/>
      <c r="I1051" s="149"/>
      <c r="J1051" s="147"/>
      <c r="K1051" s="168"/>
      <c r="L1051" s="151"/>
      <c r="M1051" s="150"/>
      <c r="N1051" s="240" t="str">
        <f ca="1">IF(Tabla1[[#This Row],[Fecha de nac]]="","",IF(Tabla1[[#This Row],[Fecha Finalización]] &gt;=TODAY(), DATEDIF(Tabla1[[#This Row],[Fecha de nac]],TODAY(),"y"), ROUNDDOWN((Tabla1[[#This Row],[Fecha Finalización]] -Tabla1[[#This Row],[Fecha de nac]])/365,0)))</f>
        <v/>
      </c>
      <c r="O1051" s="171"/>
      <c r="P1051" s="152"/>
      <c r="Q1051" s="153"/>
      <c r="R1051" s="154"/>
      <c r="S1051" s="154"/>
      <c r="T1051" s="154"/>
      <c r="U1051" s="244" t="str">
        <f>IF(F1051="","",Tabla1[[#This Row],[Fecha Inicio grupo]]+3*7-7)</f>
        <v/>
      </c>
      <c r="V1051" s="245" t="str">
        <f>IF(F1051="","",EDATE(Tabla1[[#This Row],[Fecha Inicio grupo]],3))</f>
        <v/>
      </c>
      <c r="W1051" s="30"/>
      <c r="X1051" s="30"/>
      <c r="Y1051" s="155"/>
      <c r="Z1051" s="155"/>
      <c r="AA1051" s="155"/>
      <c r="AB1051" s="155"/>
      <c r="AC1051" s="155"/>
      <c r="AD1051" s="155"/>
      <c r="AE1051" s="155"/>
      <c r="AF1051" s="155"/>
      <c r="AG1051" s="155"/>
      <c r="AH1051" s="232"/>
      <c r="AI1051" s="232"/>
      <c r="AJ1051" s="233"/>
      <c r="AK1051" s="232"/>
      <c r="AL1051" s="232"/>
      <c r="AM1051" s="232"/>
      <c r="AN1051" s="232"/>
      <c r="AO1051" s="145"/>
      <c r="AP1051" s="247" t="str">
        <f>IF(F1051="","",IFERROR(VLOOKUP(SUBSTITUTE(SUBSTITUTE(Tabla1[[#This Row],[Uso Sistemas]],"T","P"),"N","F"),Parámetros!$M$2:$N$17,2,0),"Completar hasta 3ra sem. para evaluar a Probacionista"))</f>
        <v/>
      </c>
      <c r="AQ1051" s="156"/>
      <c r="AR1051" s="156"/>
      <c r="AS1051" s="156"/>
      <c r="AT1051" s="30"/>
      <c r="AU1051" s="56" t="str">
        <f>CONCATENATE(Tabla1[[#This Row],[sem 01]],Tabla1[[#This Row],[sem 02]],Tabla1[[#This Row],[sem 03]])</f>
        <v/>
      </c>
      <c r="AV1051" s="56"/>
      <c r="AW1051" s="56"/>
      <c r="AX1051" s="249" t="str">
        <f>IF(V1051="","",EOMONTH(EDATE(Tabla1[[#This Row],[Fecha Finalización]],2),0))</f>
        <v/>
      </c>
      <c r="AY1051" s="156"/>
      <c r="AZ1051" s="250" t="str">
        <f>IF(V1051="","",EOMONTH(EDATE(Tabla1[[#This Row],[Fecha Finalización]],3),0))</f>
        <v/>
      </c>
      <c r="BA1051" s="40"/>
      <c r="BB1051" s="40"/>
      <c r="BC1051" s="238"/>
      <c r="BD1051" s="234" t="str">
        <f>IF(F1051="","",Tabla1[[#This Row],[sem 01]]&amp;Tabla1[[#This Row],[sem 02]]&amp;Tabla1[[#This Row],[sem 03]])</f>
        <v/>
      </c>
      <c r="BE1051" s="235" t="str">
        <f>+IF(TRIM(F1051)="","",$B$1&amp;"-"&amp;Tabla1[[#This Row],[Mes Inscrito]]&amp;"-"&amp;Tabla1[[#This Row],[Dia de clases Inscrito]]&amp;"-"&amp;Tabla1[[#This Row],[Horario Inscrito]]&amp;"-"&amp;Tabla1[[#This Row],[Fecha Inicio grupo]])</f>
        <v/>
      </c>
      <c r="BF1051" s="252" t="str">
        <f>IF(F1051="","",Tabla1[[#This Row],[Curso]])</f>
        <v/>
      </c>
      <c r="BG1051" s="253" t="str">
        <f>+IF(TRIM(F1051)="","",$B$1&amp;"-"&amp;TRIM(Tabla1[[#This Row],[Mes Inscrito]])&amp;"-"&amp;TRIM(Tabla1[[#This Row],[Dia de clases Inscrito]])&amp;"-"&amp;TRIM(Tabla1[[#This Row],[Horario Inscrito]])&amp;"-"&amp;TRIM(Tabla1[[#This Row],[Fecha Inicio grupo]])&amp;"-"&amp;TRIM(Tabla1[[#This Row],[Tipo Incrito]]))</f>
        <v/>
      </c>
      <c r="BH1051" s="254"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08"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08"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08" t="str">
        <f>IF(Tabla1[[#This Row],[Fecha Inicio grupo]]="","",IFERROR(VLOOKUP(Tabla1[[#This Row],[Mes de Alta como miembro]],Parámetros!$AM$2:$AN$16,2,0),"01/01/1900"))</f>
        <v/>
      </c>
    </row>
    <row r="1052" spans="1:63" ht="15" hidden="1" customHeight="1">
      <c r="A1052" s="69">
        <v>1049</v>
      </c>
      <c r="B1052" s="146"/>
      <c r="C1052" s="147"/>
      <c r="D1052" s="43"/>
      <c r="E1052" s="148"/>
      <c r="F1052" s="207"/>
      <c r="G1052" s="46"/>
      <c r="H1052" s="165"/>
      <c r="I1052" s="149"/>
      <c r="J1052" s="147"/>
      <c r="K1052" s="168"/>
      <c r="L1052" s="151"/>
      <c r="M1052" s="150"/>
      <c r="N1052" s="240" t="str">
        <f ca="1">IF(Tabla1[[#This Row],[Fecha de nac]]="","",IF(Tabla1[[#This Row],[Fecha Finalización]] &gt;=TODAY(), DATEDIF(Tabla1[[#This Row],[Fecha de nac]],TODAY(),"y"), ROUNDDOWN((Tabla1[[#This Row],[Fecha Finalización]] -Tabla1[[#This Row],[Fecha de nac]])/365,0)))</f>
        <v/>
      </c>
      <c r="O1052" s="171"/>
      <c r="P1052" s="152"/>
      <c r="Q1052" s="153"/>
      <c r="R1052" s="154"/>
      <c r="S1052" s="154"/>
      <c r="T1052" s="154"/>
      <c r="U1052" s="244" t="str">
        <f>IF(F1052="","",Tabla1[[#This Row],[Fecha Inicio grupo]]+3*7-7)</f>
        <v/>
      </c>
      <c r="V1052" s="245" t="str">
        <f>IF(F1052="","",EDATE(Tabla1[[#This Row],[Fecha Inicio grupo]],3))</f>
        <v/>
      </c>
      <c r="W1052" s="30"/>
      <c r="X1052" s="30"/>
      <c r="Y1052" s="155"/>
      <c r="Z1052" s="155"/>
      <c r="AA1052" s="155"/>
      <c r="AB1052" s="155"/>
      <c r="AC1052" s="155"/>
      <c r="AD1052" s="155"/>
      <c r="AE1052" s="155"/>
      <c r="AF1052" s="155"/>
      <c r="AG1052" s="155"/>
      <c r="AH1052" s="232"/>
      <c r="AI1052" s="232"/>
      <c r="AJ1052" s="233"/>
      <c r="AK1052" s="232"/>
      <c r="AL1052" s="232"/>
      <c r="AM1052" s="232"/>
      <c r="AN1052" s="232"/>
      <c r="AO1052" s="145"/>
      <c r="AP1052" s="247" t="str">
        <f>IF(F1052="","",IFERROR(VLOOKUP(SUBSTITUTE(SUBSTITUTE(Tabla1[[#This Row],[Uso Sistemas]],"T","P"),"N","F"),Parámetros!$M$2:$N$17,2,0),"Completar hasta 3ra sem. para evaluar a Probacionista"))</f>
        <v/>
      </c>
      <c r="AQ1052" s="156"/>
      <c r="AR1052" s="156"/>
      <c r="AS1052" s="156"/>
      <c r="AT1052" s="30"/>
      <c r="AU1052" s="56" t="str">
        <f>CONCATENATE(Tabla1[[#This Row],[sem 01]],Tabla1[[#This Row],[sem 02]],Tabla1[[#This Row],[sem 03]])</f>
        <v/>
      </c>
      <c r="AV1052" s="56"/>
      <c r="AW1052" s="56"/>
      <c r="AX1052" s="249" t="str">
        <f>IF(V1052="","",EOMONTH(EDATE(Tabla1[[#This Row],[Fecha Finalización]],2),0))</f>
        <v/>
      </c>
      <c r="AY1052" s="156"/>
      <c r="AZ1052" s="250" t="str">
        <f>IF(V1052="","",EOMONTH(EDATE(Tabla1[[#This Row],[Fecha Finalización]],3),0))</f>
        <v/>
      </c>
      <c r="BA1052" s="40"/>
      <c r="BB1052" s="40"/>
      <c r="BC1052" s="238"/>
      <c r="BD1052" s="234" t="str">
        <f>IF(F1052="","",Tabla1[[#This Row],[sem 01]]&amp;Tabla1[[#This Row],[sem 02]]&amp;Tabla1[[#This Row],[sem 03]])</f>
        <v/>
      </c>
      <c r="BE1052" s="235" t="str">
        <f>+IF(TRIM(F1052)="","",$B$1&amp;"-"&amp;Tabla1[[#This Row],[Mes Inscrito]]&amp;"-"&amp;Tabla1[[#This Row],[Dia de clases Inscrito]]&amp;"-"&amp;Tabla1[[#This Row],[Horario Inscrito]]&amp;"-"&amp;Tabla1[[#This Row],[Fecha Inicio grupo]])</f>
        <v/>
      </c>
      <c r="BF1052" s="252" t="str">
        <f>IF(F1052="","",Tabla1[[#This Row],[Curso]])</f>
        <v/>
      </c>
      <c r="BG1052" s="253" t="str">
        <f>+IF(TRIM(F1052)="","",$B$1&amp;"-"&amp;TRIM(Tabla1[[#This Row],[Mes Inscrito]])&amp;"-"&amp;TRIM(Tabla1[[#This Row],[Dia de clases Inscrito]])&amp;"-"&amp;TRIM(Tabla1[[#This Row],[Horario Inscrito]])&amp;"-"&amp;TRIM(Tabla1[[#This Row],[Fecha Inicio grupo]])&amp;"-"&amp;TRIM(Tabla1[[#This Row],[Tipo Incrito]]))</f>
        <v/>
      </c>
      <c r="BH1052" s="254"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08"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08"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08" t="str">
        <f>IF(Tabla1[[#This Row],[Fecha Inicio grupo]]="","",IFERROR(VLOOKUP(Tabla1[[#This Row],[Mes de Alta como miembro]],Parámetros!$AM$2:$AN$16,2,0),"01/01/1900"))</f>
        <v/>
      </c>
    </row>
    <row r="1053" spans="1:63" ht="15" hidden="1" customHeight="1">
      <c r="A1053" s="69">
        <v>1050</v>
      </c>
      <c r="B1053" s="146"/>
      <c r="C1053" s="147"/>
      <c r="D1053" s="43"/>
      <c r="E1053" s="148"/>
      <c r="F1053" s="207"/>
      <c r="G1053" s="46"/>
      <c r="H1053" s="165"/>
      <c r="I1053" s="149"/>
      <c r="J1053" s="147"/>
      <c r="K1053" s="168"/>
      <c r="L1053" s="151"/>
      <c r="M1053" s="150"/>
      <c r="N1053" s="240" t="str">
        <f ca="1">IF(Tabla1[[#This Row],[Fecha de nac]]="","",IF(Tabla1[[#This Row],[Fecha Finalización]] &gt;=TODAY(), DATEDIF(Tabla1[[#This Row],[Fecha de nac]],TODAY(),"y"), ROUNDDOWN((Tabla1[[#This Row],[Fecha Finalización]] -Tabla1[[#This Row],[Fecha de nac]])/365,0)))</f>
        <v/>
      </c>
      <c r="O1053" s="171"/>
      <c r="P1053" s="152"/>
      <c r="Q1053" s="153"/>
      <c r="R1053" s="154"/>
      <c r="S1053" s="154"/>
      <c r="T1053" s="154"/>
      <c r="U1053" s="244" t="str">
        <f>IF(F1053="","",Tabla1[[#This Row],[Fecha Inicio grupo]]+3*7-7)</f>
        <v/>
      </c>
      <c r="V1053" s="245" t="str">
        <f>IF(F1053="","",EDATE(Tabla1[[#This Row],[Fecha Inicio grupo]],3))</f>
        <v/>
      </c>
      <c r="W1053" s="30"/>
      <c r="X1053" s="30"/>
      <c r="Y1053" s="155"/>
      <c r="Z1053" s="155"/>
      <c r="AA1053" s="155"/>
      <c r="AB1053" s="155"/>
      <c r="AC1053" s="155"/>
      <c r="AD1053" s="155"/>
      <c r="AE1053" s="155"/>
      <c r="AF1053" s="155"/>
      <c r="AG1053" s="155"/>
      <c r="AH1053" s="232"/>
      <c r="AI1053" s="232"/>
      <c r="AJ1053" s="233"/>
      <c r="AK1053" s="232"/>
      <c r="AL1053" s="232"/>
      <c r="AM1053" s="232"/>
      <c r="AN1053" s="232"/>
      <c r="AO1053" s="145"/>
      <c r="AP1053" s="247" t="str">
        <f>IF(F1053="","",IFERROR(VLOOKUP(SUBSTITUTE(SUBSTITUTE(Tabla1[[#This Row],[Uso Sistemas]],"T","P"),"N","F"),Parámetros!$M$2:$N$17,2,0),"Completar hasta 3ra sem. para evaluar a Probacionista"))</f>
        <v/>
      </c>
      <c r="AQ1053" s="156"/>
      <c r="AR1053" s="156"/>
      <c r="AS1053" s="156"/>
      <c r="AT1053" s="30"/>
      <c r="AU1053" s="56" t="str">
        <f>CONCATENATE(Tabla1[[#This Row],[sem 01]],Tabla1[[#This Row],[sem 02]],Tabla1[[#This Row],[sem 03]])</f>
        <v/>
      </c>
      <c r="AV1053" s="56"/>
      <c r="AW1053" s="56"/>
      <c r="AX1053" s="249" t="str">
        <f>IF(V1053="","",EOMONTH(EDATE(Tabla1[[#This Row],[Fecha Finalización]],2),0))</f>
        <v/>
      </c>
      <c r="AY1053" s="156"/>
      <c r="AZ1053" s="250" t="str">
        <f>IF(V1053="","",EOMONTH(EDATE(Tabla1[[#This Row],[Fecha Finalización]],3),0))</f>
        <v/>
      </c>
      <c r="BA1053" s="40"/>
      <c r="BB1053" s="40"/>
      <c r="BC1053" s="238"/>
      <c r="BD1053" s="234" t="str">
        <f>IF(F1053="","",Tabla1[[#This Row],[sem 01]]&amp;Tabla1[[#This Row],[sem 02]]&amp;Tabla1[[#This Row],[sem 03]])</f>
        <v/>
      </c>
      <c r="BE1053" s="235" t="str">
        <f>+IF(TRIM(F1053)="","",$B$1&amp;"-"&amp;Tabla1[[#This Row],[Mes Inscrito]]&amp;"-"&amp;Tabla1[[#This Row],[Dia de clases Inscrito]]&amp;"-"&amp;Tabla1[[#This Row],[Horario Inscrito]]&amp;"-"&amp;Tabla1[[#This Row],[Fecha Inicio grupo]])</f>
        <v/>
      </c>
      <c r="BF1053" s="252" t="str">
        <f>IF(F1053="","",Tabla1[[#This Row],[Curso]])</f>
        <v/>
      </c>
      <c r="BG1053" s="253" t="str">
        <f>+IF(TRIM(F1053)="","",$B$1&amp;"-"&amp;TRIM(Tabla1[[#This Row],[Mes Inscrito]])&amp;"-"&amp;TRIM(Tabla1[[#This Row],[Dia de clases Inscrito]])&amp;"-"&amp;TRIM(Tabla1[[#This Row],[Horario Inscrito]])&amp;"-"&amp;TRIM(Tabla1[[#This Row],[Fecha Inicio grupo]])&amp;"-"&amp;TRIM(Tabla1[[#This Row],[Tipo Incrito]]))</f>
        <v/>
      </c>
      <c r="BH1053" s="254"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08"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08"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08" t="str">
        <f>IF(Tabla1[[#This Row],[Fecha Inicio grupo]]="","",IFERROR(VLOOKUP(Tabla1[[#This Row],[Mes de Alta como miembro]],Parámetros!$AM$2:$AN$16,2,0),"01/01/1900"))</f>
        <v/>
      </c>
    </row>
    <row r="1054" spans="1:63" ht="15" hidden="1" customHeight="1">
      <c r="A1054" s="69">
        <v>1051</v>
      </c>
      <c r="B1054" s="146"/>
      <c r="C1054" s="147"/>
      <c r="D1054" s="43"/>
      <c r="E1054" s="148"/>
      <c r="F1054" s="207"/>
      <c r="G1054" s="46"/>
      <c r="H1054" s="165"/>
      <c r="I1054" s="149"/>
      <c r="J1054" s="147"/>
      <c r="K1054" s="168"/>
      <c r="L1054" s="151"/>
      <c r="M1054" s="150"/>
      <c r="N1054" s="240" t="str">
        <f ca="1">IF(Tabla1[[#This Row],[Fecha de nac]]="","",IF(Tabla1[[#This Row],[Fecha Finalización]] &gt;=TODAY(), DATEDIF(Tabla1[[#This Row],[Fecha de nac]],TODAY(),"y"), ROUNDDOWN((Tabla1[[#This Row],[Fecha Finalización]] -Tabla1[[#This Row],[Fecha de nac]])/365,0)))</f>
        <v/>
      </c>
      <c r="O1054" s="171"/>
      <c r="P1054" s="152"/>
      <c r="Q1054" s="153"/>
      <c r="R1054" s="154"/>
      <c r="S1054" s="154"/>
      <c r="T1054" s="154"/>
      <c r="U1054" s="244" t="str">
        <f>IF(F1054="","",Tabla1[[#This Row],[Fecha Inicio grupo]]+3*7-7)</f>
        <v/>
      </c>
      <c r="V1054" s="245" t="str">
        <f>IF(F1054="","",EDATE(Tabla1[[#This Row],[Fecha Inicio grupo]],3))</f>
        <v/>
      </c>
      <c r="W1054" s="30"/>
      <c r="X1054" s="30"/>
      <c r="Y1054" s="155"/>
      <c r="Z1054" s="155"/>
      <c r="AA1054" s="155"/>
      <c r="AB1054" s="155"/>
      <c r="AC1054" s="155"/>
      <c r="AD1054" s="155"/>
      <c r="AE1054" s="155"/>
      <c r="AF1054" s="155"/>
      <c r="AG1054" s="155"/>
      <c r="AH1054" s="232"/>
      <c r="AI1054" s="232"/>
      <c r="AJ1054" s="233"/>
      <c r="AK1054" s="232"/>
      <c r="AL1054" s="232"/>
      <c r="AM1054" s="232"/>
      <c r="AN1054" s="232"/>
      <c r="AO1054" s="145"/>
      <c r="AP1054" s="247" t="str">
        <f>IF(F1054="","",IFERROR(VLOOKUP(SUBSTITUTE(SUBSTITUTE(Tabla1[[#This Row],[Uso Sistemas]],"T","P"),"N","F"),Parámetros!$M$2:$N$17,2,0),"Completar hasta 3ra sem. para evaluar a Probacionista"))</f>
        <v/>
      </c>
      <c r="AQ1054" s="156"/>
      <c r="AR1054" s="156"/>
      <c r="AS1054" s="156"/>
      <c r="AT1054" s="30"/>
      <c r="AU1054" s="56" t="str">
        <f>CONCATENATE(Tabla1[[#This Row],[sem 01]],Tabla1[[#This Row],[sem 02]],Tabla1[[#This Row],[sem 03]])</f>
        <v/>
      </c>
      <c r="AV1054" s="56"/>
      <c r="AW1054" s="56"/>
      <c r="AX1054" s="249" t="str">
        <f>IF(V1054="","",EOMONTH(EDATE(Tabla1[[#This Row],[Fecha Finalización]],2),0))</f>
        <v/>
      </c>
      <c r="AY1054" s="156"/>
      <c r="AZ1054" s="250" t="str">
        <f>IF(V1054="","",EOMONTH(EDATE(Tabla1[[#This Row],[Fecha Finalización]],3),0))</f>
        <v/>
      </c>
      <c r="BA1054" s="40"/>
      <c r="BB1054" s="40"/>
      <c r="BC1054" s="238"/>
      <c r="BD1054" s="234" t="str">
        <f>IF(F1054="","",Tabla1[[#This Row],[sem 01]]&amp;Tabla1[[#This Row],[sem 02]]&amp;Tabla1[[#This Row],[sem 03]])</f>
        <v/>
      </c>
      <c r="BE1054" s="235" t="str">
        <f>+IF(TRIM(F1054)="","",$B$1&amp;"-"&amp;Tabla1[[#This Row],[Mes Inscrito]]&amp;"-"&amp;Tabla1[[#This Row],[Dia de clases Inscrito]]&amp;"-"&amp;Tabla1[[#This Row],[Horario Inscrito]]&amp;"-"&amp;Tabla1[[#This Row],[Fecha Inicio grupo]])</f>
        <v/>
      </c>
      <c r="BF1054" s="252" t="str">
        <f>IF(F1054="","",Tabla1[[#This Row],[Curso]])</f>
        <v/>
      </c>
      <c r="BG1054" s="253" t="str">
        <f>+IF(TRIM(F1054)="","",$B$1&amp;"-"&amp;TRIM(Tabla1[[#This Row],[Mes Inscrito]])&amp;"-"&amp;TRIM(Tabla1[[#This Row],[Dia de clases Inscrito]])&amp;"-"&amp;TRIM(Tabla1[[#This Row],[Horario Inscrito]])&amp;"-"&amp;TRIM(Tabla1[[#This Row],[Fecha Inicio grupo]])&amp;"-"&amp;TRIM(Tabla1[[#This Row],[Tipo Incrito]]))</f>
        <v/>
      </c>
      <c r="BH1054" s="254"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08"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08"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08" t="str">
        <f>IF(Tabla1[[#This Row],[Fecha Inicio grupo]]="","",IFERROR(VLOOKUP(Tabla1[[#This Row],[Mes de Alta como miembro]],Parámetros!$AM$2:$AN$16,2,0),"01/01/1900"))</f>
        <v/>
      </c>
    </row>
    <row r="1055" spans="1:63" ht="15" hidden="1" customHeight="1">
      <c r="A1055" s="69">
        <v>1052</v>
      </c>
      <c r="B1055" s="146"/>
      <c r="C1055" s="147"/>
      <c r="D1055" s="43"/>
      <c r="E1055" s="148"/>
      <c r="F1055" s="207"/>
      <c r="G1055" s="46"/>
      <c r="H1055" s="165"/>
      <c r="I1055" s="149"/>
      <c r="J1055" s="147"/>
      <c r="K1055" s="168"/>
      <c r="L1055" s="151"/>
      <c r="M1055" s="150"/>
      <c r="N1055" s="240" t="str">
        <f ca="1">IF(Tabla1[[#This Row],[Fecha de nac]]="","",IF(Tabla1[[#This Row],[Fecha Finalización]] &gt;=TODAY(), DATEDIF(Tabla1[[#This Row],[Fecha de nac]],TODAY(),"y"), ROUNDDOWN((Tabla1[[#This Row],[Fecha Finalización]] -Tabla1[[#This Row],[Fecha de nac]])/365,0)))</f>
        <v/>
      </c>
      <c r="O1055" s="171"/>
      <c r="P1055" s="152"/>
      <c r="Q1055" s="153"/>
      <c r="R1055" s="154"/>
      <c r="S1055" s="154"/>
      <c r="T1055" s="154"/>
      <c r="U1055" s="244" t="str">
        <f>IF(F1055="","",Tabla1[[#This Row],[Fecha Inicio grupo]]+3*7-7)</f>
        <v/>
      </c>
      <c r="V1055" s="245" t="str">
        <f>IF(F1055="","",EDATE(Tabla1[[#This Row],[Fecha Inicio grupo]],3))</f>
        <v/>
      </c>
      <c r="W1055" s="30"/>
      <c r="X1055" s="30"/>
      <c r="Y1055" s="155"/>
      <c r="Z1055" s="155"/>
      <c r="AA1055" s="155"/>
      <c r="AB1055" s="155"/>
      <c r="AC1055" s="155"/>
      <c r="AD1055" s="155"/>
      <c r="AE1055" s="155"/>
      <c r="AF1055" s="155"/>
      <c r="AG1055" s="155"/>
      <c r="AH1055" s="232"/>
      <c r="AI1055" s="232"/>
      <c r="AJ1055" s="233"/>
      <c r="AK1055" s="232"/>
      <c r="AL1055" s="232"/>
      <c r="AM1055" s="232"/>
      <c r="AN1055" s="232"/>
      <c r="AO1055" s="145"/>
      <c r="AP1055" s="247" t="str">
        <f>IF(F1055="","",IFERROR(VLOOKUP(SUBSTITUTE(SUBSTITUTE(Tabla1[[#This Row],[Uso Sistemas]],"T","P"),"N","F"),Parámetros!$M$2:$N$17,2,0),"Completar hasta 3ra sem. para evaluar a Probacionista"))</f>
        <v/>
      </c>
      <c r="AQ1055" s="156"/>
      <c r="AR1055" s="156"/>
      <c r="AS1055" s="156"/>
      <c r="AT1055" s="30"/>
      <c r="AU1055" s="56" t="str">
        <f>CONCATENATE(Tabla1[[#This Row],[sem 01]],Tabla1[[#This Row],[sem 02]],Tabla1[[#This Row],[sem 03]])</f>
        <v/>
      </c>
      <c r="AV1055" s="56"/>
      <c r="AW1055" s="56"/>
      <c r="AX1055" s="249" t="str">
        <f>IF(V1055="","",EOMONTH(EDATE(Tabla1[[#This Row],[Fecha Finalización]],2),0))</f>
        <v/>
      </c>
      <c r="AY1055" s="156"/>
      <c r="AZ1055" s="250" t="str">
        <f>IF(V1055="","",EOMONTH(EDATE(Tabla1[[#This Row],[Fecha Finalización]],3),0))</f>
        <v/>
      </c>
      <c r="BA1055" s="40"/>
      <c r="BB1055" s="40"/>
      <c r="BC1055" s="238"/>
      <c r="BD1055" s="234" t="str">
        <f>IF(F1055="","",Tabla1[[#This Row],[sem 01]]&amp;Tabla1[[#This Row],[sem 02]]&amp;Tabla1[[#This Row],[sem 03]])</f>
        <v/>
      </c>
      <c r="BE1055" s="235" t="str">
        <f>+IF(TRIM(F1055)="","",$B$1&amp;"-"&amp;Tabla1[[#This Row],[Mes Inscrito]]&amp;"-"&amp;Tabla1[[#This Row],[Dia de clases Inscrito]]&amp;"-"&amp;Tabla1[[#This Row],[Horario Inscrito]]&amp;"-"&amp;Tabla1[[#This Row],[Fecha Inicio grupo]])</f>
        <v/>
      </c>
      <c r="BF1055" s="252" t="str">
        <f>IF(F1055="","",Tabla1[[#This Row],[Curso]])</f>
        <v/>
      </c>
      <c r="BG1055" s="253" t="str">
        <f>+IF(TRIM(F1055)="","",$B$1&amp;"-"&amp;TRIM(Tabla1[[#This Row],[Mes Inscrito]])&amp;"-"&amp;TRIM(Tabla1[[#This Row],[Dia de clases Inscrito]])&amp;"-"&amp;TRIM(Tabla1[[#This Row],[Horario Inscrito]])&amp;"-"&amp;TRIM(Tabla1[[#This Row],[Fecha Inicio grupo]])&amp;"-"&amp;TRIM(Tabla1[[#This Row],[Tipo Incrito]]))</f>
        <v/>
      </c>
      <c r="BH1055" s="254"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08"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08"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08" t="str">
        <f>IF(Tabla1[[#This Row],[Fecha Inicio grupo]]="","",IFERROR(VLOOKUP(Tabla1[[#This Row],[Mes de Alta como miembro]],Parámetros!$AM$2:$AN$16,2,0),"01/01/1900"))</f>
        <v/>
      </c>
    </row>
    <row r="1056" spans="1:63" ht="15" hidden="1" customHeight="1">
      <c r="A1056" s="69">
        <v>1053</v>
      </c>
      <c r="B1056" s="146"/>
      <c r="C1056" s="147"/>
      <c r="D1056" s="43"/>
      <c r="E1056" s="148"/>
      <c r="F1056" s="207"/>
      <c r="G1056" s="46"/>
      <c r="H1056" s="165"/>
      <c r="I1056" s="149"/>
      <c r="J1056" s="147"/>
      <c r="K1056" s="168"/>
      <c r="L1056" s="151"/>
      <c r="M1056" s="150"/>
      <c r="N1056" s="240" t="str">
        <f ca="1">IF(Tabla1[[#This Row],[Fecha de nac]]="","",IF(Tabla1[[#This Row],[Fecha Finalización]] &gt;=TODAY(), DATEDIF(Tabla1[[#This Row],[Fecha de nac]],TODAY(),"y"), ROUNDDOWN((Tabla1[[#This Row],[Fecha Finalización]] -Tabla1[[#This Row],[Fecha de nac]])/365,0)))</f>
        <v/>
      </c>
      <c r="O1056" s="171"/>
      <c r="P1056" s="152"/>
      <c r="Q1056" s="153"/>
      <c r="R1056" s="154"/>
      <c r="S1056" s="154"/>
      <c r="T1056" s="154"/>
      <c r="U1056" s="244" t="str">
        <f>IF(F1056="","",Tabla1[[#This Row],[Fecha Inicio grupo]]+3*7-7)</f>
        <v/>
      </c>
      <c r="V1056" s="245" t="str">
        <f>IF(F1056="","",EDATE(Tabla1[[#This Row],[Fecha Inicio grupo]],3))</f>
        <v/>
      </c>
      <c r="W1056" s="30"/>
      <c r="X1056" s="30"/>
      <c r="Y1056" s="155"/>
      <c r="Z1056" s="155"/>
      <c r="AA1056" s="155"/>
      <c r="AB1056" s="155"/>
      <c r="AC1056" s="155"/>
      <c r="AD1056" s="155"/>
      <c r="AE1056" s="155"/>
      <c r="AF1056" s="155"/>
      <c r="AG1056" s="155"/>
      <c r="AH1056" s="232"/>
      <c r="AI1056" s="232"/>
      <c r="AJ1056" s="233"/>
      <c r="AK1056" s="232"/>
      <c r="AL1056" s="232"/>
      <c r="AM1056" s="232"/>
      <c r="AN1056" s="232"/>
      <c r="AO1056" s="145"/>
      <c r="AP1056" s="247" t="str">
        <f>IF(F1056="","",IFERROR(VLOOKUP(SUBSTITUTE(SUBSTITUTE(Tabla1[[#This Row],[Uso Sistemas]],"T","P"),"N","F"),Parámetros!$M$2:$N$17,2,0),"Completar hasta 3ra sem. para evaluar a Probacionista"))</f>
        <v/>
      </c>
      <c r="AQ1056" s="156"/>
      <c r="AR1056" s="156"/>
      <c r="AS1056" s="156"/>
      <c r="AT1056" s="30"/>
      <c r="AU1056" s="56" t="str">
        <f>CONCATENATE(Tabla1[[#This Row],[sem 01]],Tabla1[[#This Row],[sem 02]],Tabla1[[#This Row],[sem 03]])</f>
        <v/>
      </c>
      <c r="AV1056" s="56"/>
      <c r="AW1056" s="56"/>
      <c r="AX1056" s="249" t="str">
        <f>IF(V1056="","",EOMONTH(EDATE(Tabla1[[#This Row],[Fecha Finalización]],2),0))</f>
        <v/>
      </c>
      <c r="AY1056" s="156"/>
      <c r="AZ1056" s="250" t="str">
        <f>IF(V1056="","",EOMONTH(EDATE(Tabla1[[#This Row],[Fecha Finalización]],3),0))</f>
        <v/>
      </c>
      <c r="BA1056" s="40"/>
      <c r="BB1056" s="40"/>
      <c r="BC1056" s="238"/>
      <c r="BD1056" s="234" t="str">
        <f>IF(F1056="","",Tabla1[[#This Row],[sem 01]]&amp;Tabla1[[#This Row],[sem 02]]&amp;Tabla1[[#This Row],[sem 03]])</f>
        <v/>
      </c>
      <c r="BE1056" s="235" t="str">
        <f>+IF(TRIM(F1056)="","",$B$1&amp;"-"&amp;Tabla1[[#This Row],[Mes Inscrito]]&amp;"-"&amp;Tabla1[[#This Row],[Dia de clases Inscrito]]&amp;"-"&amp;Tabla1[[#This Row],[Horario Inscrito]]&amp;"-"&amp;Tabla1[[#This Row],[Fecha Inicio grupo]])</f>
        <v/>
      </c>
      <c r="BF1056" s="252" t="str">
        <f>IF(F1056="","",Tabla1[[#This Row],[Curso]])</f>
        <v/>
      </c>
      <c r="BG1056" s="253" t="str">
        <f>+IF(TRIM(F1056)="","",$B$1&amp;"-"&amp;TRIM(Tabla1[[#This Row],[Mes Inscrito]])&amp;"-"&amp;TRIM(Tabla1[[#This Row],[Dia de clases Inscrito]])&amp;"-"&amp;TRIM(Tabla1[[#This Row],[Horario Inscrito]])&amp;"-"&amp;TRIM(Tabla1[[#This Row],[Fecha Inicio grupo]])&amp;"-"&amp;TRIM(Tabla1[[#This Row],[Tipo Incrito]]))</f>
        <v/>
      </c>
      <c r="BH1056" s="254"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08"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08"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08" t="str">
        <f>IF(Tabla1[[#This Row],[Fecha Inicio grupo]]="","",IFERROR(VLOOKUP(Tabla1[[#This Row],[Mes de Alta como miembro]],Parámetros!$AM$2:$AN$16,2,0),"01/01/1900"))</f>
        <v/>
      </c>
    </row>
    <row r="1057" spans="1:63" ht="15" hidden="1" customHeight="1">
      <c r="A1057" s="69">
        <v>1054</v>
      </c>
      <c r="B1057" s="146"/>
      <c r="C1057" s="147"/>
      <c r="D1057" s="43"/>
      <c r="E1057" s="148"/>
      <c r="F1057" s="207"/>
      <c r="G1057" s="46"/>
      <c r="H1057" s="165"/>
      <c r="I1057" s="149"/>
      <c r="J1057" s="147"/>
      <c r="K1057" s="168"/>
      <c r="L1057" s="151"/>
      <c r="M1057" s="150"/>
      <c r="N1057" s="240" t="str">
        <f ca="1">IF(Tabla1[[#This Row],[Fecha de nac]]="","",IF(Tabla1[[#This Row],[Fecha Finalización]] &gt;=TODAY(), DATEDIF(Tabla1[[#This Row],[Fecha de nac]],TODAY(),"y"), ROUNDDOWN((Tabla1[[#This Row],[Fecha Finalización]] -Tabla1[[#This Row],[Fecha de nac]])/365,0)))</f>
        <v/>
      </c>
      <c r="O1057" s="171"/>
      <c r="P1057" s="152"/>
      <c r="Q1057" s="153"/>
      <c r="R1057" s="154"/>
      <c r="S1057" s="154"/>
      <c r="T1057" s="154"/>
      <c r="U1057" s="244" t="str">
        <f>IF(F1057="","",Tabla1[[#This Row],[Fecha Inicio grupo]]+3*7-7)</f>
        <v/>
      </c>
      <c r="V1057" s="245" t="str">
        <f>IF(F1057="","",EDATE(Tabla1[[#This Row],[Fecha Inicio grupo]],3))</f>
        <v/>
      </c>
      <c r="W1057" s="30"/>
      <c r="X1057" s="30"/>
      <c r="Y1057" s="155"/>
      <c r="Z1057" s="155"/>
      <c r="AA1057" s="155"/>
      <c r="AB1057" s="155"/>
      <c r="AC1057" s="155"/>
      <c r="AD1057" s="155"/>
      <c r="AE1057" s="155"/>
      <c r="AF1057" s="155"/>
      <c r="AG1057" s="155"/>
      <c r="AH1057" s="232"/>
      <c r="AI1057" s="232"/>
      <c r="AJ1057" s="233"/>
      <c r="AK1057" s="232"/>
      <c r="AL1057" s="232"/>
      <c r="AM1057" s="232"/>
      <c r="AN1057" s="232"/>
      <c r="AO1057" s="145"/>
      <c r="AP1057" s="247" t="str">
        <f>IF(F1057="","",IFERROR(VLOOKUP(SUBSTITUTE(SUBSTITUTE(Tabla1[[#This Row],[Uso Sistemas]],"T","P"),"N","F"),Parámetros!$M$2:$N$17,2,0),"Completar hasta 3ra sem. para evaluar a Probacionista"))</f>
        <v/>
      </c>
      <c r="AQ1057" s="156"/>
      <c r="AR1057" s="156"/>
      <c r="AS1057" s="156"/>
      <c r="AT1057" s="30"/>
      <c r="AU1057" s="56" t="str">
        <f>CONCATENATE(Tabla1[[#This Row],[sem 01]],Tabla1[[#This Row],[sem 02]],Tabla1[[#This Row],[sem 03]])</f>
        <v/>
      </c>
      <c r="AV1057" s="56"/>
      <c r="AW1057" s="56"/>
      <c r="AX1057" s="249" t="str">
        <f>IF(V1057="","",EOMONTH(EDATE(Tabla1[[#This Row],[Fecha Finalización]],2),0))</f>
        <v/>
      </c>
      <c r="AY1057" s="156"/>
      <c r="AZ1057" s="250" t="str">
        <f>IF(V1057="","",EOMONTH(EDATE(Tabla1[[#This Row],[Fecha Finalización]],3),0))</f>
        <v/>
      </c>
      <c r="BA1057" s="40"/>
      <c r="BB1057" s="40"/>
      <c r="BC1057" s="238"/>
      <c r="BD1057" s="234" t="str">
        <f>IF(F1057="","",Tabla1[[#This Row],[sem 01]]&amp;Tabla1[[#This Row],[sem 02]]&amp;Tabla1[[#This Row],[sem 03]])</f>
        <v/>
      </c>
      <c r="BE1057" s="235" t="str">
        <f>+IF(TRIM(F1057)="","",$B$1&amp;"-"&amp;Tabla1[[#This Row],[Mes Inscrito]]&amp;"-"&amp;Tabla1[[#This Row],[Dia de clases Inscrito]]&amp;"-"&amp;Tabla1[[#This Row],[Horario Inscrito]]&amp;"-"&amp;Tabla1[[#This Row],[Fecha Inicio grupo]])</f>
        <v/>
      </c>
      <c r="BF1057" s="252" t="str">
        <f>IF(F1057="","",Tabla1[[#This Row],[Curso]])</f>
        <v/>
      </c>
      <c r="BG1057" s="253" t="str">
        <f>+IF(TRIM(F1057)="","",$B$1&amp;"-"&amp;TRIM(Tabla1[[#This Row],[Mes Inscrito]])&amp;"-"&amp;TRIM(Tabla1[[#This Row],[Dia de clases Inscrito]])&amp;"-"&amp;TRIM(Tabla1[[#This Row],[Horario Inscrito]])&amp;"-"&amp;TRIM(Tabla1[[#This Row],[Fecha Inicio grupo]])&amp;"-"&amp;TRIM(Tabla1[[#This Row],[Tipo Incrito]]))</f>
        <v/>
      </c>
      <c r="BH1057" s="254"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08"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08"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08" t="str">
        <f>IF(Tabla1[[#This Row],[Fecha Inicio grupo]]="","",IFERROR(VLOOKUP(Tabla1[[#This Row],[Mes de Alta como miembro]],Parámetros!$AM$2:$AN$16,2,0),"01/01/1900"))</f>
        <v/>
      </c>
    </row>
    <row r="1058" spans="1:63" ht="15" hidden="1" customHeight="1">
      <c r="A1058" s="69">
        <v>1055</v>
      </c>
      <c r="B1058" s="146"/>
      <c r="C1058" s="147"/>
      <c r="D1058" s="43"/>
      <c r="E1058" s="148"/>
      <c r="F1058" s="207"/>
      <c r="G1058" s="46"/>
      <c r="H1058" s="165"/>
      <c r="I1058" s="149"/>
      <c r="J1058" s="147"/>
      <c r="K1058" s="168"/>
      <c r="L1058" s="151"/>
      <c r="M1058" s="150"/>
      <c r="N1058" s="240" t="str">
        <f ca="1">IF(Tabla1[[#This Row],[Fecha de nac]]="","",IF(Tabla1[[#This Row],[Fecha Finalización]] &gt;=TODAY(), DATEDIF(Tabla1[[#This Row],[Fecha de nac]],TODAY(),"y"), ROUNDDOWN((Tabla1[[#This Row],[Fecha Finalización]] -Tabla1[[#This Row],[Fecha de nac]])/365,0)))</f>
        <v/>
      </c>
      <c r="O1058" s="171"/>
      <c r="P1058" s="152"/>
      <c r="Q1058" s="153"/>
      <c r="R1058" s="154"/>
      <c r="S1058" s="154"/>
      <c r="T1058" s="154"/>
      <c r="U1058" s="244" t="str">
        <f>IF(F1058="","",Tabla1[[#This Row],[Fecha Inicio grupo]]+3*7-7)</f>
        <v/>
      </c>
      <c r="V1058" s="245" t="str">
        <f>IF(F1058="","",EDATE(Tabla1[[#This Row],[Fecha Inicio grupo]],3))</f>
        <v/>
      </c>
      <c r="W1058" s="30"/>
      <c r="X1058" s="30"/>
      <c r="Y1058" s="155"/>
      <c r="Z1058" s="155"/>
      <c r="AA1058" s="155"/>
      <c r="AB1058" s="155"/>
      <c r="AC1058" s="155"/>
      <c r="AD1058" s="155"/>
      <c r="AE1058" s="155"/>
      <c r="AF1058" s="155"/>
      <c r="AG1058" s="155"/>
      <c r="AH1058" s="232"/>
      <c r="AI1058" s="232"/>
      <c r="AJ1058" s="233"/>
      <c r="AK1058" s="232"/>
      <c r="AL1058" s="232"/>
      <c r="AM1058" s="232"/>
      <c r="AN1058" s="232"/>
      <c r="AO1058" s="145"/>
      <c r="AP1058" s="247" t="str">
        <f>IF(F1058="","",IFERROR(VLOOKUP(SUBSTITUTE(SUBSTITUTE(Tabla1[[#This Row],[Uso Sistemas]],"T","P"),"N","F"),Parámetros!$M$2:$N$17,2,0),"Completar hasta 3ra sem. para evaluar a Probacionista"))</f>
        <v/>
      </c>
      <c r="AQ1058" s="156"/>
      <c r="AR1058" s="156"/>
      <c r="AS1058" s="156"/>
      <c r="AT1058" s="30"/>
      <c r="AU1058" s="56" t="str">
        <f>CONCATENATE(Tabla1[[#This Row],[sem 01]],Tabla1[[#This Row],[sem 02]],Tabla1[[#This Row],[sem 03]])</f>
        <v/>
      </c>
      <c r="AV1058" s="56"/>
      <c r="AW1058" s="56"/>
      <c r="AX1058" s="249" t="str">
        <f>IF(V1058="","",EOMONTH(EDATE(Tabla1[[#This Row],[Fecha Finalización]],2),0))</f>
        <v/>
      </c>
      <c r="AY1058" s="156"/>
      <c r="AZ1058" s="250" t="str">
        <f>IF(V1058="","",EOMONTH(EDATE(Tabla1[[#This Row],[Fecha Finalización]],3),0))</f>
        <v/>
      </c>
      <c r="BA1058" s="40"/>
      <c r="BB1058" s="40"/>
      <c r="BC1058" s="238"/>
      <c r="BD1058" s="234" t="str">
        <f>IF(F1058="","",Tabla1[[#This Row],[sem 01]]&amp;Tabla1[[#This Row],[sem 02]]&amp;Tabla1[[#This Row],[sem 03]])</f>
        <v/>
      </c>
      <c r="BE1058" s="235" t="str">
        <f>+IF(TRIM(F1058)="","",$B$1&amp;"-"&amp;Tabla1[[#This Row],[Mes Inscrito]]&amp;"-"&amp;Tabla1[[#This Row],[Dia de clases Inscrito]]&amp;"-"&amp;Tabla1[[#This Row],[Horario Inscrito]]&amp;"-"&amp;Tabla1[[#This Row],[Fecha Inicio grupo]])</f>
        <v/>
      </c>
      <c r="BF1058" s="252" t="str">
        <f>IF(F1058="","",Tabla1[[#This Row],[Curso]])</f>
        <v/>
      </c>
      <c r="BG1058" s="253" t="str">
        <f>+IF(TRIM(F1058)="","",$B$1&amp;"-"&amp;TRIM(Tabla1[[#This Row],[Mes Inscrito]])&amp;"-"&amp;TRIM(Tabla1[[#This Row],[Dia de clases Inscrito]])&amp;"-"&amp;TRIM(Tabla1[[#This Row],[Horario Inscrito]])&amp;"-"&amp;TRIM(Tabla1[[#This Row],[Fecha Inicio grupo]])&amp;"-"&amp;TRIM(Tabla1[[#This Row],[Tipo Incrito]]))</f>
        <v/>
      </c>
      <c r="BH1058" s="254"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08"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08"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08" t="str">
        <f>IF(Tabla1[[#This Row],[Fecha Inicio grupo]]="","",IFERROR(VLOOKUP(Tabla1[[#This Row],[Mes de Alta como miembro]],Parámetros!$AM$2:$AN$16,2,0),"01/01/1900"))</f>
        <v/>
      </c>
    </row>
    <row r="1059" spans="1:63" ht="15" hidden="1" customHeight="1">
      <c r="A1059" s="69">
        <v>1056</v>
      </c>
      <c r="B1059" s="146"/>
      <c r="C1059" s="147"/>
      <c r="D1059" s="43"/>
      <c r="E1059" s="148"/>
      <c r="F1059" s="207"/>
      <c r="G1059" s="46"/>
      <c r="H1059" s="165"/>
      <c r="I1059" s="149"/>
      <c r="J1059" s="147"/>
      <c r="K1059" s="168"/>
      <c r="L1059" s="151"/>
      <c r="M1059" s="150"/>
      <c r="N1059" s="240" t="str">
        <f ca="1">IF(Tabla1[[#This Row],[Fecha de nac]]="","",IF(Tabla1[[#This Row],[Fecha Finalización]] &gt;=TODAY(), DATEDIF(Tabla1[[#This Row],[Fecha de nac]],TODAY(),"y"), ROUNDDOWN((Tabla1[[#This Row],[Fecha Finalización]] -Tabla1[[#This Row],[Fecha de nac]])/365,0)))</f>
        <v/>
      </c>
      <c r="O1059" s="171"/>
      <c r="P1059" s="152"/>
      <c r="Q1059" s="153"/>
      <c r="R1059" s="154"/>
      <c r="S1059" s="154"/>
      <c r="T1059" s="154"/>
      <c r="U1059" s="244" t="str">
        <f>IF(F1059="","",Tabla1[[#This Row],[Fecha Inicio grupo]]+3*7-7)</f>
        <v/>
      </c>
      <c r="V1059" s="245" t="str">
        <f>IF(F1059="","",EDATE(Tabla1[[#This Row],[Fecha Inicio grupo]],3))</f>
        <v/>
      </c>
      <c r="W1059" s="30"/>
      <c r="X1059" s="30"/>
      <c r="Y1059" s="155"/>
      <c r="Z1059" s="155"/>
      <c r="AA1059" s="155"/>
      <c r="AB1059" s="155"/>
      <c r="AC1059" s="155"/>
      <c r="AD1059" s="155"/>
      <c r="AE1059" s="155"/>
      <c r="AF1059" s="155"/>
      <c r="AG1059" s="155"/>
      <c r="AH1059" s="232"/>
      <c r="AI1059" s="232"/>
      <c r="AJ1059" s="233"/>
      <c r="AK1059" s="232"/>
      <c r="AL1059" s="232"/>
      <c r="AM1059" s="232"/>
      <c r="AN1059" s="232"/>
      <c r="AO1059" s="145"/>
      <c r="AP1059" s="247" t="str">
        <f>IF(F1059="","",IFERROR(VLOOKUP(SUBSTITUTE(SUBSTITUTE(Tabla1[[#This Row],[Uso Sistemas]],"T","P"),"N","F"),Parámetros!$M$2:$N$17,2,0),"Completar hasta 3ra sem. para evaluar a Probacionista"))</f>
        <v/>
      </c>
      <c r="AQ1059" s="156"/>
      <c r="AR1059" s="156"/>
      <c r="AS1059" s="156"/>
      <c r="AT1059" s="30"/>
      <c r="AU1059" s="56" t="str">
        <f>CONCATENATE(Tabla1[[#This Row],[sem 01]],Tabla1[[#This Row],[sem 02]],Tabla1[[#This Row],[sem 03]])</f>
        <v/>
      </c>
      <c r="AV1059" s="56"/>
      <c r="AW1059" s="56"/>
      <c r="AX1059" s="249" t="str">
        <f>IF(V1059="","",EOMONTH(EDATE(Tabla1[[#This Row],[Fecha Finalización]],2),0))</f>
        <v/>
      </c>
      <c r="AY1059" s="156"/>
      <c r="AZ1059" s="250" t="str">
        <f>IF(V1059="","",EOMONTH(EDATE(Tabla1[[#This Row],[Fecha Finalización]],3),0))</f>
        <v/>
      </c>
      <c r="BA1059" s="40"/>
      <c r="BB1059" s="40"/>
      <c r="BC1059" s="238"/>
      <c r="BD1059" s="234" t="str">
        <f>IF(F1059="","",Tabla1[[#This Row],[sem 01]]&amp;Tabla1[[#This Row],[sem 02]]&amp;Tabla1[[#This Row],[sem 03]])</f>
        <v/>
      </c>
      <c r="BE1059" s="235" t="str">
        <f>+IF(TRIM(F1059)="","",$B$1&amp;"-"&amp;Tabla1[[#This Row],[Mes Inscrito]]&amp;"-"&amp;Tabla1[[#This Row],[Dia de clases Inscrito]]&amp;"-"&amp;Tabla1[[#This Row],[Horario Inscrito]]&amp;"-"&amp;Tabla1[[#This Row],[Fecha Inicio grupo]])</f>
        <v/>
      </c>
      <c r="BF1059" s="252" t="str">
        <f>IF(F1059="","",Tabla1[[#This Row],[Curso]])</f>
        <v/>
      </c>
      <c r="BG1059" s="253" t="str">
        <f>+IF(TRIM(F1059)="","",$B$1&amp;"-"&amp;TRIM(Tabla1[[#This Row],[Mes Inscrito]])&amp;"-"&amp;TRIM(Tabla1[[#This Row],[Dia de clases Inscrito]])&amp;"-"&amp;TRIM(Tabla1[[#This Row],[Horario Inscrito]])&amp;"-"&amp;TRIM(Tabla1[[#This Row],[Fecha Inicio grupo]])&amp;"-"&amp;TRIM(Tabla1[[#This Row],[Tipo Incrito]]))</f>
        <v/>
      </c>
      <c r="BH1059" s="254"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08"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08"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08" t="str">
        <f>IF(Tabla1[[#This Row],[Fecha Inicio grupo]]="","",IFERROR(VLOOKUP(Tabla1[[#This Row],[Mes de Alta como miembro]],Parámetros!$AM$2:$AN$16,2,0),"01/01/1900"))</f>
        <v/>
      </c>
    </row>
    <row r="1060" spans="1:63" ht="15" hidden="1" customHeight="1">
      <c r="A1060" s="69">
        <v>1057</v>
      </c>
      <c r="B1060" s="146"/>
      <c r="C1060" s="147"/>
      <c r="D1060" s="43"/>
      <c r="E1060" s="148"/>
      <c r="F1060" s="207"/>
      <c r="G1060" s="46"/>
      <c r="H1060" s="165"/>
      <c r="I1060" s="149"/>
      <c r="J1060" s="147"/>
      <c r="K1060" s="168"/>
      <c r="L1060" s="151"/>
      <c r="M1060" s="150"/>
      <c r="N1060" s="240" t="str">
        <f ca="1">IF(Tabla1[[#This Row],[Fecha de nac]]="","",IF(Tabla1[[#This Row],[Fecha Finalización]] &gt;=TODAY(), DATEDIF(Tabla1[[#This Row],[Fecha de nac]],TODAY(),"y"), ROUNDDOWN((Tabla1[[#This Row],[Fecha Finalización]] -Tabla1[[#This Row],[Fecha de nac]])/365,0)))</f>
        <v/>
      </c>
      <c r="O1060" s="171"/>
      <c r="P1060" s="152"/>
      <c r="Q1060" s="153"/>
      <c r="R1060" s="154"/>
      <c r="S1060" s="154"/>
      <c r="T1060" s="154"/>
      <c r="U1060" s="244" t="str">
        <f>IF(F1060="","",Tabla1[[#This Row],[Fecha Inicio grupo]]+3*7-7)</f>
        <v/>
      </c>
      <c r="V1060" s="245" t="str">
        <f>IF(F1060="","",EDATE(Tabla1[[#This Row],[Fecha Inicio grupo]],3))</f>
        <v/>
      </c>
      <c r="W1060" s="30"/>
      <c r="X1060" s="30"/>
      <c r="Y1060" s="155"/>
      <c r="Z1060" s="155"/>
      <c r="AA1060" s="155"/>
      <c r="AB1060" s="155"/>
      <c r="AC1060" s="155"/>
      <c r="AD1060" s="155"/>
      <c r="AE1060" s="155"/>
      <c r="AF1060" s="155"/>
      <c r="AG1060" s="155"/>
      <c r="AH1060" s="232"/>
      <c r="AI1060" s="232"/>
      <c r="AJ1060" s="233"/>
      <c r="AK1060" s="232"/>
      <c r="AL1060" s="232"/>
      <c r="AM1060" s="232"/>
      <c r="AN1060" s="232"/>
      <c r="AO1060" s="145"/>
      <c r="AP1060" s="247" t="str">
        <f>IF(F1060="","",IFERROR(VLOOKUP(SUBSTITUTE(SUBSTITUTE(Tabla1[[#This Row],[Uso Sistemas]],"T","P"),"N","F"),Parámetros!$M$2:$N$17,2,0),"Completar hasta 3ra sem. para evaluar a Probacionista"))</f>
        <v/>
      </c>
      <c r="AQ1060" s="156"/>
      <c r="AR1060" s="156"/>
      <c r="AS1060" s="156"/>
      <c r="AT1060" s="30"/>
      <c r="AU1060" s="56" t="str">
        <f>CONCATENATE(Tabla1[[#This Row],[sem 01]],Tabla1[[#This Row],[sem 02]],Tabla1[[#This Row],[sem 03]])</f>
        <v/>
      </c>
      <c r="AV1060" s="56"/>
      <c r="AW1060" s="56"/>
      <c r="AX1060" s="249" t="str">
        <f>IF(V1060="","",EOMONTH(EDATE(Tabla1[[#This Row],[Fecha Finalización]],2),0))</f>
        <v/>
      </c>
      <c r="AY1060" s="156"/>
      <c r="AZ1060" s="250" t="str">
        <f>IF(V1060="","",EOMONTH(EDATE(Tabla1[[#This Row],[Fecha Finalización]],3),0))</f>
        <v/>
      </c>
      <c r="BA1060" s="40"/>
      <c r="BB1060" s="40"/>
      <c r="BC1060" s="238"/>
      <c r="BD1060" s="234" t="str">
        <f>IF(F1060="","",Tabla1[[#This Row],[sem 01]]&amp;Tabla1[[#This Row],[sem 02]]&amp;Tabla1[[#This Row],[sem 03]])</f>
        <v/>
      </c>
      <c r="BE1060" s="235" t="str">
        <f>+IF(TRIM(F1060)="","",$B$1&amp;"-"&amp;Tabla1[[#This Row],[Mes Inscrito]]&amp;"-"&amp;Tabla1[[#This Row],[Dia de clases Inscrito]]&amp;"-"&amp;Tabla1[[#This Row],[Horario Inscrito]]&amp;"-"&amp;Tabla1[[#This Row],[Fecha Inicio grupo]])</f>
        <v/>
      </c>
      <c r="BF1060" s="252" t="str">
        <f>IF(F1060="","",Tabla1[[#This Row],[Curso]])</f>
        <v/>
      </c>
      <c r="BG1060" s="253" t="str">
        <f>+IF(TRIM(F1060)="","",$B$1&amp;"-"&amp;TRIM(Tabla1[[#This Row],[Mes Inscrito]])&amp;"-"&amp;TRIM(Tabla1[[#This Row],[Dia de clases Inscrito]])&amp;"-"&amp;TRIM(Tabla1[[#This Row],[Horario Inscrito]])&amp;"-"&amp;TRIM(Tabla1[[#This Row],[Fecha Inicio grupo]])&amp;"-"&amp;TRIM(Tabla1[[#This Row],[Tipo Incrito]]))</f>
        <v/>
      </c>
      <c r="BH1060" s="254"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08"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08"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08" t="str">
        <f>IF(Tabla1[[#This Row],[Fecha Inicio grupo]]="","",IFERROR(VLOOKUP(Tabla1[[#This Row],[Mes de Alta como miembro]],Parámetros!$AM$2:$AN$16,2,0),"01/01/1900"))</f>
        <v/>
      </c>
    </row>
    <row r="1061" spans="1:63" ht="15" hidden="1" customHeight="1">
      <c r="A1061" s="69">
        <v>1058</v>
      </c>
      <c r="B1061" s="146"/>
      <c r="C1061" s="147"/>
      <c r="D1061" s="43"/>
      <c r="E1061" s="148"/>
      <c r="F1061" s="207"/>
      <c r="G1061" s="46"/>
      <c r="H1061" s="165"/>
      <c r="I1061" s="149"/>
      <c r="J1061" s="147"/>
      <c r="K1061" s="168"/>
      <c r="L1061" s="151"/>
      <c r="M1061" s="150"/>
      <c r="N1061" s="240" t="str">
        <f ca="1">IF(Tabla1[[#This Row],[Fecha de nac]]="","",IF(Tabla1[[#This Row],[Fecha Finalización]] &gt;=TODAY(), DATEDIF(Tabla1[[#This Row],[Fecha de nac]],TODAY(),"y"), ROUNDDOWN((Tabla1[[#This Row],[Fecha Finalización]] -Tabla1[[#This Row],[Fecha de nac]])/365,0)))</f>
        <v/>
      </c>
      <c r="O1061" s="171"/>
      <c r="P1061" s="152"/>
      <c r="Q1061" s="153"/>
      <c r="R1061" s="154"/>
      <c r="S1061" s="154"/>
      <c r="T1061" s="154"/>
      <c r="U1061" s="244" t="str">
        <f>IF(F1061="","",Tabla1[[#This Row],[Fecha Inicio grupo]]+3*7-7)</f>
        <v/>
      </c>
      <c r="V1061" s="245" t="str">
        <f>IF(F1061="","",EDATE(Tabla1[[#This Row],[Fecha Inicio grupo]],3))</f>
        <v/>
      </c>
      <c r="W1061" s="30"/>
      <c r="X1061" s="30"/>
      <c r="Y1061" s="155"/>
      <c r="Z1061" s="155"/>
      <c r="AA1061" s="155"/>
      <c r="AB1061" s="155"/>
      <c r="AC1061" s="155"/>
      <c r="AD1061" s="155"/>
      <c r="AE1061" s="155"/>
      <c r="AF1061" s="155"/>
      <c r="AG1061" s="155"/>
      <c r="AH1061" s="232"/>
      <c r="AI1061" s="232"/>
      <c r="AJ1061" s="233"/>
      <c r="AK1061" s="232"/>
      <c r="AL1061" s="232"/>
      <c r="AM1061" s="232"/>
      <c r="AN1061" s="232"/>
      <c r="AO1061" s="145"/>
      <c r="AP1061" s="247" t="str">
        <f>IF(F1061="","",IFERROR(VLOOKUP(SUBSTITUTE(SUBSTITUTE(Tabla1[[#This Row],[Uso Sistemas]],"T","P"),"N","F"),Parámetros!$M$2:$N$17,2,0),"Completar hasta 3ra sem. para evaluar a Probacionista"))</f>
        <v/>
      </c>
      <c r="AQ1061" s="156"/>
      <c r="AR1061" s="156"/>
      <c r="AS1061" s="156"/>
      <c r="AT1061" s="30"/>
      <c r="AU1061" s="56" t="str">
        <f>CONCATENATE(Tabla1[[#This Row],[sem 01]],Tabla1[[#This Row],[sem 02]],Tabla1[[#This Row],[sem 03]])</f>
        <v/>
      </c>
      <c r="AV1061" s="56"/>
      <c r="AW1061" s="56"/>
      <c r="AX1061" s="249" t="str">
        <f>IF(V1061="","",EOMONTH(EDATE(Tabla1[[#This Row],[Fecha Finalización]],2),0))</f>
        <v/>
      </c>
      <c r="AY1061" s="156"/>
      <c r="AZ1061" s="250" t="str">
        <f>IF(V1061="","",EOMONTH(EDATE(Tabla1[[#This Row],[Fecha Finalización]],3),0))</f>
        <v/>
      </c>
      <c r="BA1061" s="40"/>
      <c r="BB1061" s="40"/>
      <c r="BC1061" s="238"/>
      <c r="BD1061" s="234" t="str">
        <f>IF(F1061="","",Tabla1[[#This Row],[sem 01]]&amp;Tabla1[[#This Row],[sem 02]]&amp;Tabla1[[#This Row],[sem 03]])</f>
        <v/>
      </c>
      <c r="BE1061" s="235" t="str">
        <f>+IF(TRIM(F1061)="","",$B$1&amp;"-"&amp;Tabla1[[#This Row],[Mes Inscrito]]&amp;"-"&amp;Tabla1[[#This Row],[Dia de clases Inscrito]]&amp;"-"&amp;Tabla1[[#This Row],[Horario Inscrito]]&amp;"-"&amp;Tabla1[[#This Row],[Fecha Inicio grupo]])</f>
        <v/>
      </c>
      <c r="BF1061" s="252" t="str">
        <f>IF(F1061="","",Tabla1[[#This Row],[Curso]])</f>
        <v/>
      </c>
      <c r="BG1061" s="253" t="str">
        <f>+IF(TRIM(F1061)="","",$B$1&amp;"-"&amp;TRIM(Tabla1[[#This Row],[Mes Inscrito]])&amp;"-"&amp;TRIM(Tabla1[[#This Row],[Dia de clases Inscrito]])&amp;"-"&amp;TRIM(Tabla1[[#This Row],[Horario Inscrito]])&amp;"-"&amp;TRIM(Tabla1[[#This Row],[Fecha Inicio grupo]])&amp;"-"&amp;TRIM(Tabla1[[#This Row],[Tipo Incrito]]))</f>
        <v/>
      </c>
      <c r="BH1061" s="254"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08"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08"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08" t="str">
        <f>IF(Tabla1[[#This Row],[Fecha Inicio grupo]]="","",IFERROR(VLOOKUP(Tabla1[[#This Row],[Mes de Alta como miembro]],Parámetros!$AM$2:$AN$16,2,0),"01/01/1900"))</f>
        <v/>
      </c>
    </row>
    <row r="1062" spans="1:63" ht="15" hidden="1" customHeight="1">
      <c r="A1062" s="69">
        <v>1059</v>
      </c>
      <c r="B1062" s="146"/>
      <c r="C1062" s="147"/>
      <c r="D1062" s="43"/>
      <c r="E1062" s="148"/>
      <c r="F1062" s="207"/>
      <c r="G1062" s="46"/>
      <c r="H1062" s="165"/>
      <c r="I1062" s="149"/>
      <c r="J1062" s="147"/>
      <c r="K1062" s="168"/>
      <c r="L1062" s="151"/>
      <c r="M1062" s="150"/>
      <c r="N1062" s="240" t="str">
        <f ca="1">IF(Tabla1[[#This Row],[Fecha de nac]]="","",IF(Tabla1[[#This Row],[Fecha Finalización]] &gt;=TODAY(), DATEDIF(Tabla1[[#This Row],[Fecha de nac]],TODAY(),"y"), ROUNDDOWN((Tabla1[[#This Row],[Fecha Finalización]] -Tabla1[[#This Row],[Fecha de nac]])/365,0)))</f>
        <v/>
      </c>
      <c r="O1062" s="171"/>
      <c r="P1062" s="152"/>
      <c r="Q1062" s="153"/>
      <c r="R1062" s="154"/>
      <c r="S1062" s="154"/>
      <c r="T1062" s="154"/>
      <c r="U1062" s="244" t="str">
        <f>IF(F1062="","",Tabla1[[#This Row],[Fecha Inicio grupo]]+3*7-7)</f>
        <v/>
      </c>
      <c r="V1062" s="245" t="str">
        <f>IF(F1062="","",EDATE(Tabla1[[#This Row],[Fecha Inicio grupo]],3))</f>
        <v/>
      </c>
      <c r="W1062" s="30"/>
      <c r="X1062" s="30"/>
      <c r="Y1062" s="155"/>
      <c r="Z1062" s="155"/>
      <c r="AA1062" s="155"/>
      <c r="AB1062" s="155"/>
      <c r="AC1062" s="155"/>
      <c r="AD1062" s="155"/>
      <c r="AE1062" s="155"/>
      <c r="AF1062" s="155"/>
      <c r="AG1062" s="155"/>
      <c r="AH1062" s="232"/>
      <c r="AI1062" s="232"/>
      <c r="AJ1062" s="233"/>
      <c r="AK1062" s="232"/>
      <c r="AL1062" s="232"/>
      <c r="AM1062" s="232"/>
      <c r="AN1062" s="232"/>
      <c r="AO1062" s="145"/>
      <c r="AP1062" s="247" t="str">
        <f>IF(F1062="","",IFERROR(VLOOKUP(SUBSTITUTE(SUBSTITUTE(Tabla1[[#This Row],[Uso Sistemas]],"T","P"),"N","F"),Parámetros!$M$2:$N$17,2,0),"Completar hasta 3ra sem. para evaluar a Probacionista"))</f>
        <v/>
      </c>
      <c r="AQ1062" s="156"/>
      <c r="AR1062" s="156"/>
      <c r="AS1062" s="156"/>
      <c r="AT1062" s="30"/>
      <c r="AU1062" s="56" t="str">
        <f>CONCATENATE(Tabla1[[#This Row],[sem 01]],Tabla1[[#This Row],[sem 02]],Tabla1[[#This Row],[sem 03]])</f>
        <v/>
      </c>
      <c r="AV1062" s="56"/>
      <c r="AW1062" s="56"/>
      <c r="AX1062" s="249" t="str">
        <f>IF(V1062="","",EOMONTH(EDATE(Tabla1[[#This Row],[Fecha Finalización]],2),0))</f>
        <v/>
      </c>
      <c r="AY1062" s="156"/>
      <c r="AZ1062" s="250" t="str">
        <f>IF(V1062="","",EOMONTH(EDATE(Tabla1[[#This Row],[Fecha Finalización]],3),0))</f>
        <v/>
      </c>
      <c r="BA1062" s="40"/>
      <c r="BB1062" s="40"/>
      <c r="BC1062" s="238"/>
      <c r="BD1062" s="234" t="str">
        <f>IF(F1062="","",Tabla1[[#This Row],[sem 01]]&amp;Tabla1[[#This Row],[sem 02]]&amp;Tabla1[[#This Row],[sem 03]])</f>
        <v/>
      </c>
      <c r="BE1062" s="235" t="str">
        <f>+IF(TRIM(F1062)="","",$B$1&amp;"-"&amp;Tabla1[[#This Row],[Mes Inscrito]]&amp;"-"&amp;Tabla1[[#This Row],[Dia de clases Inscrito]]&amp;"-"&amp;Tabla1[[#This Row],[Horario Inscrito]]&amp;"-"&amp;Tabla1[[#This Row],[Fecha Inicio grupo]])</f>
        <v/>
      </c>
      <c r="BF1062" s="252" t="str">
        <f>IF(F1062="","",Tabla1[[#This Row],[Curso]])</f>
        <v/>
      </c>
      <c r="BG1062" s="253" t="str">
        <f>+IF(TRIM(F1062)="","",$B$1&amp;"-"&amp;TRIM(Tabla1[[#This Row],[Mes Inscrito]])&amp;"-"&amp;TRIM(Tabla1[[#This Row],[Dia de clases Inscrito]])&amp;"-"&amp;TRIM(Tabla1[[#This Row],[Horario Inscrito]])&amp;"-"&amp;TRIM(Tabla1[[#This Row],[Fecha Inicio grupo]])&amp;"-"&amp;TRIM(Tabla1[[#This Row],[Tipo Incrito]]))</f>
        <v/>
      </c>
      <c r="BH1062" s="254"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08"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08"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08" t="str">
        <f>IF(Tabla1[[#This Row],[Fecha Inicio grupo]]="","",IFERROR(VLOOKUP(Tabla1[[#This Row],[Mes de Alta como miembro]],Parámetros!$AM$2:$AN$16,2,0),"01/01/1900"))</f>
        <v/>
      </c>
    </row>
    <row r="1063" spans="1:63" ht="15" hidden="1" customHeight="1">
      <c r="A1063" s="69">
        <v>1060</v>
      </c>
      <c r="B1063" s="146"/>
      <c r="C1063" s="147"/>
      <c r="D1063" s="43"/>
      <c r="E1063" s="148"/>
      <c r="F1063" s="207"/>
      <c r="G1063" s="46"/>
      <c r="H1063" s="165"/>
      <c r="I1063" s="149"/>
      <c r="J1063" s="147"/>
      <c r="K1063" s="168"/>
      <c r="L1063" s="151"/>
      <c r="M1063" s="150"/>
      <c r="N1063" s="240" t="str">
        <f ca="1">IF(Tabla1[[#This Row],[Fecha de nac]]="","",IF(Tabla1[[#This Row],[Fecha Finalización]] &gt;=TODAY(), DATEDIF(Tabla1[[#This Row],[Fecha de nac]],TODAY(),"y"), ROUNDDOWN((Tabla1[[#This Row],[Fecha Finalización]] -Tabla1[[#This Row],[Fecha de nac]])/365,0)))</f>
        <v/>
      </c>
      <c r="O1063" s="171"/>
      <c r="P1063" s="152"/>
      <c r="Q1063" s="153"/>
      <c r="R1063" s="154"/>
      <c r="S1063" s="154"/>
      <c r="T1063" s="154"/>
      <c r="U1063" s="244" t="str">
        <f>IF(F1063="","",Tabla1[[#This Row],[Fecha Inicio grupo]]+3*7-7)</f>
        <v/>
      </c>
      <c r="V1063" s="245" t="str">
        <f>IF(F1063="","",EDATE(Tabla1[[#This Row],[Fecha Inicio grupo]],3))</f>
        <v/>
      </c>
      <c r="W1063" s="30"/>
      <c r="X1063" s="30"/>
      <c r="Y1063" s="155"/>
      <c r="Z1063" s="155"/>
      <c r="AA1063" s="155"/>
      <c r="AB1063" s="155"/>
      <c r="AC1063" s="155"/>
      <c r="AD1063" s="155"/>
      <c r="AE1063" s="155"/>
      <c r="AF1063" s="155"/>
      <c r="AG1063" s="155"/>
      <c r="AH1063" s="232"/>
      <c r="AI1063" s="232"/>
      <c r="AJ1063" s="233"/>
      <c r="AK1063" s="232"/>
      <c r="AL1063" s="232"/>
      <c r="AM1063" s="232"/>
      <c r="AN1063" s="232"/>
      <c r="AO1063" s="145"/>
      <c r="AP1063" s="247" t="str">
        <f>IF(F1063="","",IFERROR(VLOOKUP(SUBSTITUTE(SUBSTITUTE(Tabla1[[#This Row],[Uso Sistemas]],"T","P"),"N","F"),Parámetros!$M$2:$N$17,2,0),"Completar hasta 3ra sem. para evaluar a Probacionista"))</f>
        <v/>
      </c>
      <c r="AQ1063" s="156"/>
      <c r="AR1063" s="156"/>
      <c r="AS1063" s="156"/>
      <c r="AT1063" s="30"/>
      <c r="AU1063" s="56" t="str">
        <f>CONCATENATE(Tabla1[[#This Row],[sem 01]],Tabla1[[#This Row],[sem 02]],Tabla1[[#This Row],[sem 03]])</f>
        <v/>
      </c>
      <c r="AV1063" s="56"/>
      <c r="AW1063" s="56"/>
      <c r="AX1063" s="249" t="str">
        <f>IF(V1063="","",EOMONTH(EDATE(Tabla1[[#This Row],[Fecha Finalización]],2),0))</f>
        <v/>
      </c>
      <c r="AY1063" s="156"/>
      <c r="AZ1063" s="250" t="str">
        <f>IF(V1063="","",EOMONTH(EDATE(Tabla1[[#This Row],[Fecha Finalización]],3),0))</f>
        <v/>
      </c>
      <c r="BA1063" s="40"/>
      <c r="BB1063" s="40"/>
      <c r="BC1063" s="238"/>
      <c r="BD1063" s="234" t="str">
        <f>IF(F1063="","",Tabla1[[#This Row],[sem 01]]&amp;Tabla1[[#This Row],[sem 02]]&amp;Tabla1[[#This Row],[sem 03]])</f>
        <v/>
      </c>
      <c r="BE1063" s="235" t="str">
        <f>+IF(TRIM(F1063)="","",$B$1&amp;"-"&amp;Tabla1[[#This Row],[Mes Inscrito]]&amp;"-"&amp;Tabla1[[#This Row],[Dia de clases Inscrito]]&amp;"-"&amp;Tabla1[[#This Row],[Horario Inscrito]]&amp;"-"&amp;Tabla1[[#This Row],[Fecha Inicio grupo]])</f>
        <v/>
      </c>
      <c r="BF1063" s="252" t="str">
        <f>IF(F1063="","",Tabla1[[#This Row],[Curso]])</f>
        <v/>
      </c>
      <c r="BG1063" s="253" t="str">
        <f>+IF(TRIM(F1063)="","",$B$1&amp;"-"&amp;TRIM(Tabla1[[#This Row],[Mes Inscrito]])&amp;"-"&amp;TRIM(Tabla1[[#This Row],[Dia de clases Inscrito]])&amp;"-"&amp;TRIM(Tabla1[[#This Row],[Horario Inscrito]])&amp;"-"&amp;TRIM(Tabla1[[#This Row],[Fecha Inicio grupo]])&amp;"-"&amp;TRIM(Tabla1[[#This Row],[Tipo Incrito]]))</f>
        <v/>
      </c>
      <c r="BH1063" s="254"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08"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08"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08" t="str">
        <f>IF(Tabla1[[#This Row],[Fecha Inicio grupo]]="","",IFERROR(VLOOKUP(Tabla1[[#This Row],[Mes de Alta como miembro]],Parámetros!$AM$2:$AN$16,2,0),"01/01/1900"))</f>
        <v/>
      </c>
    </row>
    <row r="1064" spans="1:63" ht="15" hidden="1" customHeight="1">
      <c r="A1064" s="69">
        <v>1061</v>
      </c>
      <c r="B1064" s="146"/>
      <c r="C1064" s="147"/>
      <c r="D1064" s="43"/>
      <c r="E1064" s="148"/>
      <c r="F1064" s="207"/>
      <c r="G1064" s="46"/>
      <c r="H1064" s="165"/>
      <c r="I1064" s="149"/>
      <c r="J1064" s="147"/>
      <c r="K1064" s="168"/>
      <c r="L1064" s="151"/>
      <c r="M1064" s="150"/>
      <c r="N1064" s="240" t="str">
        <f ca="1">IF(Tabla1[[#This Row],[Fecha de nac]]="","",IF(Tabla1[[#This Row],[Fecha Finalización]] &gt;=TODAY(), DATEDIF(Tabla1[[#This Row],[Fecha de nac]],TODAY(),"y"), ROUNDDOWN((Tabla1[[#This Row],[Fecha Finalización]] -Tabla1[[#This Row],[Fecha de nac]])/365,0)))</f>
        <v/>
      </c>
      <c r="O1064" s="171"/>
      <c r="P1064" s="152"/>
      <c r="Q1064" s="153"/>
      <c r="R1064" s="154"/>
      <c r="S1064" s="154"/>
      <c r="T1064" s="154"/>
      <c r="U1064" s="244" t="str">
        <f>IF(F1064="","",Tabla1[[#This Row],[Fecha Inicio grupo]]+3*7-7)</f>
        <v/>
      </c>
      <c r="V1064" s="245" t="str">
        <f>IF(F1064="","",EDATE(Tabla1[[#This Row],[Fecha Inicio grupo]],3))</f>
        <v/>
      </c>
      <c r="W1064" s="30"/>
      <c r="X1064" s="30"/>
      <c r="Y1064" s="155"/>
      <c r="Z1064" s="155"/>
      <c r="AA1064" s="155"/>
      <c r="AB1064" s="155"/>
      <c r="AC1064" s="155"/>
      <c r="AD1064" s="155"/>
      <c r="AE1064" s="155"/>
      <c r="AF1064" s="155"/>
      <c r="AG1064" s="155"/>
      <c r="AH1064" s="232"/>
      <c r="AI1064" s="232"/>
      <c r="AJ1064" s="233"/>
      <c r="AK1064" s="232"/>
      <c r="AL1064" s="232"/>
      <c r="AM1064" s="232"/>
      <c r="AN1064" s="232"/>
      <c r="AO1064" s="145"/>
      <c r="AP1064" s="247" t="str">
        <f>IF(F1064="","",IFERROR(VLOOKUP(SUBSTITUTE(SUBSTITUTE(Tabla1[[#This Row],[Uso Sistemas]],"T","P"),"N","F"),Parámetros!$M$2:$N$17,2,0),"Completar hasta 3ra sem. para evaluar a Probacionista"))</f>
        <v/>
      </c>
      <c r="AQ1064" s="156"/>
      <c r="AR1064" s="156"/>
      <c r="AS1064" s="156"/>
      <c r="AT1064" s="30"/>
      <c r="AU1064" s="56" t="str">
        <f>CONCATENATE(Tabla1[[#This Row],[sem 01]],Tabla1[[#This Row],[sem 02]],Tabla1[[#This Row],[sem 03]])</f>
        <v/>
      </c>
      <c r="AV1064" s="56"/>
      <c r="AW1064" s="56"/>
      <c r="AX1064" s="249" t="str">
        <f>IF(V1064="","",EOMONTH(EDATE(Tabla1[[#This Row],[Fecha Finalización]],2),0))</f>
        <v/>
      </c>
      <c r="AY1064" s="156"/>
      <c r="AZ1064" s="250" t="str">
        <f>IF(V1064="","",EOMONTH(EDATE(Tabla1[[#This Row],[Fecha Finalización]],3),0))</f>
        <v/>
      </c>
      <c r="BA1064" s="40"/>
      <c r="BB1064" s="40"/>
      <c r="BC1064" s="238"/>
      <c r="BD1064" s="234" t="str">
        <f>IF(F1064="","",Tabla1[[#This Row],[sem 01]]&amp;Tabla1[[#This Row],[sem 02]]&amp;Tabla1[[#This Row],[sem 03]])</f>
        <v/>
      </c>
      <c r="BE1064" s="235" t="str">
        <f>+IF(TRIM(F1064)="","",$B$1&amp;"-"&amp;Tabla1[[#This Row],[Mes Inscrito]]&amp;"-"&amp;Tabla1[[#This Row],[Dia de clases Inscrito]]&amp;"-"&amp;Tabla1[[#This Row],[Horario Inscrito]]&amp;"-"&amp;Tabla1[[#This Row],[Fecha Inicio grupo]])</f>
        <v/>
      </c>
      <c r="BF1064" s="252" t="str">
        <f>IF(F1064="","",Tabla1[[#This Row],[Curso]])</f>
        <v/>
      </c>
      <c r="BG1064" s="253" t="str">
        <f>+IF(TRIM(F1064)="","",$B$1&amp;"-"&amp;TRIM(Tabla1[[#This Row],[Mes Inscrito]])&amp;"-"&amp;TRIM(Tabla1[[#This Row],[Dia de clases Inscrito]])&amp;"-"&amp;TRIM(Tabla1[[#This Row],[Horario Inscrito]])&amp;"-"&amp;TRIM(Tabla1[[#This Row],[Fecha Inicio grupo]])&amp;"-"&amp;TRIM(Tabla1[[#This Row],[Tipo Incrito]]))</f>
        <v/>
      </c>
      <c r="BH1064" s="254"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08"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08"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08" t="str">
        <f>IF(Tabla1[[#This Row],[Fecha Inicio grupo]]="","",IFERROR(VLOOKUP(Tabla1[[#This Row],[Mes de Alta como miembro]],Parámetros!$AM$2:$AN$16,2,0),"01/01/1900"))</f>
        <v/>
      </c>
    </row>
    <row r="1065" spans="1:63" ht="15" hidden="1" customHeight="1">
      <c r="A1065" s="69">
        <v>1062</v>
      </c>
      <c r="B1065" s="146"/>
      <c r="C1065" s="147"/>
      <c r="D1065" s="43"/>
      <c r="E1065" s="148"/>
      <c r="F1065" s="207"/>
      <c r="G1065" s="46"/>
      <c r="H1065" s="165"/>
      <c r="I1065" s="149"/>
      <c r="J1065" s="147"/>
      <c r="K1065" s="168"/>
      <c r="L1065" s="151"/>
      <c r="M1065" s="150"/>
      <c r="N1065" s="240" t="str">
        <f ca="1">IF(Tabla1[[#This Row],[Fecha de nac]]="","",IF(Tabla1[[#This Row],[Fecha Finalización]] &gt;=TODAY(), DATEDIF(Tabla1[[#This Row],[Fecha de nac]],TODAY(),"y"), ROUNDDOWN((Tabla1[[#This Row],[Fecha Finalización]] -Tabla1[[#This Row],[Fecha de nac]])/365,0)))</f>
        <v/>
      </c>
      <c r="O1065" s="171"/>
      <c r="P1065" s="152"/>
      <c r="Q1065" s="153"/>
      <c r="R1065" s="154"/>
      <c r="S1065" s="154"/>
      <c r="T1065" s="154"/>
      <c r="U1065" s="244" t="str">
        <f>IF(F1065="","",Tabla1[[#This Row],[Fecha Inicio grupo]]+3*7-7)</f>
        <v/>
      </c>
      <c r="V1065" s="245" t="str">
        <f>IF(F1065="","",EDATE(Tabla1[[#This Row],[Fecha Inicio grupo]],3))</f>
        <v/>
      </c>
      <c r="W1065" s="30"/>
      <c r="X1065" s="30"/>
      <c r="Y1065" s="155"/>
      <c r="Z1065" s="155"/>
      <c r="AA1065" s="155"/>
      <c r="AB1065" s="155"/>
      <c r="AC1065" s="155"/>
      <c r="AD1065" s="155"/>
      <c r="AE1065" s="155"/>
      <c r="AF1065" s="155"/>
      <c r="AG1065" s="155"/>
      <c r="AH1065" s="232"/>
      <c r="AI1065" s="232"/>
      <c r="AJ1065" s="233"/>
      <c r="AK1065" s="232"/>
      <c r="AL1065" s="232"/>
      <c r="AM1065" s="232"/>
      <c r="AN1065" s="232"/>
      <c r="AO1065" s="145"/>
      <c r="AP1065" s="247" t="str">
        <f>IF(F1065="","",IFERROR(VLOOKUP(SUBSTITUTE(SUBSTITUTE(Tabla1[[#This Row],[Uso Sistemas]],"T","P"),"N","F"),Parámetros!$M$2:$N$17,2,0),"Completar hasta 3ra sem. para evaluar a Probacionista"))</f>
        <v/>
      </c>
      <c r="AQ1065" s="156"/>
      <c r="AR1065" s="156"/>
      <c r="AS1065" s="156"/>
      <c r="AT1065" s="30"/>
      <c r="AU1065" s="56" t="str">
        <f>CONCATENATE(Tabla1[[#This Row],[sem 01]],Tabla1[[#This Row],[sem 02]],Tabla1[[#This Row],[sem 03]])</f>
        <v/>
      </c>
      <c r="AV1065" s="56"/>
      <c r="AW1065" s="56"/>
      <c r="AX1065" s="249" t="str">
        <f>IF(V1065="","",EOMONTH(EDATE(Tabla1[[#This Row],[Fecha Finalización]],2),0))</f>
        <v/>
      </c>
      <c r="AY1065" s="156"/>
      <c r="AZ1065" s="250" t="str">
        <f>IF(V1065="","",EOMONTH(EDATE(Tabla1[[#This Row],[Fecha Finalización]],3),0))</f>
        <v/>
      </c>
      <c r="BA1065" s="40"/>
      <c r="BB1065" s="40"/>
      <c r="BC1065" s="238"/>
      <c r="BD1065" s="234" t="str">
        <f>IF(F1065="","",Tabla1[[#This Row],[sem 01]]&amp;Tabla1[[#This Row],[sem 02]]&amp;Tabla1[[#This Row],[sem 03]])</f>
        <v/>
      </c>
      <c r="BE1065" s="235" t="str">
        <f>+IF(TRIM(F1065)="","",$B$1&amp;"-"&amp;Tabla1[[#This Row],[Mes Inscrito]]&amp;"-"&amp;Tabla1[[#This Row],[Dia de clases Inscrito]]&amp;"-"&amp;Tabla1[[#This Row],[Horario Inscrito]]&amp;"-"&amp;Tabla1[[#This Row],[Fecha Inicio grupo]])</f>
        <v/>
      </c>
      <c r="BF1065" s="252" t="str">
        <f>IF(F1065="","",Tabla1[[#This Row],[Curso]])</f>
        <v/>
      </c>
      <c r="BG1065" s="253" t="str">
        <f>+IF(TRIM(F1065)="","",$B$1&amp;"-"&amp;TRIM(Tabla1[[#This Row],[Mes Inscrito]])&amp;"-"&amp;TRIM(Tabla1[[#This Row],[Dia de clases Inscrito]])&amp;"-"&amp;TRIM(Tabla1[[#This Row],[Horario Inscrito]])&amp;"-"&amp;TRIM(Tabla1[[#This Row],[Fecha Inicio grupo]])&amp;"-"&amp;TRIM(Tabla1[[#This Row],[Tipo Incrito]]))</f>
        <v/>
      </c>
      <c r="BH1065" s="254"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08"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08"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08" t="str">
        <f>IF(Tabla1[[#This Row],[Fecha Inicio grupo]]="","",IFERROR(VLOOKUP(Tabla1[[#This Row],[Mes de Alta como miembro]],Parámetros!$AM$2:$AN$16,2,0),"01/01/1900"))</f>
        <v/>
      </c>
    </row>
    <row r="1066" spans="1:63" ht="15" hidden="1" customHeight="1">
      <c r="A1066" s="69">
        <v>1063</v>
      </c>
      <c r="B1066" s="146"/>
      <c r="C1066" s="147"/>
      <c r="D1066" s="43"/>
      <c r="E1066" s="148"/>
      <c r="F1066" s="207"/>
      <c r="G1066" s="46"/>
      <c r="H1066" s="165"/>
      <c r="I1066" s="149"/>
      <c r="J1066" s="147"/>
      <c r="K1066" s="168"/>
      <c r="L1066" s="151"/>
      <c r="M1066" s="150"/>
      <c r="N1066" s="240" t="str">
        <f ca="1">IF(Tabla1[[#This Row],[Fecha de nac]]="","",IF(Tabla1[[#This Row],[Fecha Finalización]] &gt;=TODAY(), DATEDIF(Tabla1[[#This Row],[Fecha de nac]],TODAY(),"y"), ROUNDDOWN((Tabla1[[#This Row],[Fecha Finalización]] -Tabla1[[#This Row],[Fecha de nac]])/365,0)))</f>
        <v/>
      </c>
      <c r="O1066" s="171"/>
      <c r="P1066" s="152"/>
      <c r="Q1066" s="153"/>
      <c r="R1066" s="154"/>
      <c r="S1066" s="154"/>
      <c r="T1066" s="154"/>
      <c r="U1066" s="244" t="str">
        <f>IF(F1066="","",Tabla1[[#This Row],[Fecha Inicio grupo]]+3*7-7)</f>
        <v/>
      </c>
      <c r="V1066" s="245" t="str">
        <f>IF(F1066="","",EDATE(Tabla1[[#This Row],[Fecha Inicio grupo]],3))</f>
        <v/>
      </c>
      <c r="W1066" s="30"/>
      <c r="X1066" s="30"/>
      <c r="Y1066" s="155"/>
      <c r="Z1066" s="155"/>
      <c r="AA1066" s="155"/>
      <c r="AB1066" s="155"/>
      <c r="AC1066" s="155"/>
      <c r="AD1066" s="155"/>
      <c r="AE1066" s="155"/>
      <c r="AF1066" s="155"/>
      <c r="AG1066" s="155"/>
      <c r="AH1066" s="232"/>
      <c r="AI1066" s="232"/>
      <c r="AJ1066" s="233"/>
      <c r="AK1066" s="232"/>
      <c r="AL1066" s="232"/>
      <c r="AM1066" s="232"/>
      <c r="AN1066" s="232"/>
      <c r="AO1066" s="145"/>
      <c r="AP1066" s="247" t="str">
        <f>IF(F1066="","",IFERROR(VLOOKUP(SUBSTITUTE(SUBSTITUTE(Tabla1[[#This Row],[Uso Sistemas]],"T","P"),"N","F"),Parámetros!$M$2:$N$17,2,0),"Completar hasta 3ra sem. para evaluar a Probacionista"))</f>
        <v/>
      </c>
      <c r="AQ1066" s="156"/>
      <c r="AR1066" s="156"/>
      <c r="AS1066" s="156"/>
      <c r="AT1066" s="30"/>
      <c r="AU1066" s="56" t="str">
        <f>CONCATENATE(Tabla1[[#This Row],[sem 01]],Tabla1[[#This Row],[sem 02]],Tabla1[[#This Row],[sem 03]])</f>
        <v/>
      </c>
      <c r="AV1066" s="56"/>
      <c r="AW1066" s="56"/>
      <c r="AX1066" s="249" t="str">
        <f>IF(V1066="","",EOMONTH(EDATE(Tabla1[[#This Row],[Fecha Finalización]],2),0))</f>
        <v/>
      </c>
      <c r="AY1066" s="156"/>
      <c r="AZ1066" s="250" t="str">
        <f>IF(V1066="","",EOMONTH(EDATE(Tabla1[[#This Row],[Fecha Finalización]],3),0))</f>
        <v/>
      </c>
      <c r="BA1066" s="40"/>
      <c r="BB1066" s="40"/>
      <c r="BC1066" s="238"/>
      <c r="BD1066" s="234" t="str">
        <f>IF(F1066="","",Tabla1[[#This Row],[sem 01]]&amp;Tabla1[[#This Row],[sem 02]]&amp;Tabla1[[#This Row],[sem 03]])</f>
        <v/>
      </c>
      <c r="BE1066" s="235" t="str">
        <f>+IF(TRIM(F1066)="","",$B$1&amp;"-"&amp;Tabla1[[#This Row],[Mes Inscrito]]&amp;"-"&amp;Tabla1[[#This Row],[Dia de clases Inscrito]]&amp;"-"&amp;Tabla1[[#This Row],[Horario Inscrito]]&amp;"-"&amp;Tabla1[[#This Row],[Fecha Inicio grupo]])</f>
        <v/>
      </c>
      <c r="BF1066" s="252" t="str">
        <f>IF(F1066="","",Tabla1[[#This Row],[Curso]])</f>
        <v/>
      </c>
      <c r="BG1066" s="253" t="str">
        <f>+IF(TRIM(F1066)="","",$B$1&amp;"-"&amp;TRIM(Tabla1[[#This Row],[Mes Inscrito]])&amp;"-"&amp;TRIM(Tabla1[[#This Row],[Dia de clases Inscrito]])&amp;"-"&amp;TRIM(Tabla1[[#This Row],[Horario Inscrito]])&amp;"-"&amp;TRIM(Tabla1[[#This Row],[Fecha Inicio grupo]])&amp;"-"&amp;TRIM(Tabla1[[#This Row],[Tipo Incrito]]))</f>
        <v/>
      </c>
      <c r="BH1066" s="254"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08"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08"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08" t="str">
        <f>IF(Tabla1[[#This Row],[Fecha Inicio grupo]]="","",IFERROR(VLOOKUP(Tabla1[[#This Row],[Mes de Alta como miembro]],Parámetros!$AM$2:$AN$16,2,0),"01/01/1900"))</f>
        <v/>
      </c>
    </row>
    <row r="1067" spans="1:63" ht="15" hidden="1" customHeight="1">
      <c r="A1067" s="69">
        <v>1064</v>
      </c>
      <c r="B1067" s="146"/>
      <c r="C1067" s="147"/>
      <c r="D1067" s="43"/>
      <c r="E1067" s="148"/>
      <c r="F1067" s="207"/>
      <c r="G1067" s="46"/>
      <c r="H1067" s="165"/>
      <c r="I1067" s="149"/>
      <c r="J1067" s="147"/>
      <c r="K1067" s="168"/>
      <c r="L1067" s="151"/>
      <c r="M1067" s="150"/>
      <c r="N1067" s="240" t="str">
        <f ca="1">IF(Tabla1[[#This Row],[Fecha de nac]]="","",IF(Tabla1[[#This Row],[Fecha Finalización]] &gt;=TODAY(), DATEDIF(Tabla1[[#This Row],[Fecha de nac]],TODAY(),"y"), ROUNDDOWN((Tabla1[[#This Row],[Fecha Finalización]] -Tabla1[[#This Row],[Fecha de nac]])/365,0)))</f>
        <v/>
      </c>
      <c r="O1067" s="171"/>
      <c r="P1067" s="152"/>
      <c r="Q1067" s="153"/>
      <c r="R1067" s="154"/>
      <c r="S1067" s="154"/>
      <c r="T1067" s="154"/>
      <c r="U1067" s="244" t="str">
        <f>IF(F1067="","",Tabla1[[#This Row],[Fecha Inicio grupo]]+3*7-7)</f>
        <v/>
      </c>
      <c r="V1067" s="245" t="str">
        <f>IF(F1067="","",EDATE(Tabla1[[#This Row],[Fecha Inicio grupo]],3))</f>
        <v/>
      </c>
      <c r="W1067" s="30"/>
      <c r="X1067" s="30"/>
      <c r="Y1067" s="155"/>
      <c r="Z1067" s="155"/>
      <c r="AA1067" s="155"/>
      <c r="AB1067" s="155"/>
      <c r="AC1067" s="155"/>
      <c r="AD1067" s="155"/>
      <c r="AE1067" s="155"/>
      <c r="AF1067" s="155"/>
      <c r="AG1067" s="155"/>
      <c r="AH1067" s="232"/>
      <c r="AI1067" s="232"/>
      <c r="AJ1067" s="233"/>
      <c r="AK1067" s="232"/>
      <c r="AL1067" s="232"/>
      <c r="AM1067" s="232"/>
      <c r="AN1067" s="232"/>
      <c r="AO1067" s="145"/>
      <c r="AP1067" s="247" t="str">
        <f>IF(F1067="","",IFERROR(VLOOKUP(SUBSTITUTE(SUBSTITUTE(Tabla1[[#This Row],[Uso Sistemas]],"T","P"),"N","F"),Parámetros!$M$2:$N$17,2,0),"Completar hasta 3ra sem. para evaluar a Probacionista"))</f>
        <v/>
      </c>
      <c r="AQ1067" s="156"/>
      <c r="AR1067" s="156"/>
      <c r="AS1067" s="156"/>
      <c r="AT1067" s="30"/>
      <c r="AU1067" s="56" t="str">
        <f>CONCATENATE(Tabla1[[#This Row],[sem 01]],Tabla1[[#This Row],[sem 02]],Tabla1[[#This Row],[sem 03]])</f>
        <v/>
      </c>
      <c r="AV1067" s="56"/>
      <c r="AW1067" s="56"/>
      <c r="AX1067" s="249" t="str">
        <f>IF(V1067="","",EOMONTH(EDATE(Tabla1[[#This Row],[Fecha Finalización]],2),0))</f>
        <v/>
      </c>
      <c r="AY1067" s="156"/>
      <c r="AZ1067" s="250" t="str">
        <f>IF(V1067="","",EOMONTH(EDATE(Tabla1[[#This Row],[Fecha Finalización]],3),0))</f>
        <v/>
      </c>
      <c r="BA1067" s="40"/>
      <c r="BB1067" s="40"/>
      <c r="BC1067" s="238"/>
      <c r="BD1067" s="234" t="str">
        <f>IF(F1067="","",Tabla1[[#This Row],[sem 01]]&amp;Tabla1[[#This Row],[sem 02]]&amp;Tabla1[[#This Row],[sem 03]])</f>
        <v/>
      </c>
      <c r="BE1067" s="235" t="str">
        <f>+IF(TRIM(F1067)="","",$B$1&amp;"-"&amp;Tabla1[[#This Row],[Mes Inscrito]]&amp;"-"&amp;Tabla1[[#This Row],[Dia de clases Inscrito]]&amp;"-"&amp;Tabla1[[#This Row],[Horario Inscrito]]&amp;"-"&amp;Tabla1[[#This Row],[Fecha Inicio grupo]])</f>
        <v/>
      </c>
      <c r="BF1067" s="252" t="str">
        <f>IF(F1067="","",Tabla1[[#This Row],[Curso]])</f>
        <v/>
      </c>
      <c r="BG1067" s="253" t="str">
        <f>+IF(TRIM(F1067)="","",$B$1&amp;"-"&amp;TRIM(Tabla1[[#This Row],[Mes Inscrito]])&amp;"-"&amp;TRIM(Tabla1[[#This Row],[Dia de clases Inscrito]])&amp;"-"&amp;TRIM(Tabla1[[#This Row],[Horario Inscrito]])&amp;"-"&amp;TRIM(Tabla1[[#This Row],[Fecha Inicio grupo]])&amp;"-"&amp;TRIM(Tabla1[[#This Row],[Tipo Incrito]]))</f>
        <v/>
      </c>
      <c r="BH1067" s="254"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08"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08"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08" t="str">
        <f>IF(Tabla1[[#This Row],[Fecha Inicio grupo]]="","",IFERROR(VLOOKUP(Tabla1[[#This Row],[Mes de Alta como miembro]],Parámetros!$AM$2:$AN$16,2,0),"01/01/1900"))</f>
        <v/>
      </c>
    </row>
    <row r="1068" spans="1:63" ht="15" hidden="1" customHeight="1">
      <c r="A1068" s="69">
        <v>1065</v>
      </c>
      <c r="B1068" s="146"/>
      <c r="C1068" s="147"/>
      <c r="D1068" s="43"/>
      <c r="E1068" s="148"/>
      <c r="F1068" s="207"/>
      <c r="G1068" s="46"/>
      <c r="H1068" s="165"/>
      <c r="I1068" s="149"/>
      <c r="J1068" s="147"/>
      <c r="K1068" s="168"/>
      <c r="L1068" s="151"/>
      <c r="M1068" s="150"/>
      <c r="N1068" s="240" t="str">
        <f ca="1">IF(Tabla1[[#This Row],[Fecha de nac]]="","",IF(Tabla1[[#This Row],[Fecha Finalización]] &gt;=TODAY(), DATEDIF(Tabla1[[#This Row],[Fecha de nac]],TODAY(),"y"), ROUNDDOWN((Tabla1[[#This Row],[Fecha Finalización]] -Tabla1[[#This Row],[Fecha de nac]])/365,0)))</f>
        <v/>
      </c>
      <c r="O1068" s="171"/>
      <c r="P1068" s="152"/>
      <c r="Q1068" s="153"/>
      <c r="R1068" s="154"/>
      <c r="S1068" s="154"/>
      <c r="T1068" s="154"/>
      <c r="U1068" s="244" t="str">
        <f>IF(F1068="","",Tabla1[[#This Row],[Fecha Inicio grupo]]+3*7-7)</f>
        <v/>
      </c>
      <c r="V1068" s="245" t="str">
        <f>IF(F1068="","",EDATE(Tabla1[[#This Row],[Fecha Inicio grupo]],3))</f>
        <v/>
      </c>
      <c r="W1068" s="30"/>
      <c r="X1068" s="30"/>
      <c r="Y1068" s="155"/>
      <c r="Z1068" s="155"/>
      <c r="AA1068" s="155"/>
      <c r="AB1068" s="155"/>
      <c r="AC1068" s="155"/>
      <c r="AD1068" s="155"/>
      <c r="AE1068" s="155"/>
      <c r="AF1068" s="155"/>
      <c r="AG1068" s="155"/>
      <c r="AH1068" s="232"/>
      <c r="AI1068" s="232"/>
      <c r="AJ1068" s="233"/>
      <c r="AK1068" s="232"/>
      <c r="AL1068" s="232"/>
      <c r="AM1068" s="232"/>
      <c r="AN1068" s="232"/>
      <c r="AO1068" s="145"/>
      <c r="AP1068" s="247" t="str">
        <f>IF(F1068="","",IFERROR(VLOOKUP(SUBSTITUTE(SUBSTITUTE(Tabla1[[#This Row],[Uso Sistemas]],"T","P"),"N","F"),Parámetros!$M$2:$N$17,2,0),"Completar hasta 3ra sem. para evaluar a Probacionista"))</f>
        <v/>
      </c>
      <c r="AQ1068" s="156"/>
      <c r="AR1068" s="156"/>
      <c r="AS1068" s="156"/>
      <c r="AT1068" s="30"/>
      <c r="AU1068" s="56" t="str">
        <f>CONCATENATE(Tabla1[[#This Row],[sem 01]],Tabla1[[#This Row],[sem 02]],Tabla1[[#This Row],[sem 03]])</f>
        <v/>
      </c>
      <c r="AV1068" s="56"/>
      <c r="AW1068" s="56"/>
      <c r="AX1068" s="249" t="str">
        <f>IF(V1068="","",EOMONTH(EDATE(Tabla1[[#This Row],[Fecha Finalización]],2),0))</f>
        <v/>
      </c>
      <c r="AY1068" s="156"/>
      <c r="AZ1068" s="250" t="str">
        <f>IF(V1068="","",EOMONTH(EDATE(Tabla1[[#This Row],[Fecha Finalización]],3),0))</f>
        <v/>
      </c>
      <c r="BA1068" s="40"/>
      <c r="BB1068" s="40"/>
      <c r="BC1068" s="238"/>
      <c r="BD1068" s="234" t="str">
        <f>IF(F1068="","",Tabla1[[#This Row],[sem 01]]&amp;Tabla1[[#This Row],[sem 02]]&amp;Tabla1[[#This Row],[sem 03]])</f>
        <v/>
      </c>
      <c r="BE1068" s="235" t="str">
        <f>+IF(TRIM(F1068)="","",$B$1&amp;"-"&amp;Tabla1[[#This Row],[Mes Inscrito]]&amp;"-"&amp;Tabla1[[#This Row],[Dia de clases Inscrito]]&amp;"-"&amp;Tabla1[[#This Row],[Horario Inscrito]]&amp;"-"&amp;Tabla1[[#This Row],[Fecha Inicio grupo]])</f>
        <v/>
      </c>
      <c r="BF1068" s="252" t="str">
        <f>IF(F1068="","",Tabla1[[#This Row],[Curso]])</f>
        <v/>
      </c>
      <c r="BG1068" s="253" t="str">
        <f>+IF(TRIM(F1068)="","",$B$1&amp;"-"&amp;TRIM(Tabla1[[#This Row],[Mes Inscrito]])&amp;"-"&amp;TRIM(Tabla1[[#This Row],[Dia de clases Inscrito]])&amp;"-"&amp;TRIM(Tabla1[[#This Row],[Horario Inscrito]])&amp;"-"&amp;TRIM(Tabla1[[#This Row],[Fecha Inicio grupo]])&amp;"-"&amp;TRIM(Tabla1[[#This Row],[Tipo Incrito]]))</f>
        <v/>
      </c>
      <c r="BH1068" s="254"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08"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08"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08" t="str">
        <f>IF(Tabla1[[#This Row],[Fecha Inicio grupo]]="","",IFERROR(VLOOKUP(Tabla1[[#This Row],[Mes de Alta como miembro]],Parámetros!$AM$2:$AN$16,2,0),"01/01/1900"))</f>
        <v/>
      </c>
    </row>
    <row r="1069" spans="1:63" ht="15" hidden="1" customHeight="1">
      <c r="A1069" s="69">
        <v>1066</v>
      </c>
      <c r="B1069" s="146"/>
      <c r="C1069" s="147"/>
      <c r="D1069" s="43"/>
      <c r="E1069" s="148"/>
      <c r="F1069" s="207"/>
      <c r="G1069" s="46"/>
      <c r="H1069" s="165"/>
      <c r="I1069" s="149"/>
      <c r="J1069" s="147"/>
      <c r="K1069" s="168"/>
      <c r="L1069" s="151"/>
      <c r="M1069" s="150"/>
      <c r="N1069" s="240" t="str">
        <f ca="1">IF(Tabla1[[#This Row],[Fecha de nac]]="","",IF(Tabla1[[#This Row],[Fecha Finalización]] &gt;=TODAY(), DATEDIF(Tabla1[[#This Row],[Fecha de nac]],TODAY(),"y"), ROUNDDOWN((Tabla1[[#This Row],[Fecha Finalización]] -Tabla1[[#This Row],[Fecha de nac]])/365,0)))</f>
        <v/>
      </c>
      <c r="O1069" s="171"/>
      <c r="P1069" s="152"/>
      <c r="Q1069" s="153"/>
      <c r="R1069" s="154"/>
      <c r="S1069" s="154"/>
      <c r="T1069" s="154"/>
      <c r="U1069" s="244" t="str">
        <f>IF(F1069="","",Tabla1[[#This Row],[Fecha Inicio grupo]]+3*7-7)</f>
        <v/>
      </c>
      <c r="V1069" s="245" t="str">
        <f>IF(F1069="","",EDATE(Tabla1[[#This Row],[Fecha Inicio grupo]],3))</f>
        <v/>
      </c>
      <c r="W1069" s="30"/>
      <c r="X1069" s="30"/>
      <c r="Y1069" s="155"/>
      <c r="Z1069" s="155"/>
      <c r="AA1069" s="155"/>
      <c r="AB1069" s="155"/>
      <c r="AC1069" s="155"/>
      <c r="AD1069" s="155"/>
      <c r="AE1069" s="155"/>
      <c r="AF1069" s="155"/>
      <c r="AG1069" s="155"/>
      <c r="AH1069" s="232"/>
      <c r="AI1069" s="232"/>
      <c r="AJ1069" s="233"/>
      <c r="AK1069" s="232"/>
      <c r="AL1069" s="232"/>
      <c r="AM1069" s="232"/>
      <c r="AN1069" s="232"/>
      <c r="AO1069" s="145"/>
      <c r="AP1069" s="247" t="str">
        <f>IF(F1069="","",IFERROR(VLOOKUP(SUBSTITUTE(SUBSTITUTE(Tabla1[[#This Row],[Uso Sistemas]],"T","P"),"N","F"),Parámetros!$M$2:$N$17,2,0),"Completar hasta 3ra sem. para evaluar a Probacionista"))</f>
        <v/>
      </c>
      <c r="AQ1069" s="156"/>
      <c r="AR1069" s="156"/>
      <c r="AS1069" s="156"/>
      <c r="AT1069" s="30"/>
      <c r="AU1069" s="56" t="str">
        <f>CONCATENATE(Tabla1[[#This Row],[sem 01]],Tabla1[[#This Row],[sem 02]],Tabla1[[#This Row],[sem 03]])</f>
        <v/>
      </c>
      <c r="AV1069" s="56"/>
      <c r="AW1069" s="56"/>
      <c r="AX1069" s="249" t="str">
        <f>IF(V1069="","",EOMONTH(EDATE(Tabla1[[#This Row],[Fecha Finalización]],2),0))</f>
        <v/>
      </c>
      <c r="AY1069" s="156"/>
      <c r="AZ1069" s="250" t="str">
        <f>IF(V1069="","",EOMONTH(EDATE(Tabla1[[#This Row],[Fecha Finalización]],3),0))</f>
        <v/>
      </c>
      <c r="BA1069" s="40"/>
      <c r="BB1069" s="40"/>
      <c r="BC1069" s="238"/>
      <c r="BD1069" s="234" t="str">
        <f>IF(F1069="","",Tabla1[[#This Row],[sem 01]]&amp;Tabla1[[#This Row],[sem 02]]&amp;Tabla1[[#This Row],[sem 03]])</f>
        <v/>
      </c>
      <c r="BE1069" s="235" t="str">
        <f>+IF(TRIM(F1069)="","",$B$1&amp;"-"&amp;Tabla1[[#This Row],[Mes Inscrito]]&amp;"-"&amp;Tabla1[[#This Row],[Dia de clases Inscrito]]&amp;"-"&amp;Tabla1[[#This Row],[Horario Inscrito]]&amp;"-"&amp;Tabla1[[#This Row],[Fecha Inicio grupo]])</f>
        <v/>
      </c>
      <c r="BF1069" s="252" t="str">
        <f>IF(F1069="","",Tabla1[[#This Row],[Curso]])</f>
        <v/>
      </c>
      <c r="BG1069" s="253" t="str">
        <f>+IF(TRIM(F1069)="","",$B$1&amp;"-"&amp;TRIM(Tabla1[[#This Row],[Mes Inscrito]])&amp;"-"&amp;TRIM(Tabla1[[#This Row],[Dia de clases Inscrito]])&amp;"-"&amp;TRIM(Tabla1[[#This Row],[Horario Inscrito]])&amp;"-"&amp;TRIM(Tabla1[[#This Row],[Fecha Inicio grupo]])&amp;"-"&amp;TRIM(Tabla1[[#This Row],[Tipo Incrito]]))</f>
        <v/>
      </c>
      <c r="BH1069" s="254"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08"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08"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08" t="str">
        <f>IF(Tabla1[[#This Row],[Fecha Inicio grupo]]="","",IFERROR(VLOOKUP(Tabla1[[#This Row],[Mes de Alta como miembro]],Parámetros!$AM$2:$AN$16,2,0),"01/01/1900"))</f>
        <v/>
      </c>
    </row>
    <row r="1070" spans="1:63" ht="15" hidden="1" customHeight="1">
      <c r="A1070" s="69">
        <v>1067</v>
      </c>
      <c r="B1070" s="146"/>
      <c r="C1070" s="147"/>
      <c r="D1070" s="43"/>
      <c r="E1070" s="148"/>
      <c r="F1070" s="207"/>
      <c r="G1070" s="46"/>
      <c r="H1070" s="165"/>
      <c r="I1070" s="149"/>
      <c r="J1070" s="147"/>
      <c r="K1070" s="168"/>
      <c r="L1070" s="151"/>
      <c r="M1070" s="150"/>
      <c r="N1070" s="240" t="str">
        <f ca="1">IF(Tabla1[[#This Row],[Fecha de nac]]="","",IF(Tabla1[[#This Row],[Fecha Finalización]] &gt;=TODAY(), DATEDIF(Tabla1[[#This Row],[Fecha de nac]],TODAY(),"y"), ROUNDDOWN((Tabla1[[#This Row],[Fecha Finalización]] -Tabla1[[#This Row],[Fecha de nac]])/365,0)))</f>
        <v/>
      </c>
      <c r="O1070" s="171"/>
      <c r="P1070" s="152"/>
      <c r="Q1070" s="153"/>
      <c r="R1070" s="154"/>
      <c r="S1070" s="154"/>
      <c r="T1070" s="154"/>
      <c r="U1070" s="244" t="str">
        <f>IF(F1070="","",Tabla1[[#This Row],[Fecha Inicio grupo]]+3*7-7)</f>
        <v/>
      </c>
      <c r="V1070" s="245" t="str">
        <f>IF(F1070="","",EDATE(Tabla1[[#This Row],[Fecha Inicio grupo]],3))</f>
        <v/>
      </c>
      <c r="W1070" s="30"/>
      <c r="X1070" s="30"/>
      <c r="Y1070" s="155"/>
      <c r="Z1070" s="155"/>
      <c r="AA1070" s="155"/>
      <c r="AB1070" s="155"/>
      <c r="AC1070" s="155"/>
      <c r="AD1070" s="155"/>
      <c r="AE1070" s="155"/>
      <c r="AF1070" s="155"/>
      <c r="AG1070" s="155"/>
      <c r="AH1070" s="232"/>
      <c r="AI1070" s="232"/>
      <c r="AJ1070" s="233"/>
      <c r="AK1070" s="232"/>
      <c r="AL1070" s="232"/>
      <c r="AM1070" s="232"/>
      <c r="AN1070" s="232"/>
      <c r="AO1070" s="145"/>
      <c r="AP1070" s="247" t="str">
        <f>IF(F1070="","",IFERROR(VLOOKUP(SUBSTITUTE(SUBSTITUTE(Tabla1[[#This Row],[Uso Sistemas]],"T","P"),"N","F"),Parámetros!$M$2:$N$17,2,0),"Completar hasta 3ra sem. para evaluar a Probacionista"))</f>
        <v/>
      </c>
      <c r="AQ1070" s="156"/>
      <c r="AR1070" s="156"/>
      <c r="AS1070" s="156"/>
      <c r="AT1070" s="30"/>
      <c r="AU1070" s="56" t="str">
        <f>CONCATENATE(Tabla1[[#This Row],[sem 01]],Tabla1[[#This Row],[sem 02]],Tabla1[[#This Row],[sem 03]])</f>
        <v/>
      </c>
      <c r="AV1070" s="56"/>
      <c r="AW1070" s="56"/>
      <c r="AX1070" s="249" t="str">
        <f>IF(V1070="","",EOMONTH(EDATE(Tabla1[[#This Row],[Fecha Finalización]],2),0))</f>
        <v/>
      </c>
      <c r="AY1070" s="156"/>
      <c r="AZ1070" s="250" t="str">
        <f>IF(V1070="","",EOMONTH(EDATE(Tabla1[[#This Row],[Fecha Finalización]],3),0))</f>
        <v/>
      </c>
      <c r="BA1070" s="40"/>
      <c r="BB1070" s="40"/>
      <c r="BC1070" s="238"/>
      <c r="BD1070" s="234" t="str">
        <f>IF(F1070="","",Tabla1[[#This Row],[sem 01]]&amp;Tabla1[[#This Row],[sem 02]]&amp;Tabla1[[#This Row],[sem 03]])</f>
        <v/>
      </c>
      <c r="BE1070" s="235" t="str">
        <f>+IF(TRIM(F1070)="","",$B$1&amp;"-"&amp;Tabla1[[#This Row],[Mes Inscrito]]&amp;"-"&amp;Tabla1[[#This Row],[Dia de clases Inscrito]]&amp;"-"&amp;Tabla1[[#This Row],[Horario Inscrito]]&amp;"-"&amp;Tabla1[[#This Row],[Fecha Inicio grupo]])</f>
        <v/>
      </c>
      <c r="BF1070" s="252" t="str">
        <f>IF(F1070="","",Tabla1[[#This Row],[Curso]])</f>
        <v/>
      </c>
      <c r="BG1070" s="253" t="str">
        <f>+IF(TRIM(F1070)="","",$B$1&amp;"-"&amp;TRIM(Tabla1[[#This Row],[Mes Inscrito]])&amp;"-"&amp;TRIM(Tabla1[[#This Row],[Dia de clases Inscrito]])&amp;"-"&amp;TRIM(Tabla1[[#This Row],[Horario Inscrito]])&amp;"-"&amp;TRIM(Tabla1[[#This Row],[Fecha Inicio grupo]])&amp;"-"&amp;TRIM(Tabla1[[#This Row],[Tipo Incrito]]))</f>
        <v/>
      </c>
      <c r="BH1070" s="254"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08"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08"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08" t="str">
        <f>IF(Tabla1[[#This Row],[Fecha Inicio grupo]]="","",IFERROR(VLOOKUP(Tabla1[[#This Row],[Mes de Alta como miembro]],Parámetros!$AM$2:$AN$16,2,0),"01/01/1900"))</f>
        <v/>
      </c>
    </row>
    <row r="1071" spans="1:63" ht="15" hidden="1" customHeight="1">
      <c r="A1071" s="69">
        <v>1068</v>
      </c>
      <c r="B1071" s="146"/>
      <c r="C1071" s="147"/>
      <c r="D1071" s="43"/>
      <c r="E1071" s="148"/>
      <c r="F1071" s="207"/>
      <c r="G1071" s="46"/>
      <c r="H1071" s="165"/>
      <c r="I1071" s="149"/>
      <c r="J1071" s="147"/>
      <c r="K1071" s="168"/>
      <c r="L1071" s="151"/>
      <c r="M1071" s="150"/>
      <c r="N1071" s="240" t="str">
        <f ca="1">IF(Tabla1[[#This Row],[Fecha de nac]]="","",IF(Tabla1[[#This Row],[Fecha Finalización]] &gt;=TODAY(), DATEDIF(Tabla1[[#This Row],[Fecha de nac]],TODAY(),"y"), ROUNDDOWN((Tabla1[[#This Row],[Fecha Finalización]] -Tabla1[[#This Row],[Fecha de nac]])/365,0)))</f>
        <v/>
      </c>
      <c r="O1071" s="171"/>
      <c r="P1071" s="152"/>
      <c r="Q1071" s="153"/>
      <c r="R1071" s="154"/>
      <c r="S1071" s="154"/>
      <c r="T1071" s="154"/>
      <c r="U1071" s="244" t="str">
        <f>IF(F1071="","",Tabla1[[#This Row],[Fecha Inicio grupo]]+3*7-7)</f>
        <v/>
      </c>
      <c r="V1071" s="245" t="str">
        <f>IF(F1071="","",EDATE(Tabla1[[#This Row],[Fecha Inicio grupo]],3))</f>
        <v/>
      </c>
      <c r="W1071" s="30"/>
      <c r="X1071" s="30"/>
      <c r="Y1071" s="155"/>
      <c r="Z1071" s="155"/>
      <c r="AA1071" s="155"/>
      <c r="AB1071" s="155"/>
      <c r="AC1071" s="155"/>
      <c r="AD1071" s="155"/>
      <c r="AE1071" s="155"/>
      <c r="AF1071" s="155"/>
      <c r="AG1071" s="155"/>
      <c r="AH1071" s="232"/>
      <c r="AI1071" s="232"/>
      <c r="AJ1071" s="233"/>
      <c r="AK1071" s="232"/>
      <c r="AL1071" s="232"/>
      <c r="AM1071" s="232"/>
      <c r="AN1071" s="232"/>
      <c r="AO1071" s="145"/>
      <c r="AP1071" s="247" t="str">
        <f>IF(F1071="","",IFERROR(VLOOKUP(SUBSTITUTE(SUBSTITUTE(Tabla1[[#This Row],[Uso Sistemas]],"T","P"),"N","F"),Parámetros!$M$2:$N$17,2,0),"Completar hasta 3ra sem. para evaluar a Probacionista"))</f>
        <v/>
      </c>
      <c r="AQ1071" s="156"/>
      <c r="AR1071" s="156"/>
      <c r="AS1071" s="156"/>
      <c r="AT1071" s="30"/>
      <c r="AU1071" s="56" t="str">
        <f>CONCATENATE(Tabla1[[#This Row],[sem 01]],Tabla1[[#This Row],[sem 02]],Tabla1[[#This Row],[sem 03]])</f>
        <v/>
      </c>
      <c r="AV1071" s="56"/>
      <c r="AW1071" s="56"/>
      <c r="AX1071" s="249" t="str">
        <f>IF(V1071="","",EOMONTH(EDATE(Tabla1[[#This Row],[Fecha Finalización]],2),0))</f>
        <v/>
      </c>
      <c r="AY1071" s="156"/>
      <c r="AZ1071" s="250" t="str">
        <f>IF(V1071="","",EOMONTH(EDATE(Tabla1[[#This Row],[Fecha Finalización]],3),0))</f>
        <v/>
      </c>
      <c r="BA1071" s="40"/>
      <c r="BB1071" s="40"/>
      <c r="BC1071" s="238"/>
      <c r="BD1071" s="234" t="str">
        <f>IF(F1071="","",Tabla1[[#This Row],[sem 01]]&amp;Tabla1[[#This Row],[sem 02]]&amp;Tabla1[[#This Row],[sem 03]])</f>
        <v/>
      </c>
      <c r="BE1071" s="235" t="str">
        <f>+IF(TRIM(F1071)="","",$B$1&amp;"-"&amp;Tabla1[[#This Row],[Mes Inscrito]]&amp;"-"&amp;Tabla1[[#This Row],[Dia de clases Inscrito]]&amp;"-"&amp;Tabla1[[#This Row],[Horario Inscrito]]&amp;"-"&amp;Tabla1[[#This Row],[Fecha Inicio grupo]])</f>
        <v/>
      </c>
      <c r="BF1071" s="252" t="str">
        <f>IF(F1071="","",Tabla1[[#This Row],[Curso]])</f>
        <v/>
      </c>
      <c r="BG1071" s="253" t="str">
        <f>+IF(TRIM(F1071)="","",$B$1&amp;"-"&amp;TRIM(Tabla1[[#This Row],[Mes Inscrito]])&amp;"-"&amp;TRIM(Tabla1[[#This Row],[Dia de clases Inscrito]])&amp;"-"&amp;TRIM(Tabla1[[#This Row],[Horario Inscrito]])&amp;"-"&amp;TRIM(Tabla1[[#This Row],[Fecha Inicio grupo]])&amp;"-"&amp;TRIM(Tabla1[[#This Row],[Tipo Incrito]]))</f>
        <v/>
      </c>
      <c r="BH1071" s="254"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08"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08"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08" t="str">
        <f>IF(Tabla1[[#This Row],[Fecha Inicio grupo]]="","",IFERROR(VLOOKUP(Tabla1[[#This Row],[Mes de Alta como miembro]],Parámetros!$AM$2:$AN$16,2,0),"01/01/1900"))</f>
        <v/>
      </c>
    </row>
    <row r="1072" spans="1:63" ht="15" hidden="1" customHeight="1">
      <c r="A1072" s="69">
        <v>1069</v>
      </c>
      <c r="B1072" s="146"/>
      <c r="C1072" s="147"/>
      <c r="D1072" s="43"/>
      <c r="E1072" s="148"/>
      <c r="F1072" s="207"/>
      <c r="G1072" s="46"/>
      <c r="H1072" s="165"/>
      <c r="I1072" s="149"/>
      <c r="J1072" s="147"/>
      <c r="K1072" s="168"/>
      <c r="L1072" s="151"/>
      <c r="M1072" s="150"/>
      <c r="N1072" s="240" t="str">
        <f ca="1">IF(Tabla1[[#This Row],[Fecha de nac]]="","",IF(Tabla1[[#This Row],[Fecha Finalización]] &gt;=TODAY(), DATEDIF(Tabla1[[#This Row],[Fecha de nac]],TODAY(),"y"), ROUNDDOWN((Tabla1[[#This Row],[Fecha Finalización]] -Tabla1[[#This Row],[Fecha de nac]])/365,0)))</f>
        <v/>
      </c>
      <c r="O1072" s="171"/>
      <c r="P1072" s="152"/>
      <c r="Q1072" s="153"/>
      <c r="R1072" s="154"/>
      <c r="S1072" s="154"/>
      <c r="T1072" s="154"/>
      <c r="U1072" s="244" t="str">
        <f>IF(F1072="","",Tabla1[[#This Row],[Fecha Inicio grupo]]+3*7-7)</f>
        <v/>
      </c>
      <c r="V1072" s="245" t="str">
        <f>IF(F1072="","",EDATE(Tabla1[[#This Row],[Fecha Inicio grupo]],3))</f>
        <v/>
      </c>
      <c r="W1072" s="30"/>
      <c r="X1072" s="30"/>
      <c r="Y1072" s="155"/>
      <c r="Z1072" s="155"/>
      <c r="AA1072" s="155"/>
      <c r="AB1072" s="155"/>
      <c r="AC1072" s="155"/>
      <c r="AD1072" s="155"/>
      <c r="AE1072" s="155"/>
      <c r="AF1072" s="155"/>
      <c r="AG1072" s="155"/>
      <c r="AH1072" s="232"/>
      <c r="AI1072" s="232"/>
      <c r="AJ1072" s="233"/>
      <c r="AK1072" s="232"/>
      <c r="AL1072" s="232"/>
      <c r="AM1072" s="232"/>
      <c r="AN1072" s="232"/>
      <c r="AO1072" s="145"/>
      <c r="AP1072" s="247" t="str">
        <f>IF(F1072="","",IFERROR(VLOOKUP(SUBSTITUTE(SUBSTITUTE(Tabla1[[#This Row],[Uso Sistemas]],"T","P"),"N","F"),Parámetros!$M$2:$N$17,2,0),"Completar hasta 3ra sem. para evaluar a Probacionista"))</f>
        <v/>
      </c>
      <c r="AQ1072" s="156"/>
      <c r="AR1072" s="156"/>
      <c r="AS1072" s="156"/>
      <c r="AT1072" s="30"/>
      <c r="AU1072" s="56" t="str">
        <f>CONCATENATE(Tabla1[[#This Row],[sem 01]],Tabla1[[#This Row],[sem 02]],Tabla1[[#This Row],[sem 03]])</f>
        <v/>
      </c>
      <c r="AV1072" s="56"/>
      <c r="AW1072" s="56"/>
      <c r="AX1072" s="249" t="str">
        <f>IF(V1072="","",EOMONTH(EDATE(Tabla1[[#This Row],[Fecha Finalización]],2),0))</f>
        <v/>
      </c>
      <c r="AY1072" s="156"/>
      <c r="AZ1072" s="250" t="str">
        <f>IF(V1072="","",EOMONTH(EDATE(Tabla1[[#This Row],[Fecha Finalización]],3),0))</f>
        <v/>
      </c>
      <c r="BA1072" s="40"/>
      <c r="BB1072" s="40"/>
      <c r="BC1072" s="238"/>
      <c r="BD1072" s="234" t="str">
        <f>IF(F1072="","",Tabla1[[#This Row],[sem 01]]&amp;Tabla1[[#This Row],[sem 02]]&amp;Tabla1[[#This Row],[sem 03]])</f>
        <v/>
      </c>
      <c r="BE1072" s="235" t="str">
        <f>+IF(TRIM(F1072)="","",$B$1&amp;"-"&amp;Tabla1[[#This Row],[Mes Inscrito]]&amp;"-"&amp;Tabla1[[#This Row],[Dia de clases Inscrito]]&amp;"-"&amp;Tabla1[[#This Row],[Horario Inscrito]]&amp;"-"&amp;Tabla1[[#This Row],[Fecha Inicio grupo]])</f>
        <v/>
      </c>
      <c r="BF1072" s="252" t="str">
        <f>IF(F1072="","",Tabla1[[#This Row],[Curso]])</f>
        <v/>
      </c>
      <c r="BG1072" s="253" t="str">
        <f>+IF(TRIM(F1072)="","",$B$1&amp;"-"&amp;TRIM(Tabla1[[#This Row],[Mes Inscrito]])&amp;"-"&amp;TRIM(Tabla1[[#This Row],[Dia de clases Inscrito]])&amp;"-"&amp;TRIM(Tabla1[[#This Row],[Horario Inscrito]])&amp;"-"&amp;TRIM(Tabla1[[#This Row],[Fecha Inicio grupo]])&amp;"-"&amp;TRIM(Tabla1[[#This Row],[Tipo Incrito]]))</f>
        <v/>
      </c>
      <c r="BH1072" s="254"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08"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08"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08" t="str">
        <f>IF(Tabla1[[#This Row],[Fecha Inicio grupo]]="","",IFERROR(VLOOKUP(Tabla1[[#This Row],[Mes de Alta como miembro]],Parámetros!$AM$2:$AN$16,2,0),"01/01/1900"))</f>
        <v/>
      </c>
    </row>
    <row r="1073" spans="1:63" ht="15" hidden="1" customHeight="1">
      <c r="A1073" s="69">
        <v>1070</v>
      </c>
      <c r="B1073" s="146"/>
      <c r="C1073" s="147"/>
      <c r="D1073" s="43"/>
      <c r="E1073" s="148"/>
      <c r="F1073" s="207"/>
      <c r="G1073" s="46"/>
      <c r="H1073" s="165"/>
      <c r="I1073" s="149"/>
      <c r="J1073" s="147"/>
      <c r="K1073" s="168"/>
      <c r="L1073" s="151"/>
      <c r="M1073" s="150"/>
      <c r="N1073" s="240" t="str">
        <f ca="1">IF(Tabla1[[#This Row],[Fecha de nac]]="","",IF(Tabla1[[#This Row],[Fecha Finalización]] &gt;=TODAY(), DATEDIF(Tabla1[[#This Row],[Fecha de nac]],TODAY(),"y"), ROUNDDOWN((Tabla1[[#This Row],[Fecha Finalización]] -Tabla1[[#This Row],[Fecha de nac]])/365,0)))</f>
        <v/>
      </c>
      <c r="O1073" s="171"/>
      <c r="P1073" s="152"/>
      <c r="Q1073" s="153"/>
      <c r="R1073" s="154"/>
      <c r="S1073" s="154"/>
      <c r="T1073" s="154"/>
      <c r="U1073" s="244" t="str">
        <f>IF(F1073="","",Tabla1[[#This Row],[Fecha Inicio grupo]]+3*7-7)</f>
        <v/>
      </c>
      <c r="V1073" s="245" t="str">
        <f>IF(F1073="","",EDATE(Tabla1[[#This Row],[Fecha Inicio grupo]],3))</f>
        <v/>
      </c>
      <c r="W1073" s="30"/>
      <c r="X1073" s="30"/>
      <c r="Y1073" s="155"/>
      <c r="Z1073" s="155"/>
      <c r="AA1073" s="155"/>
      <c r="AB1073" s="155"/>
      <c r="AC1073" s="155"/>
      <c r="AD1073" s="155"/>
      <c r="AE1073" s="155"/>
      <c r="AF1073" s="155"/>
      <c r="AG1073" s="155"/>
      <c r="AH1073" s="232"/>
      <c r="AI1073" s="232"/>
      <c r="AJ1073" s="233"/>
      <c r="AK1073" s="232"/>
      <c r="AL1073" s="232"/>
      <c r="AM1073" s="232"/>
      <c r="AN1073" s="232"/>
      <c r="AO1073" s="145"/>
      <c r="AP1073" s="247" t="str">
        <f>IF(F1073="","",IFERROR(VLOOKUP(SUBSTITUTE(SUBSTITUTE(Tabla1[[#This Row],[Uso Sistemas]],"T","P"),"N","F"),Parámetros!$M$2:$N$17,2,0),"Completar hasta 3ra sem. para evaluar a Probacionista"))</f>
        <v/>
      </c>
      <c r="AQ1073" s="156"/>
      <c r="AR1073" s="156"/>
      <c r="AS1073" s="156"/>
      <c r="AT1073" s="30"/>
      <c r="AU1073" s="56" t="str">
        <f>CONCATENATE(Tabla1[[#This Row],[sem 01]],Tabla1[[#This Row],[sem 02]],Tabla1[[#This Row],[sem 03]])</f>
        <v/>
      </c>
      <c r="AV1073" s="56"/>
      <c r="AW1073" s="56"/>
      <c r="AX1073" s="249" t="str">
        <f>IF(V1073="","",EOMONTH(EDATE(Tabla1[[#This Row],[Fecha Finalización]],2),0))</f>
        <v/>
      </c>
      <c r="AY1073" s="156"/>
      <c r="AZ1073" s="250" t="str">
        <f>IF(V1073="","",EOMONTH(EDATE(Tabla1[[#This Row],[Fecha Finalización]],3),0))</f>
        <v/>
      </c>
      <c r="BA1073" s="40"/>
      <c r="BB1073" s="40"/>
      <c r="BC1073" s="238"/>
      <c r="BD1073" s="234" t="str">
        <f>IF(F1073="","",Tabla1[[#This Row],[sem 01]]&amp;Tabla1[[#This Row],[sem 02]]&amp;Tabla1[[#This Row],[sem 03]])</f>
        <v/>
      </c>
      <c r="BE1073" s="235" t="str">
        <f>+IF(TRIM(F1073)="","",$B$1&amp;"-"&amp;Tabla1[[#This Row],[Mes Inscrito]]&amp;"-"&amp;Tabla1[[#This Row],[Dia de clases Inscrito]]&amp;"-"&amp;Tabla1[[#This Row],[Horario Inscrito]]&amp;"-"&amp;Tabla1[[#This Row],[Fecha Inicio grupo]])</f>
        <v/>
      </c>
      <c r="BF1073" s="252" t="str">
        <f>IF(F1073="","",Tabla1[[#This Row],[Curso]])</f>
        <v/>
      </c>
      <c r="BG1073" s="253" t="str">
        <f>+IF(TRIM(F1073)="","",$B$1&amp;"-"&amp;TRIM(Tabla1[[#This Row],[Mes Inscrito]])&amp;"-"&amp;TRIM(Tabla1[[#This Row],[Dia de clases Inscrito]])&amp;"-"&amp;TRIM(Tabla1[[#This Row],[Horario Inscrito]])&amp;"-"&amp;TRIM(Tabla1[[#This Row],[Fecha Inicio grupo]])&amp;"-"&amp;TRIM(Tabla1[[#This Row],[Tipo Incrito]]))</f>
        <v/>
      </c>
      <c r="BH1073" s="254"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08"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08"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08" t="str">
        <f>IF(Tabla1[[#This Row],[Fecha Inicio grupo]]="","",IFERROR(VLOOKUP(Tabla1[[#This Row],[Mes de Alta como miembro]],Parámetros!$AM$2:$AN$16,2,0),"01/01/1900"))</f>
        <v/>
      </c>
    </row>
    <row r="1074" spans="1:63" ht="15" hidden="1" customHeight="1">
      <c r="A1074" s="69">
        <v>1071</v>
      </c>
      <c r="B1074" s="146"/>
      <c r="C1074" s="147"/>
      <c r="D1074" s="43"/>
      <c r="E1074" s="148"/>
      <c r="F1074" s="207"/>
      <c r="G1074" s="46"/>
      <c r="H1074" s="165"/>
      <c r="I1074" s="149"/>
      <c r="J1074" s="147"/>
      <c r="K1074" s="168"/>
      <c r="L1074" s="151"/>
      <c r="M1074" s="150"/>
      <c r="N1074" s="240" t="str">
        <f ca="1">IF(Tabla1[[#This Row],[Fecha de nac]]="","",IF(Tabla1[[#This Row],[Fecha Finalización]] &gt;=TODAY(), DATEDIF(Tabla1[[#This Row],[Fecha de nac]],TODAY(),"y"), ROUNDDOWN((Tabla1[[#This Row],[Fecha Finalización]] -Tabla1[[#This Row],[Fecha de nac]])/365,0)))</f>
        <v/>
      </c>
      <c r="O1074" s="171"/>
      <c r="P1074" s="152"/>
      <c r="Q1074" s="153"/>
      <c r="R1074" s="154"/>
      <c r="S1074" s="154"/>
      <c r="T1074" s="154"/>
      <c r="U1074" s="244" t="str">
        <f>IF(F1074="","",Tabla1[[#This Row],[Fecha Inicio grupo]]+3*7-7)</f>
        <v/>
      </c>
      <c r="V1074" s="245" t="str">
        <f>IF(F1074="","",EDATE(Tabla1[[#This Row],[Fecha Inicio grupo]],3))</f>
        <v/>
      </c>
      <c r="W1074" s="30"/>
      <c r="X1074" s="30"/>
      <c r="Y1074" s="155"/>
      <c r="Z1074" s="155"/>
      <c r="AA1074" s="155"/>
      <c r="AB1074" s="155"/>
      <c r="AC1074" s="155"/>
      <c r="AD1074" s="155"/>
      <c r="AE1074" s="155"/>
      <c r="AF1074" s="155"/>
      <c r="AG1074" s="155"/>
      <c r="AH1074" s="232"/>
      <c r="AI1074" s="232"/>
      <c r="AJ1074" s="233"/>
      <c r="AK1074" s="232"/>
      <c r="AL1074" s="232"/>
      <c r="AM1074" s="232"/>
      <c r="AN1074" s="232"/>
      <c r="AO1074" s="145"/>
      <c r="AP1074" s="247" t="str">
        <f>IF(F1074="","",IFERROR(VLOOKUP(SUBSTITUTE(SUBSTITUTE(Tabla1[[#This Row],[Uso Sistemas]],"T","P"),"N","F"),Parámetros!$M$2:$N$17,2,0),"Completar hasta 3ra sem. para evaluar a Probacionista"))</f>
        <v/>
      </c>
      <c r="AQ1074" s="156"/>
      <c r="AR1074" s="156"/>
      <c r="AS1074" s="156"/>
      <c r="AT1074" s="30"/>
      <c r="AU1074" s="56" t="str">
        <f>CONCATENATE(Tabla1[[#This Row],[sem 01]],Tabla1[[#This Row],[sem 02]],Tabla1[[#This Row],[sem 03]])</f>
        <v/>
      </c>
      <c r="AV1074" s="56"/>
      <c r="AW1074" s="56"/>
      <c r="AX1074" s="249" t="str">
        <f>IF(V1074="","",EOMONTH(EDATE(Tabla1[[#This Row],[Fecha Finalización]],2),0))</f>
        <v/>
      </c>
      <c r="AY1074" s="156"/>
      <c r="AZ1074" s="250" t="str">
        <f>IF(V1074="","",EOMONTH(EDATE(Tabla1[[#This Row],[Fecha Finalización]],3),0))</f>
        <v/>
      </c>
      <c r="BA1074" s="40"/>
      <c r="BB1074" s="40"/>
      <c r="BC1074" s="238"/>
      <c r="BD1074" s="234" t="str">
        <f>IF(F1074="","",Tabla1[[#This Row],[sem 01]]&amp;Tabla1[[#This Row],[sem 02]]&amp;Tabla1[[#This Row],[sem 03]])</f>
        <v/>
      </c>
      <c r="BE1074" s="235" t="str">
        <f>+IF(TRIM(F1074)="","",$B$1&amp;"-"&amp;Tabla1[[#This Row],[Mes Inscrito]]&amp;"-"&amp;Tabla1[[#This Row],[Dia de clases Inscrito]]&amp;"-"&amp;Tabla1[[#This Row],[Horario Inscrito]]&amp;"-"&amp;Tabla1[[#This Row],[Fecha Inicio grupo]])</f>
        <v/>
      </c>
      <c r="BF1074" s="252" t="str">
        <f>IF(F1074="","",Tabla1[[#This Row],[Curso]])</f>
        <v/>
      </c>
      <c r="BG1074" s="253" t="str">
        <f>+IF(TRIM(F1074)="","",$B$1&amp;"-"&amp;TRIM(Tabla1[[#This Row],[Mes Inscrito]])&amp;"-"&amp;TRIM(Tabla1[[#This Row],[Dia de clases Inscrito]])&amp;"-"&amp;TRIM(Tabla1[[#This Row],[Horario Inscrito]])&amp;"-"&amp;TRIM(Tabla1[[#This Row],[Fecha Inicio grupo]])&amp;"-"&amp;TRIM(Tabla1[[#This Row],[Tipo Incrito]]))</f>
        <v/>
      </c>
      <c r="BH1074" s="254"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08"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08"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08" t="str">
        <f>IF(Tabla1[[#This Row],[Fecha Inicio grupo]]="","",IFERROR(VLOOKUP(Tabla1[[#This Row],[Mes de Alta como miembro]],Parámetros!$AM$2:$AN$16,2,0),"01/01/1900"))</f>
        <v/>
      </c>
    </row>
    <row r="1075" spans="1:63" ht="15" hidden="1" customHeight="1">
      <c r="A1075" s="69">
        <v>1072</v>
      </c>
      <c r="B1075" s="146"/>
      <c r="C1075" s="147"/>
      <c r="D1075" s="43"/>
      <c r="E1075" s="148"/>
      <c r="F1075" s="207"/>
      <c r="G1075" s="46"/>
      <c r="H1075" s="165"/>
      <c r="I1075" s="149"/>
      <c r="J1075" s="147"/>
      <c r="K1075" s="168"/>
      <c r="L1075" s="151"/>
      <c r="M1075" s="150"/>
      <c r="N1075" s="240" t="str">
        <f ca="1">IF(Tabla1[[#This Row],[Fecha de nac]]="","",IF(Tabla1[[#This Row],[Fecha Finalización]] &gt;=TODAY(), DATEDIF(Tabla1[[#This Row],[Fecha de nac]],TODAY(),"y"), ROUNDDOWN((Tabla1[[#This Row],[Fecha Finalización]] -Tabla1[[#This Row],[Fecha de nac]])/365,0)))</f>
        <v/>
      </c>
      <c r="O1075" s="171"/>
      <c r="P1075" s="152"/>
      <c r="Q1075" s="153"/>
      <c r="R1075" s="154"/>
      <c r="S1075" s="154"/>
      <c r="T1075" s="154"/>
      <c r="U1075" s="244" t="str">
        <f>IF(F1075="","",Tabla1[[#This Row],[Fecha Inicio grupo]]+3*7-7)</f>
        <v/>
      </c>
      <c r="V1075" s="245" t="str">
        <f>IF(F1075="","",EDATE(Tabla1[[#This Row],[Fecha Inicio grupo]],3))</f>
        <v/>
      </c>
      <c r="W1075" s="30"/>
      <c r="X1075" s="30"/>
      <c r="Y1075" s="155"/>
      <c r="Z1075" s="155"/>
      <c r="AA1075" s="155"/>
      <c r="AB1075" s="155"/>
      <c r="AC1075" s="155"/>
      <c r="AD1075" s="155"/>
      <c r="AE1075" s="155"/>
      <c r="AF1075" s="155"/>
      <c r="AG1075" s="155"/>
      <c r="AH1075" s="232"/>
      <c r="AI1075" s="232"/>
      <c r="AJ1075" s="233"/>
      <c r="AK1075" s="232"/>
      <c r="AL1075" s="232"/>
      <c r="AM1075" s="232"/>
      <c r="AN1075" s="232"/>
      <c r="AO1075" s="145"/>
      <c r="AP1075" s="247" t="str">
        <f>IF(F1075="","",IFERROR(VLOOKUP(SUBSTITUTE(SUBSTITUTE(Tabla1[[#This Row],[Uso Sistemas]],"T","P"),"N","F"),Parámetros!$M$2:$N$17,2,0),"Completar hasta 3ra sem. para evaluar a Probacionista"))</f>
        <v/>
      </c>
      <c r="AQ1075" s="156"/>
      <c r="AR1075" s="156"/>
      <c r="AS1075" s="156"/>
      <c r="AT1075" s="30"/>
      <c r="AU1075" s="56" t="str">
        <f>CONCATENATE(Tabla1[[#This Row],[sem 01]],Tabla1[[#This Row],[sem 02]],Tabla1[[#This Row],[sem 03]])</f>
        <v/>
      </c>
      <c r="AV1075" s="56"/>
      <c r="AW1075" s="56"/>
      <c r="AX1075" s="249" t="str">
        <f>IF(V1075="","",EOMONTH(EDATE(Tabla1[[#This Row],[Fecha Finalización]],2),0))</f>
        <v/>
      </c>
      <c r="AY1075" s="156"/>
      <c r="AZ1075" s="250" t="str">
        <f>IF(V1075="","",EOMONTH(EDATE(Tabla1[[#This Row],[Fecha Finalización]],3),0))</f>
        <v/>
      </c>
      <c r="BA1075" s="40"/>
      <c r="BB1075" s="40"/>
      <c r="BC1075" s="238"/>
      <c r="BD1075" s="234" t="str">
        <f>IF(F1075="","",Tabla1[[#This Row],[sem 01]]&amp;Tabla1[[#This Row],[sem 02]]&amp;Tabla1[[#This Row],[sem 03]])</f>
        <v/>
      </c>
      <c r="BE1075" s="235" t="str">
        <f>+IF(TRIM(F1075)="","",$B$1&amp;"-"&amp;Tabla1[[#This Row],[Mes Inscrito]]&amp;"-"&amp;Tabla1[[#This Row],[Dia de clases Inscrito]]&amp;"-"&amp;Tabla1[[#This Row],[Horario Inscrito]]&amp;"-"&amp;Tabla1[[#This Row],[Fecha Inicio grupo]])</f>
        <v/>
      </c>
      <c r="BF1075" s="252" t="str">
        <f>IF(F1075="","",Tabla1[[#This Row],[Curso]])</f>
        <v/>
      </c>
      <c r="BG1075" s="253" t="str">
        <f>+IF(TRIM(F1075)="","",$B$1&amp;"-"&amp;TRIM(Tabla1[[#This Row],[Mes Inscrito]])&amp;"-"&amp;TRIM(Tabla1[[#This Row],[Dia de clases Inscrito]])&amp;"-"&amp;TRIM(Tabla1[[#This Row],[Horario Inscrito]])&amp;"-"&amp;TRIM(Tabla1[[#This Row],[Fecha Inicio grupo]])&amp;"-"&amp;TRIM(Tabla1[[#This Row],[Tipo Incrito]]))</f>
        <v/>
      </c>
      <c r="BH1075" s="254"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08"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08"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08" t="str">
        <f>IF(Tabla1[[#This Row],[Fecha Inicio grupo]]="","",IFERROR(VLOOKUP(Tabla1[[#This Row],[Mes de Alta como miembro]],Parámetros!$AM$2:$AN$16,2,0),"01/01/1900"))</f>
        <v/>
      </c>
    </row>
    <row r="1076" spans="1:63" ht="15" hidden="1" customHeight="1">
      <c r="A1076" s="69">
        <v>1073</v>
      </c>
      <c r="B1076" s="146"/>
      <c r="C1076" s="147"/>
      <c r="D1076" s="43"/>
      <c r="E1076" s="148"/>
      <c r="F1076" s="207"/>
      <c r="G1076" s="46"/>
      <c r="H1076" s="165"/>
      <c r="I1076" s="149"/>
      <c r="J1076" s="147"/>
      <c r="K1076" s="168"/>
      <c r="L1076" s="151"/>
      <c r="M1076" s="150"/>
      <c r="N1076" s="240" t="str">
        <f ca="1">IF(Tabla1[[#This Row],[Fecha de nac]]="","",IF(Tabla1[[#This Row],[Fecha Finalización]] &gt;=TODAY(), DATEDIF(Tabla1[[#This Row],[Fecha de nac]],TODAY(),"y"), ROUNDDOWN((Tabla1[[#This Row],[Fecha Finalización]] -Tabla1[[#This Row],[Fecha de nac]])/365,0)))</f>
        <v/>
      </c>
      <c r="O1076" s="171"/>
      <c r="P1076" s="152"/>
      <c r="Q1076" s="153"/>
      <c r="R1076" s="154"/>
      <c r="S1076" s="154"/>
      <c r="T1076" s="154"/>
      <c r="U1076" s="244" t="str">
        <f>IF(F1076="","",Tabla1[[#This Row],[Fecha Inicio grupo]]+3*7-7)</f>
        <v/>
      </c>
      <c r="V1076" s="245" t="str">
        <f>IF(F1076="","",EDATE(Tabla1[[#This Row],[Fecha Inicio grupo]],3))</f>
        <v/>
      </c>
      <c r="W1076" s="30"/>
      <c r="X1076" s="30"/>
      <c r="Y1076" s="155"/>
      <c r="Z1076" s="155"/>
      <c r="AA1076" s="155"/>
      <c r="AB1076" s="155"/>
      <c r="AC1076" s="155"/>
      <c r="AD1076" s="155"/>
      <c r="AE1076" s="155"/>
      <c r="AF1076" s="155"/>
      <c r="AG1076" s="155"/>
      <c r="AH1076" s="232"/>
      <c r="AI1076" s="232"/>
      <c r="AJ1076" s="233"/>
      <c r="AK1076" s="232"/>
      <c r="AL1076" s="232"/>
      <c r="AM1076" s="232"/>
      <c r="AN1076" s="232"/>
      <c r="AO1076" s="145"/>
      <c r="AP1076" s="247" t="str">
        <f>IF(F1076="","",IFERROR(VLOOKUP(SUBSTITUTE(SUBSTITUTE(Tabla1[[#This Row],[Uso Sistemas]],"T","P"),"N","F"),Parámetros!$M$2:$N$17,2,0),"Completar hasta 3ra sem. para evaluar a Probacionista"))</f>
        <v/>
      </c>
      <c r="AQ1076" s="156"/>
      <c r="AR1076" s="156"/>
      <c r="AS1076" s="156"/>
      <c r="AT1076" s="30"/>
      <c r="AU1076" s="56" t="str">
        <f>CONCATENATE(Tabla1[[#This Row],[sem 01]],Tabla1[[#This Row],[sem 02]],Tabla1[[#This Row],[sem 03]])</f>
        <v/>
      </c>
      <c r="AV1076" s="56"/>
      <c r="AW1076" s="56"/>
      <c r="AX1076" s="249" t="str">
        <f>IF(V1076="","",EOMONTH(EDATE(Tabla1[[#This Row],[Fecha Finalización]],2),0))</f>
        <v/>
      </c>
      <c r="AY1076" s="156"/>
      <c r="AZ1076" s="250" t="str">
        <f>IF(V1076="","",EOMONTH(EDATE(Tabla1[[#This Row],[Fecha Finalización]],3),0))</f>
        <v/>
      </c>
      <c r="BA1076" s="40"/>
      <c r="BB1076" s="40"/>
      <c r="BC1076" s="238"/>
      <c r="BD1076" s="234" t="str">
        <f>IF(F1076="","",Tabla1[[#This Row],[sem 01]]&amp;Tabla1[[#This Row],[sem 02]]&amp;Tabla1[[#This Row],[sem 03]])</f>
        <v/>
      </c>
      <c r="BE1076" s="235" t="str">
        <f>+IF(TRIM(F1076)="","",$B$1&amp;"-"&amp;Tabla1[[#This Row],[Mes Inscrito]]&amp;"-"&amp;Tabla1[[#This Row],[Dia de clases Inscrito]]&amp;"-"&amp;Tabla1[[#This Row],[Horario Inscrito]]&amp;"-"&amp;Tabla1[[#This Row],[Fecha Inicio grupo]])</f>
        <v/>
      </c>
      <c r="BF1076" s="252" t="str">
        <f>IF(F1076="","",Tabla1[[#This Row],[Curso]])</f>
        <v/>
      </c>
      <c r="BG1076" s="253" t="str">
        <f>+IF(TRIM(F1076)="","",$B$1&amp;"-"&amp;TRIM(Tabla1[[#This Row],[Mes Inscrito]])&amp;"-"&amp;TRIM(Tabla1[[#This Row],[Dia de clases Inscrito]])&amp;"-"&amp;TRIM(Tabla1[[#This Row],[Horario Inscrito]])&amp;"-"&amp;TRIM(Tabla1[[#This Row],[Fecha Inicio grupo]])&amp;"-"&amp;TRIM(Tabla1[[#This Row],[Tipo Incrito]]))</f>
        <v/>
      </c>
      <c r="BH1076" s="254"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08"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08"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08" t="str">
        <f>IF(Tabla1[[#This Row],[Fecha Inicio grupo]]="","",IFERROR(VLOOKUP(Tabla1[[#This Row],[Mes de Alta como miembro]],Parámetros!$AM$2:$AN$16,2,0),"01/01/1900"))</f>
        <v/>
      </c>
    </row>
    <row r="1077" spans="1:63" ht="15" hidden="1" customHeight="1">
      <c r="A1077" s="69">
        <v>1074</v>
      </c>
      <c r="B1077" s="146"/>
      <c r="C1077" s="147"/>
      <c r="D1077" s="43"/>
      <c r="E1077" s="148"/>
      <c r="F1077" s="207"/>
      <c r="G1077" s="46"/>
      <c r="H1077" s="165"/>
      <c r="I1077" s="149"/>
      <c r="J1077" s="147"/>
      <c r="K1077" s="168"/>
      <c r="L1077" s="151"/>
      <c r="M1077" s="150"/>
      <c r="N1077" s="240" t="str">
        <f ca="1">IF(Tabla1[[#This Row],[Fecha de nac]]="","",IF(Tabla1[[#This Row],[Fecha Finalización]] &gt;=TODAY(), DATEDIF(Tabla1[[#This Row],[Fecha de nac]],TODAY(),"y"), ROUNDDOWN((Tabla1[[#This Row],[Fecha Finalización]] -Tabla1[[#This Row],[Fecha de nac]])/365,0)))</f>
        <v/>
      </c>
      <c r="O1077" s="171"/>
      <c r="P1077" s="152"/>
      <c r="Q1077" s="153"/>
      <c r="R1077" s="154"/>
      <c r="S1077" s="154"/>
      <c r="T1077" s="154"/>
      <c r="U1077" s="244" t="str">
        <f>IF(F1077="","",Tabla1[[#This Row],[Fecha Inicio grupo]]+3*7-7)</f>
        <v/>
      </c>
      <c r="V1077" s="245" t="str">
        <f>IF(F1077="","",EDATE(Tabla1[[#This Row],[Fecha Inicio grupo]],3))</f>
        <v/>
      </c>
      <c r="W1077" s="30"/>
      <c r="X1077" s="30"/>
      <c r="Y1077" s="155"/>
      <c r="Z1077" s="155"/>
      <c r="AA1077" s="155"/>
      <c r="AB1077" s="155"/>
      <c r="AC1077" s="155"/>
      <c r="AD1077" s="155"/>
      <c r="AE1077" s="155"/>
      <c r="AF1077" s="155"/>
      <c r="AG1077" s="155"/>
      <c r="AH1077" s="232"/>
      <c r="AI1077" s="232"/>
      <c r="AJ1077" s="233"/>
      <c r="AK1077" s="232"/>
      <c r="AL1077" s="232"/>
      <c r="AM1077" s="232"/>
      <c r="AN1077" s="232"/>
      <c r="AO1077" s="145"/>
      <c r="AP1077" s="247" t="str">
        <f>IF(F1077="","",IFERROR(VLOOKUP(SUBSTITUTE(SUBSTITUTE(Tabla1[[#This Row],[Uso Sistemas]],"T","P"),"N","F"),Parámetros!$M$2:$N$17,2,0),"Completar hasta 3ra sem. para evaluar a Probacionista"))</f>
        <v/>
      </c>
      <c r="AQ1077" s="156"/>
      <c r="AR1077" s="156"/>
      <c r="AS1077" s="156"/>
      <c r="AT1077" s="30"/>
      <c r="AU1077" s="56" t="str">
        <f>CONCATENATE(Tabla1[[#This Row],[sem 01]],Tabla1[[#This Row],[sem 02]],Tabla1[[#This Row],[sem 03]])</f>
        <v/>
      </c>
      <c r="AV1077" s="56"/>
      <c r="AW1077" s="56"/>
      <c r="AX1077" s="249" t="str">
        <f>IF(V1077="","",EOMONTH(EDATE(Tabla1[[#This Row],[Fecha Finalización]],2),0))</f>
        <v/>
      </c>
      <c r="AY1077" s="156"/>
      <c r="AZ1077" s="250" t="str">
        <f>IF(V1077="","",EOMONTH(EDATE(Tabla1[[#This Row],[Fecha Finalización]],3),0))</f>
        <v/>
      </c>
      <c r="BA1077" s="40"/>
      <c r="BB1077" s="40"/>
      <c r="BC1077" s="238"/>
      <c r="BD1077" s="234" t="str">
        <f>IF(F1077="","",Tabla1[[#This Row],[sem 01]]&amp;Tabla1[[#This Row],[sem 02]]&amp;Tabla1[[#This Row],[sem 03]])</f>
        <v/>
      </c>
      <c r="BE1077" s="235" t="str">
        <f>+IF(TRIM(F1077)="","",$B$1&amp;"-"&amp;Tabla1[[#This Row],[Mes Inscrito]]&amp;"-"&amp;Tabla1[[#This Row],[Dia de clases Inscrito]]&amp;"-"&amp;Tabla1[[#This Row],[Horario Inscrito]]&amp;"-"&amp;Tabla1[[#This Row],[Fecha Inicio grupo]])</f>
        <v/>
      </c>
      <c r="BF1077" s="252" t="str">
        <f>IF(F1077="","",Tabla1[[#This Row],[Curso]])</f>
        <v/>
      </c>
      <c r="BG1077" s="253" t="str">
        <f>+IF(TRIM(F1077)="","",$B$1&amp;"-"&amp;TRIM(Tabla1[[#This Row],[Mes Inscrito]])&amp;"-"&amp;TRIM(Tabla1[[#This Row],[Dia de clases Inscrito]])&amp;"-"&amp;TRIM(Tabla1[[#This Row],[Horario Inscrito]])&amp;"-"&amp;TRIM(Tabla1[[#This Row],[Fecha Inicio grupo]])&amp;"-"&amp;TRIM(Tabla1[[#This Row],[Tipo Incrito]]))</f>
        <v/>
      </c>
      <c r="BH1077" s="254"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08"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08"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08" t="str">
        <f>IF(Tabla1[[#This Row],[Fecha Inicio grupo]]="","",IFERROR(VLOOKUP(Tabla1[[#This Row],[Mes de Alta como miembro]],Parámetros!$AM$2:$AN$16,2,0),"01/01/1900"))</f>
        <v/>
      </c>
    </row>
    <row r="1078" spans="1:63" ht="15" hidden="1" customHeight="1">
      <c r="A1078" s="69">
        <v>1075</v>
      </c>
      <c r="B1078" s="146"/>
      <c r="C1078" s="147"/>
      <c r="D1078" s="43"/>
      <c r="E1078" s="148"/>
      <c r="F1078" s="207"/>
      <c r="G1078" s="46"/>
      <c r="H1078" s="165"/>
      <c r="I1078" s="149"/>
      <c r="J1078" s="147"/>
      <c r="K1078" s="168"/>
      <c r="L1078" s="151"/>
      <c r="M1078" s="150"/>
      <c r="N1078" s="240" t="str">
        <f ca="1">IF(Tabla1[[#This Row],[Fecha de nac]]="","",IF(Tabla1[[#This Row],[Fecha Finalización]] &gt;=TODAY(), DATEDIF(Tabla1[[#This Row],[Fecha de nac]],TODAY(),"y"), ROUNDDOWN((Tabla1[[#This Row],[Fecha Finalización]] -Tabla1[[#This Row],[Fecha de nac]])/365,0)))</f>
        <v/>
      </c>
      <c r="O1078" s="171"/>
      <c r="P1078" s="152"/>
      <c r="Q1078" s="153"/>
      <c r="R1078" s="154"/>
      <c r="S1078" s="154"/>
      <c r="T1078" s="154"/>
      <c r="U1078" s="244" t="str">
        <f>IF(F1078="","",Tabla1[[#This Row],[Fecha Inicio grupo]]+3*7-7)</f>
        <v/>
      </c>
      <c r="V1078" s="245" t="str">
        <f>IF(F1078="","",EDATE(Tabla1[[#This Row],[Fecha Inicio grupo]],3))</f>
        <v/>
      </c>
      <c r="W1078" s="30"/>
      <c r="X1078" s="30"/>
      <c r="Y1078" s="155"/>
      <c r="Z1078" s="155"/>
      <c r="AA1078" s="155"/>
      <c r="AB1078" s="155"/>
      <c r="AC1078" s="155"/>
      <c r="AD1078" s="155"/>
      <c r="AE1078" s="155"/>
      <c r="AF1078" s="155"/>
      <c r="AG1078" s="155"/>
      <c r="AH1078" s="232"/>
      <c r="AI1078" s="232"/>
      <c r="AJ1078" s="233"/>
      <c r="AK1078" s="232"/>
      <c r="AL1078" s="232"/>
      <c r="AM1078" s="232"/>
      <c r="AN1078" s="232"/>
      <c r="AO1078" s="145"/>
      <c r="AP1078" s="247" t="str">
        <f>IF(F1078="","",IFERROR(VLOOKUP(SUBSTITUTE(SUBSTITUTE(Tabla1[[#This Row],[Uso Sistemas]],"T","P"),"N","F"),Parámetros!$M$2:$N$17,2,0),"Completar hasta 3ra sem. para evaluar a Probacionista"))</f>
        <v/>
      </c>
      <c r="AQ1078" s="156"/>
      <c r="AR1078" s="156"/>
      <c r="AS1078" s="156"/>
      <c r="AT1078" s="30"/>
      <c r="AU1078" s="56" t="str">
        <f>CONCATENATE(Tabla1[[#This Row],[sem 01]],Tabla1[[#This Row],[sem 02]],Tabla1[[#This Row],[sem 03]])</f>
        <v/>
      </c>
      <c r="AV1078" s="56"/>
      <c r="AW1078" s="56"/>
      <c r="AX1078" s="249" t="str">
        <f>IF(V1078="","",EOMONTH(EDATE(Tabla1[[#This Row],[Fecha Finalización]],2),0))</f>
        <v/>
      </c>
      <c r="AY1078" s="156"/>
      <c r="AZ1078" s="250" t="str">
        <f>IF(V1078="","",EOMONTH(EDATE(Tabla1[[#This Row],[Fecha Finalización]],3),0))</f>
        <v/>
      </c>
      <c r="BA1078" s="40"/>
      <c r="BB1078" s="40"/>
      <c r="BC1078" s="238"/>
      <c r="BD1078" s="234" t="str">
        <f>IF(F1078="","",Tabla1[[#This Row],[sem 01]]&amp;Tabla1[[#This Row],[sem 02]]&amp;Tabla1[[#This Row],[sem 03]])</f>
        <v/>
      </c>
      <c r="BE1078" s="235" t="str">
        <f>+IF(TRIM(F1078)="","",$B$1&amp;"-"&amp;Tabla1[[#This Row],[Mes Inscrito]]&amp;"-"&amp;Tabla1[[#This Row],[Dia de clases Inscrito]]&amp;"-"&amp;Tabla1[[#This Row],[Horario Inscrito]]&amp;"-"&amp;Tabla1[[#This Row],[Fecha Inicio grupo]])</f>
        <v/>
      </c>
      <c r="BF1078" s="252" t="str">
        <f>IF(F1078="","",Tabla1[[#This Row],[Curso]])</f>
        <v/>
      </c>
      <c r="BG1078" s="253" t="str">
        <f>+IF(TRIM(F1078)="","",$B$1&amp;"-"&amp;TRIM(Tabla1[[#This Row],[Mes Inscrito]])&amp;"-"&amp;TRIM(Tabla1[[#This Row],[Dia de clases Inscrito]])&amp;"-"&amp;TRIM(Tabla1[[#This Row],[Horario Inscrito]])&amp;"-"&amp;TRIM(Tabla1[[#This Row],[Fecha Inicio grupo]])&amp;"-"&amp;TRIM(Tabla1[[#This Row],[Tipo Incrito]]))</f>
        <v/>
      </c>
      <c r="BH1078" s="254"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08"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08"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08" t="str">
        <f>IF(Tabla1[[#This Row],[Fecha Inicio grupo]]="","",IFERROR(VLOOKUP(Tabla1[[#This Row],[Mes de Alta como miembro]],Parámetros!$AM$2:$AN$16,2,0),"01/01/1900"))</f>
        <v/>
      </c>
    </row>
    <row r="1079" spans="1:63" ht="15" hidden="1" customHeight="1">
      <c r="A1079" s="69">
        <v>1076</v>
      </c>
      <c r="B1079" s="146"/>
      <c r="C1079" s="147"/>
      <c r="D1079" s="43"/>
      <c r="E1079" s="148"/>
      <c r="F1079" s="207"/>
      <c r="G1079" s="46"/>
      <c r="H1079" s="165"/>
      <c r="I1079" s="149"/>
      <c r="J1079" s="147"/>
      <c r="K1079" s="168"/>
      <c r="L1079" s="151"/>
      <c r="M1079" s="150"/>
      <c r="N1079" s="240" t="str">
        <f ca="1">IF(Tabla1[[#This Row],[Fecha de nac]]="","",IF(Tabla1[[#This Row],[Fecha Finalización]] &gt;=TODAY(), DATEDIF(Tabla1[[#This Row],[Fecha de nac]],TODAY(),"y"), ROUNDDOWN((Tabla1[[#This Row],[Fecha Finalización]] -Tabla1[[#This Row],[Fecha de nac]])/365,0)))</f>
        <v/>
      </c>
      <c r="O1079" s="171"/>
      <c r="P1079" s="152"/>
      <c r="Q1079" s="153"/>
      <c r="R1079" s="154"/>
      <c r="S1079" s="154"/>
      <c r="T1079" s="154"/>
      <c r="U1079" s="244" t="str">
        <f>IF(F1079="","",Tabla1[[#This Row],[Fecha Inicio grupo]]+3*7-7)</f>
        <v/>
      </c>
      <c r="V1079" s="245" t="str">
        <f>IF(F1079="","",EDATE(Tabla1[[#This Row],[Fecha Inicio grupo]],3))</f>
        <v/>
      </c>
      <c r="W1079" s="30"/>
      <c r="X1079" s="30"/>
      <c r="Y1079" s="155"/>
      <c r="Z1079" s="155"/>
      <c r="AA1079" s="155"/>
      <c r="AB1079" s="155"/>
      <c r="AC1079" s="155"/>
      <c r="AD1079" s="155"/>
      <c r="AE1079" s="155"/>
      <c r="AF1079" s="155"/>
      <c r="AG1079" s="155"/>
      <c r="AH1079" s="232"/>
      <c r="AI1079" s="232"/>
      <c r="AJ1079" s="233"/>
      <c r="AK1079" s="232"/>
      <c r="AL1079" s="232"/>
      <c r="AM1079" s="232"/>
      <c r="AN1079" s="232"/>
      <c r="AO1079" s="145"/>
      <c r="AP1079" s="247" t="str">
        <f>IF(F1079="","",IFERROR(VLOOKUP(SUBSTITUTE(SUBSTITUTE(Tabla1[[#This Row],[Uso Sistemas]],"T","P"),"N","F"),Parámetros!$M$2:$N$17,2,0),"Completar hasta 3ra sem. para evaluar a Probacionista"))</f>
        <v/>
      </c>
      <c r="AQ1079" s="156"/>
      <c r="AR1079" s="156"/>
      <c r="AS1079" s="156"/>
      <c r="AT1079" s="30"/>
      <c r="AU1079" s="56" t="str">
        <f>CONCATENATE(Tabla1[[#This Row],[sem 01]],Tabla1[[#This Row],[sem 02]],Tabla1[[#This Row],[sem 03]])</f>
        <v/>
      </c>
      <c r="AV1079" s="56"/>
      <c r="AW1079" s="56"/>
      <c r="AX1079" s="249" t="str">
        <f>IF(V1079="","",EOMONTH(EDATE(Tabla1[[#This Row],[Fecha Finalización]],2),0))</f>
        <v/>
      </c>
      <c r="AY1079" s="156"/>
      <c r="AZ1079" s="250" t="str">
        <f>IF(V1079="","",EOMONTH(EDATE(Tabla1[[#This Row],[Fecha Finalización]],3),0))</f>
        <v/>
      </c>
      <c r="BA1079" s="40"/>
      <c r="BB1079" s="40"/>
      <c r="BC1079" s="238"/>
      <c r="BD1079" s="234" t="str">
        <f>IF(F1079="","",Tabla1[[#This Row],[sem 01]]&amp;Tabla1[[#This Row],[sem 02]]&amp;Tabla1[[#This Row],[sem 03]])</f>
        <v/>
      </c>
      <c r="BE1079" s="235" t="str">
        <f>+IF(TRIM(F1079)="","",$B$1&amp;"-"&amp;Tabla1[[#This Row],[Mes Inscrito]]&amp;"-"&amp;Tabla1[[#This Row],[Dia de clases Inscrito]]&amp;"-"&amp;Tabla1[[#This Row],[Horario Inscrito]]&amp;"-"&amp;Tabla1[[#This Row],[Fecha Inicio grupo]])</f>
        <v/>
      </c>
      <c r="BF1079" s="252" t="str">
        <f>IF(F1079="","",Tabla1[[#This Row],[Curso]])</f>
        <v/>
      </c>
      <c r="BG1079" s="253" t="str">
        <f>+IF(TRIM(F1079)="","",$B$1&amp;"-"&amp;TRIM(Tabla1[[#This Row],[Mes Inscrito]])&amp;"-"&amp;TRIM(Tabla1[[#This Row],[Dia de clases Inscrito]])&amp;"-"&amp;TRIM(Tabla1[[#This Row],[Horario Inscrito]])&amp;"-"&amp;TRIM(Tabla1[[#This Row],[Fecha Inicio grupo]])&amp;"-"&amp;TRIM(Tabla1[[#This Row],[Tipo Incrito]]))</f>
        <v/>
      </c>
      <c r="BH1079" s="254"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08"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08"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08" t="str">
        <f>IF(Tabla1[[#This Row],[Fecha Inicio grupo]]="","",IFERROR(VLOOKUP(Tabla1[[#This Row],[Mes de Alta como miembro]],Parámetros!$AM$2:$AN$16,2,0),"01/01/1900"))</f>
        <v/>
      </c>
    </row>
    <row r="1080" spans="1:63" ht="15" hidden="1" customHeight="1">
      <c r="A1080" s="69">
        <v>1077</v>
      </c>
      <c r="B1080" s="146"/>
      <c r="C1080" s="147"/>
      <c r="D1080" s="43"/>
      <c r="E1080" s="148"/>
      <c r="F1080" s="207"/>
      <c r="G1080" s="46"/>
      <c r="H1080" s="165"/>
      <c r="I1080" s="149"/>
      <c r="J1080" s="147"/>
      <c r="K1080" s="168"/>
      <c r="L1080" s="151"/>
      <c r="M1080" s="150"/>
      <c r="N1080" s="240" t="str">
        <f ca="1">IF(Tabla1[[#This Row],[Fecha de nac]]="","",IF(Tabla1[[#This Row],[Fecha Finalización]] &gt;=TODAY(), DATEDIF(Tabla1[[#This Row],[Fecha de nac]],TODAY(),"y"), ROUNDDOWN((Tabla1[[#This Row],[Fecha Finalización]] -Tabla1[[#This Row],[Fecha de nac]])/365,0)))</f>
        <v/>
      </c>
      <c r="O1080" s="171"/>
      <c r="P1080" s="152"/>
      <c r="Q1080" s="153"/>
      <c r="R1080" s="154"/>
      <c r="S1080" s="154"/>
      <c r="T1080" s="154"/>
      <c r="U1080" s="244" t="str">
        <f>IF(F1080="","",Tabla1[[#This Row],[Fecha Inicio grupo]]+3*7-7)</f>
        <v/>
      </c>
      <c r="V1080" s="245" t="str">
        <f>IF(F1080="","",EDATE(Tabla1[[#This Row],[Fecha Inicio grupo]],3))</f>
        <v/>
      </c>
      <c r="W1080" s="30"/>
      <c r="X1080" s="30"/>
      <c r="Y1080" s="155"/>
      <c r="Z1080" s="155"/>
      <c r="AA1080" s="155"/>
      <c r="AB1080" s="155"/>
      <c r="AC1080" s="155"/>
      <c r="AD1080" s="155"/>
      <c r="AE1080" s="155"/>
      <c r="AF1080" s="155"/>
      <c r="AG1080" s="155"/>
      <c r="AH1080" s="232"/>
      <c r="AI1080" s="232"/>
      <c r="AJ1080" s="233"/>
      <c r="AK1080" s="232"/>
      <c r="AL1080" s="232"/>
      <c r="AM1080" s="232"/>
      <c r="AN1080" s="232"/>
      <c r="AO1080" s="145"/>
      <c r="AP1080" s="247" t="str">
        <f>IF(F1080="","",IFERROR(VLOOKUP(SUBSTITUTE(SUBSTITUTE(Tabla1[[#This Row],[Uso Sistemas]],"T","P"),"N","F"),Parámetros!$M$2:$N$17,2,0),"Completar hasta 3ra sem. para evaluar a Probacionista"))</f>
        <v/>
      </c>
      <c r="AQ1080" s="156"/>
      <c r="AR1080" s="156"/>
      <c r="AS1080" s="156"/>
      <c r="AT1080" s="30"/>
      <c r="AU1080" s="56" t="str">
        <f>CONCATENATE(Tabla1[[#This Row],[sem 01]],Tabla1[[#This Row],[sem 02]],Tabla1[[#This Row],[sem 03]])</f>
        <v/>
      </c>
      <c r="AV1080" s="56"/>
      <c r="AW1080" s="56"/>
      <c r="AX1080" s="249" t="str">
        <f>IF(V1080="","",EOMONTH(EDATE(Tabla1[[#This Row],[Fecha Finalización]],2),0))</f>
        <v/>
      </c>
      <c r="AY1080" s="156"/>
      <c r="AZ1080" s="250" t="str">
        <f>IF(V1080="","",EOMONTH(EDATE(Tabla1[[#This Row],[Fecha Finalización]],3),0))</f>
        <v/>
      </c>
      <c r="BA1080" s="40"/>
      <c r="BB1080" s="40"/>
      <c r="BC1080" s="238"/>
      <c r="BD1080" s="234" t="str">
        <f>IF(F1080="","",Tabla1[[#This Row],[sem 01]]&amp;Tabla1[[#This Row],[sem 02]]&amp;Tabla1[[#This Row],[sem 03]])</f>
        <v/>
      </c>
      <c r="BE1080" s="235" t="str">
        <f>+IF(TRIM(F1080)="","",$B$1&amp;"-"&amp;Tabla1[[#This Row],[Mes Inscrito]]&amp;"-"&amp;Tabla1[[#This Row],[Dia de clases Inscrito]]&amp;"-"&amp;Tabla1[[#This Row],[Horario Inscrito]]&amp;"-"&amp;Tabla1[[#This Row],[Fecha Inicio grupo]])</f>
        <v/>
      </c>
      <c r="BF1080" s="252" t="str">
        <f>IF(F1080="","",Tabla1[[#This Row],[Curso]])</f>
        <v/>
      </c>
      <c r="BG1080" s="253" t="str">
        <f>+IF(TRIM(F1080)="","",$B$1&amp;"-"&amp;TRIM(Tabla1[[#This Row],[Mes Inscrito]])&amp;"-"&amp;TRIM(Tabla1[[#This Row],[Dia de clases Inscrito]])&amp;"-"&amp;TRIM(Tabla1[[#This Row],[Horario Inscrito]])&amp;"-"&amp;TRIM(Tabla1[[#This Row],[Fecha Inicio grupo]])&amp;"-"&amp;TRIM(Tabla1[[#This Row],[Tipo Incrito]]))</f>
        <v/>
      </c>
      <c r="BH1080" s="254"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08"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08"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08" t="str">
        <f>IF(Tabla1[[#This Row],[Fecha Inicio grupo]]="","",IFERROR(VLOOKUP(Tabla1[[#This Row],[Mes de Alta como miembro]],Parámetros!$AM$2:$AN$16,2,0),"01/01/1900"))</f>
        <v/>
      </c>
    </row>
    <row r="1081" spans="1:63" ht="15" hidden="1" customHeight="1">
      <c r="A1081" s="69">
        <v>1078</v>
      </c>
      <c r="B1081" s="146"/>
      <c r="C1081" s="147"/>
      <c r="D1081" s="43"/>
      <c r="E1081" s="148"/>
      <c r="F1081" s="207"/>
      <c r="G1081" s="46"/>
      <c r="H1081" s="165"/>
      <c r="I1081" s="149"/>
      <c r="J1081" s="147"/>
      <c r="K1081" s="168"/>
      <c r="L1081" s="151"/>
      <c r="M1081" s="150"/>
      <c r="N1081" s="240" t="str">
        <f ca="1">IF(Tabla1[[#This Row],[Fecha de nac]]="","",IF(Tabla1[[#This Row],[Fecha Finalización]] &gt;=TODAY(), DATEDIF(Tabla1[[#This Row],[Fecha de nac]],TODAY(),"y"), ROUNDDOWN((Tabla1[[#This Row],[Fecha Finalización]] -Tabla1[[#This Row],[Fecha de nac]])/365,0)))</f>
        <v/>
      </c>
      <c r="O1081" s="171"/>
      <c r="P1081" s="152"/>
      <c r="Q1081" s="153"/>
      <c r="R1081" s="154"/>
      <c r="S1081" s="154"/>
      <c r="T1081" s="154"/>
      <c r="U1081" s="244" t="str">
        <f>IF(F1081="","",Tabla1[[#This Row],[Fecha Inicio grupo]]+3*7-7)</f>
        <v/>
      </c>
      <c r="V1081" s="245" t="str">
        <f>IF(F1081="","",EDATE(Tabla1[[#This Row],[Fecha Inicio grupo]],3))</f>
        <v/>
      </c>
      <c r="W1081" s="30"/>
      <c r="X1081" s="30"/>
      <c r="Y1081" s="155"/>
      <c r="Z1081" s="155"/>
      <c r="AA1081" s="155"/>
      <c r="AB1081" s="155"/>
      <c r="AC1081" s="155"/>
      <c r="AD1081" s="155"/>
      <c r="AE1081" s="155"/>
      <c r="AF1081" s="155"/>
      <c r="AG1081" s="155"/>
      <c r="AH1081" s="232"/>
      <c r="AI1081" s="232"/>
      <c r="AJ1081" s="233"/>
      <c r="AK1081" s="232"/>
      <c r="AL1081" s="232"/>
      <c r="AM1081" s="232"/>
      <c r="AN1081" s="232"/>
      <c r="AO1081" s="145"/>
      <c r="AP1081" s="247" t="str">
        <f>IF(F1081="","",IFERROR(VLOOKUP(SUBSTITUTE(SUBSTITUTE(Tabla1[[#This Row],[Uso Sistemas]],"T","P"),"N","F"),Parámetros!$M$2:$N$17,2,0),"Completar hasta 3ra sem. para evaluar a Probacionista"))</f>
        <v/>
      </c>
      <c r="AQ1081" s="156"/>
      <c r="AR1081" s="156"/>
      <c r="AS1081" s="156"/>
      <c r="AT1081" s="30"/>
      <c r="AU1081" s="56" t="str">
        <f>CONCATENATE(Tabla1[[#This Row],[sem 01]],Tabla1[[#This Row],[sem 02]],Tabla1[[#This Row],[sem 03]])</f>
        <v/>
      </c>
      <c r="AV1081" s="56"/>
      <c r="AW1081" s="56"/>
      <c r="AX1081" s="249" t="str">
        <f>IF(V1081="","",EOMONTH(EDATE(Tabla1[[#This Row],[Fecha Finalización]],2),0))</f>
        <v/>
      </c>
      <c r="AY1081" s="156"/>
      <c r="AZ1081" s="250" t="str">
        <f>IF(V1081="","",EOMONTH(EDATE(Tabla1[[#This Row],[Fecha Finalización]],3),0))</f>
        <v/>
      </c>
      <c r="BA1081" s="40"/>
      <c r="BB1081" s="40"/>
      <c r="BC1081" s="238"/>
      <c r="BD1081" s="234" t="str">
        <f>IF(F1081="","",Tabla1[[#This Row],[sem 01]]&amp;Tabla1[[#This Row],[sem 02]]&amp;Tabla1[[#This Row],[sem 03]])</f>
        <v/>
      </c>
      <c r="BE1081" s="235" t="str">
        <f>+IF(TRIM(F1081)="","",$B$1&amp;"-"&amp;Tabla1[[#This Row],[Mes Inscrito]]&amp;"-"&amp;Tabla1[[#This Row],[Dia de clases Inscrito]]&amp;"-"&amp;Tabla1[[#This Row],[Horario Inscrito]]&amp;"-"&amp;Tabla1[[#This Row],[Fecha Inicio grupo]])</f>
        <v/>
      </c>
      <c r="BF1081" s="252" t="str">
        <f>IF(F1081="","",Tabla1[[#This Row],[Curso]])</f>
        <v/>
      </c>
      <c r="BG1081" s="253" t="str">
        <f>+IF(TRIM(F1081)="","",$B$1&amp;"-"&amp;TRIM(Tabla1[[#This Row],[Mes Inscrito]])&amp;"-"&amp;TRIM(Tabla1[[#This Row],[Dia de clases Inscrito]])&amp;"-"&amp;TRIM(Tabla1[[#This Row],[Horario Inscrito]])&amp;"-"&amp;TRIM(Tabla1[[#This Row],[Fecha Inicio grupo]])&amp;"-"&amp;TRIM(Tabla1[[#This Row],[Tipo Incrito]]))</f>
        <v/>
      </c>
      <c r="BH1081" s="254"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08"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08"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08" t="str">
        <f>IF(Tabla1[[#This Row],[Fecha Inicio grupo]]="","",IFERROR(VLOOKUP(Tabla1[[#This Row],[Mes de Alta como miembro]],Parámetros!$AM$2:$AN$16,2,0),"01/01/1900"))</f>
        <v/>
      </c>
    </row>
    <row r="1082" spans="1:63" ht="15" hidden="1" customHeight="1">
      <c r="A1082" s="69">
        <v>1079</v>
      </c>
      <c r="B1082" s="146"/>
      <c r="C1082" s="147"/>
      <c r="D1082" s="43"/>
      <c r="E1082" s="148"/>
      <c r="F1082" s="207"/>
      <c r="G1082" s="46"/>
      <c r="H1082" s="165"/>
      <c r="I1082" s="149"/>
      <c r="J1082" s="147"/>
      <c r="K1082" s="168"/>
      <c r="L1082" s="151"/>
      <c r="M1082" s="150"/>
      <c r="N1082" s="240" t="str">
        <f ca="1">IF(Tabla1[[#This Row],[Fecha de nac]]="","",IF(Tabla1[[#This Row],[Fecha Finalización]] &gt;=TODAY(), DATEDIF(Tabla1[[#This Row],[Fecha de nac]],TODAY(),"y"), ROUNDDOWN((Tabla1[[#This Row],[Fecha Finalización]] -Tabla1[[#This Row],[Fecha de nac]])/365,0)))</f>
        <v/>
      </c>
      <c r="O1082" s="171"/>
      <c r="P1082" s="152"/>
      <c r="Q1082" s="153"/>
      <c r="R1082" s="154"/>
      <c r="S1082" s="154"/>
      <c r="T1082" s="154"/>
      <c r="U1082" s="244" t="str">
        <f>IF(F1082="","",Tabla1[[#This Row],[Fecha Inicio grupo]]+3*7-7)</f>
        <v/>
      </c>
      <c r="V1082" s="245" t="str">
        <f>IF(F1082="","",EDATE(Tabla1[[#This Row],[Fecha Inicio grupo]],3))</f>
        <v/>
      </c>
      <c r="W1082" s="30"/>
      <c r="X1082" s="30"/>
      <c r="Y1082" s="155"/>
      <c r="Z1082" s="155"/>
      <c r="AA1082" s="155"/>
      <c r="AB1082" s="155"/>
      <c r="AC1082" s="155"/>
      <c r="AD1082" s="155"/>
      <c r="AE1082" s="155"/>
      <c r="AF1082" s="155"/>
      <c r="AG1082" s="155"/>
      <c r="AH1082" s="232"/>
      <c r="AI1082" s="232"/>
      <c r="AJ1082" s="233"/>
      <c r="AK1082" s="232"/>
      <c r="AL1082" s="232"/>
      <c r="AM1082" s="232"/>
      <c r="AN1082" s="232"/>
      <c r="AO1082" s="145"/>
      <c r="AP1082" s="247" t="str">
        <f>IF(F1082="","",IFERROR(VLOOKUP(SUBSTITUTE(SUBSTITUTE(Tabla1[[#This Row],[Uso Sistemas]],"T","P"),"N","F"),Parámetros!$M$2:$N$17,2,0),"Completar hasta 3ra sem. para evaluar a Probacionista"))</f>
        <v/>
      </c>
      <c r="AQ1082" s="156"/>
      <c r="AR1082" s="156"/>
      <c r="AS1082" s="156"/>
      <c r="AT1082" s="30"/>
      <c r="AU1082" s="56" t="str">
        <f>CONCATENATE(Tabla1[[#This Row],[sem 01]],Tabla1[[#This Row],[sem 02]],Tabla1[[#This Row],[sem 03]])</f>
        <v/>
      </c>
      <c r="AV1082" s="56"/>
      <c r="AW1082" s="56"/>
      <c r="AX1082" s="249" t="str">
        <f>IF(V1082="","",EOMONTH(EDATE(Tabla1[[#This Row],[Fecha Finalización]],2),0))</f>
        <v/>
      </c>
      <c r="AY1082" s="156"/>
      <c r="AZ1082" s="250" t="str">
        <f>IF(V1082="","",EOMONTH(EDATE(Tabla1[[#This Row],[Fecha Finalización]],3),0))</f>
        <v/>
      </c>
      <c r="BA1082" s="40"/>
      <c r="BB1082" s="40"/>
      <c r="BC1082" s="238"/>
      <c r="BD1082" s="234" t="str">
        <f>IF(F1082="","",Tabla1[[#This Row],[sem 01]]&amp;Tabla1[[#This Row],[sem 02]]&amp;Tabla1[[#This Row],[sem 03]])</f>
        <v/>
      </c>
      <c r="BE1082" s="235" t="str">
        <f>+IF(TRIM(F1082)="","",$B$1&amp;"-"&amp;Tabla1[[#This Row],[Mes Inscrito]]&amp;"-"&amp;Tabla1[[#This Row],[Dia de clases Inscrito]]&amp;"-"&amp;Tabla1[[#This Row],[Horario Inscrito]]&amp;"-"&amp;Tabla1[[#This Row],[Fecha Inicio grupo]])</f>
        <v/>
      </c>
      <c r="BF1082" s="252" t="str">
        <f>IF(F1082="","",Tabla1[[#This Row],[Curso]])</f>
        <v/>
      </c>
      <c r="BG1082" s="253" t="str">
        <f>+IF(TRIM(F1082)="","",$B$1&amp;"-"&amp;TRIM(Tabla1[[#This Row],[Mes Inscrito]])&amp;"-"&amp;TRIM(Tabla1[[#This Row],[Dia de clases Inscrito]])&amp;"-"&amp;TRIM(Tabla1[[#This Row],[Horario Inscrito]])&amp;"-"&amp;TRIM(Tabla1[[#This Row],[Fecha Inicio grupo]])&amp;"-"&amp;TRIM(Tabla1[[#This Row],[Tipo Incrito]]))</f>
        <v/>
      </c>
      <c r="BH1082" s="254"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08"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08"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08" t="str">
        <f>IF(Tabla1[[#This Row],[Fecha Inicio grupo]]="","",IFERROR(VLOOKUP(Tabla1[[#This Row],[Mes de Alta como miembro]],Parámetros!$AM$2:$AN$16,2,0),"01/01/1900"))</f>
        <v/>
      </c>
    </row>
    <row r="1083" spans="1:63" ht="15" hidden="1" customHeight="1">
      <c r="A1083" s="69">
        <v>1080</v>
      </c>
      <c r="B1083" s="146"/>
      <c r="C1083" s="147"/>
      <c r="D1083" s="43"/>
      <c r="E1083" s="148"/>
      <c r="F1083" s="207"/>
      <c r="G1083" s="46"/>
      <c r="H1083" s="165"/>
      <c r="I1083" s="149"/>
      <c r="J1083" s="147"/>
      <c r="K1083" s="168"/>
      <c r="L1083" s="151"/>
      <c r="M1083" s="150"/>
      <c r="N1083" s="240" t="str">
        <f ca="1">IF(Tabla1[[#This Row],[Fecha de nac]]="","",IF(Tabla1[[#This Row],[Fecha Finalización]] &gt;=TODAY(), DATEDIF(Tabla1[[#This Row],[Fecha de nac]],TODAY(),"y"), ROUNDDOWN((Tabla1[[#This Row],[Fecha Finalización]] -Tabla1[[#This Row],[Fecha de nac]])/365,0)))</f>
        <v/>
      </c>
      <c r="O1083" s="171"/>
      <c r="P1083" s="152"/>
      <c r="Q1083" s="153"/>
      <c r="R1083" s="154"/>
      <c r="S1083" s="154"/>
      <c r="T1083" s="154"/>
      <c r="U1083" s="244" t="str">
        <f>IF(F1083="","",Tabla1[[#This Row],[Fecha Inicio grupo]]+3*7-7)</f>
        <v/>
      </c>
      <c r="V1083" s="245" t="str">
        <f>IF(F1083="","",EDATE(Tabla1[[#This Row],[Fecha Inicio grupo]],3))</f>
        <v/>
      </c>
      <c r="W1083" s="30"/>
      <c r="X1083" s="30"/>
      <c r="Y1083" s="155"/>
      <c r="Z1083" s="155"/>
      <c r="AA1083" s="155"/>
      <c r="AB1083" s="155"/>
      <c r="AC1083" s="155"/>
      <c r="AD1083" s="155"/>
      <c r="AE1083" s="155"/>
      <c r="AF1083" s="155"/>
      <c r="AG1083" s="155"/>
      <c r="AH1083" s="232"/>
      <c r="AI1083" s="232"/>
      <c r="AJ1083" s="233"/>
      <c r="AK1083" s="232"/>
      <c r="AL1083" s="232"/>
      <c r="AM1083" s="232"/>
      <c r="AN1083" s="232"/>
      <c r="AO1083" s="145"/>
      <c r="AP1083" s="247" t="str">
        <f>IF(F1083="","",IFERROR(VLOOKUP(SUBSTITUTE(SUBSTITUTE(Tabla1[[#This Row],[Uso Sistemas]],"T","P"),"N","F"),Parámetros!$M$2:$N$17,2,0),"Completar hasta 3ra sem. para evaluar a Probacionista"))</f>
        <v/>
      </c>
      <c r="AQ1083" s="156"/>
      <c r="AR1083" s="156"/>
      <c r="AS1083" s="156"/>
      <c r="AT1083" s="30"/>
      <c r="AU1083" s="56" t="str">
        <f>CONCATENATE(Tabla1[[#This Row],[sem 01]],Tabla1[[#This Row],[sem 02]],Tabla1[[#This Row],[sem 03]])</f>
        <v/>
      </c>
      <c r="AV1083" s="56"/>
      <c r="AW1083" s="56"/>
      <c r="AX1083" s="249" t="str">
        <f>IF(V1083="","",EOMONTH(EDATE(Tabla1[[#This Row],[Fecha Finalización]],2),0))</f>
        <v/>
      </c>
      <c r="AY1083" s="156"/>
      <c r="AZ1083" s="250" t="str">
        <f>IF(V1083="","",EOMONTH(EDATE(Tabla1[[#This Row],[Fecha Finalización]],3),0))</f>
        <v/>
      </c>
      <c r="BA1083" s="40"/>
      <c r="BB1083" s="40"/>
      <c r="BC1083" s="238"/>
      <c r="BD1083" s="234" t="str">
        <f>IF(F1083="","",Tabla1[[#This Row],[sem 01]]&amp;Tabla1[[#This Row],[sem 02]]&amp;Tabla1[[#This Row],[sem 03]])</f>
        <v/>
      </c>
      <c r="BE1083" s="235" t="str">
        <f>+IF(TRIM(F1083)="","",$B$1&amp;"-"&amp;Tabla1[[#This Row],[Mes Inscrito]]&amp;"-"&amp;Tabla1[[#This Row],[Dia de clases Inscrito]]&amp;"-"&amp;Tabla1[[#This Row],[Horario Inscrito]]&amp;"-"&amp;Tabla1[[#This Row],[Fecha Inicio grupo]])</f>
        <v/>
      </c>
      <c r="BF1083" s="252" t="str">
        <f>IF(F1083="","",Tabla1[[#This Row],[Curso]])</f>
        <v/>
      </c>
      <c r="BG1083" s="253" t="str">
        <f>+IF(TRIM(F1083)="","",$B$1&amp;"-"&amp;TRIM(Tabla1[[#This Row],[Mes Inscrito]])&amp;"-"&amp;TRIM(Tabla1[[#This Row],[Dia de clases Inscrito]])&amp;"-"&amp;TRIM(Tabla1[[#This Row],[Horario Inscrito]])&amp;"-"&amp;TRIM(Tabla1[[#This Row],[Fecha Inicio grupo]])&amp;"-"&amp;TRIM(Tabla1[[#This Row],[Tipo Incrito]]))</f>
        <v/>
      </c>
      <c r="BH1083" s="254"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08"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08"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08" t="str">
        <f>IF(Tabla1[[#This Row],[Fecha Inicio grupo]]="","",IFERROR(VLOOKUP(Tabla1[[#This Row],[Mes de Alta como miembro]],Parámetros!$AM$2:$AN$16,2,0),"01/01/1900"))</f>
        <v/>
      </c>
    </row>
    <row r="1084" spans="1:63" ht="15" hidden="1" customHeight="1">
      <c r="A1084" s="69">
        <v>1081</v>
      </c>
      <c r="B1084" s="146"/>
      <c r="C1084" s="147"/>
      <c r="D1084" s="43"/>
      <c r="E1084" s="148"/>
      <c r="F1084" s="207"/>
      <c r="G1084" s="46"/>
      <c r="H1084" s="165"/>
      <c r="I1084" s="149"/>
      <c r="J1084" s="147"/>
      <c r="K1084" s="168"/>
      <c r="L1084" s="151"/>
      <c r="M1084" s="150"/>
      <c r="N1084" s="240" t="str">
        <f ca="1">IF(Tabla1[[#This Row],[Fecha de nac]]="","",IF(Tabla1[[#This Row],[Fecha Finalización]] &gt;=TODAY(), DATEDIF(Tabla1[[#This Row],[Fecha de nac]],TODAY(),"y"), ROUNDDOWN((Tabla1[[#This Row],[Fecha Finalización]] -Tabla1[[#This Row],[Fecha de nac]])/365,0)))</f>
        <v/>
      </c>
      <c r="O1084" s="171"/>
      <c r="P1084" s="152"/>
      <c r="Q1084" s="153"/>
      <c r="R1084" s="154"/>
      <c r="S1084" s="154"/>
      <c r="T1084" s="154"/>
      <c r="U1084" s="244" t="str">
        <f>IF(F1084="","",Tabla1[[#This Row],[Fecha Inicio grupo]]+3*7-7)</f>
        <v/>
      </c>
      <c r="V1084" s="245" t="str">
        <f>IF(F1084="","",EDATE(Tabla1[[#This Row],[Fecha Inicio grupo]],3))</f>
        <v/>
      </c>
      <c r="W1084" s="30"/>
      <c r="X1084" s="30"/>
      <c r="Y1084" s="155"/>
      <c r="Z1084" s="155"/>
      <c r="AA1084" s="155"/>
      <c r="AB1084" s="155"/>
      <c r="AC1084" s="155"/>
      <c r="AD1084" s="155"/>
      <c r="AE1084" s="155"/>
      <c r="AF1084" s="155"/>
      <c r="AG1084" s="155"/>
      <c r="AH1084" s="232"/>
      <c r="AI1084" s="232"/>
      <c r="AJ1084" s="233"/>
      <c r="AK1084" s="232"/>
      <c r="AL1084" s="232"/>
      <c r="AM1084" s="232"/>
      <c r="AN1084" s="232"/>
      <c r="AO1084" s="145"/>
      <c r="AP1084" s="247" t="str">
        <f>IF(F1084="","",IFERROR(VLOOKUP(SUBSTITUTE(SUBSTITUTE(Tabla1[[#This Row],[Uso Sistemas]],"T","P"),"N","F"),Parámetros!$M$2:$N$17,2,0),"Completar hasta 3ra sem. para evaluar a Probacionista"))</f>
        <v/>
      </c>
      <c r="AQ1084" s="156"/>
      <c r="AR1084" s="156"/>
      <c r="AS1084" s="156"/>
      <c r="AT1084" s="30"/>
      <c r="AU1084" s="56" t="str">
        <f>CONCATENATE(Tabla1[[#This Row],[sem 01]],Tabla1[[#This Row],[sem 02]],Tabla1[[#This Row],[sem 03]])</f>
        <v/>
      </c>
      <c r="AV1084" s="56"/>
      <c r="AW1084" s="56"/>
      <c r="AX1084" s="249" t="str">
        <f>IF(V1084="","",EOMONTH(EDATE(Tabla1[[#This Row],[Fecha Finalización]],2),0))</f>
        <v/>
      </c>
      <c r="AY1084" s="156"/>
      <c r="AZ1084" s="250" t="str">
        <f>IF(V1084="","",EOMONTH(EDATE(Tabla1[[#This Row],[Fecha Finalización]],3),0))</f>
        <v/>
      </c>
      <c r="BA1084" s="40"/>
      <c r="BB1084" s="40"/>
      <c r="BC1084" s="238"/>
      <c r="BD1084" s="234" t="str">
        <f>IF(F1084="","",Tabla1[[#This Row],[sem 01]]&amp;Tabla1[[#This Row],[sem 02]]&amp;Tabla1[[#This Row],[sem 03]])</f>
        <v/>
      </c>
      <c r="BE1084" s="235" t="str">
        <f>+IF(TRIM(F1084)="","",$B$1&amp;"-"&amp;Tabla1[[#This Row],[Mes Inscrito]]&amp;"-"&amp;Tabla1[[#This Row],[Dia de clases Inscrito]]&amp;"-"&amp;Tabla1[[#This Row],[Horario Inscrito]]&amp;"-"&amp;Tabla1[[#This Row],[Fecha Inicio grupo]])</f>
        <v/>
      </c>
      <c r="BF1084" s="252" t="str">
        <f>IF(F1084="","",Tabla1[[#This Row],[Curso]])</f>
        <v/>
      </c>
      <c r="BG1084" s="253" t="str">
        <f>+IF(TRIM(F1084)="","",$B$1&amp;"-"&amp;TRIM(Tabla1[[#This Row],[Mes Inscrito]])&amp;"-"&amp;TRIM(Tabla1[[#This Row],[Dia de clases Inscrito]])&amp;"-"&amp;TRIM(Tabla1[[#This Row],[Horario Inscrito]])&amp;"-"&amp;TRIM(Tabla1[[#This Row],[Fecha Inicio grupo]])&amp;"-"&amp;TRIM(Tabla1[[#This Row],[Tipo Incrito]]))</f>
        <v/>
      </c>
      <c r="BH1084" s="254"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08"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08"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08" t="str">
        <f>IF(Tabla1[[#This Row],[Fecha Inicio grupo]]="","",IFERROR(VLOOKUP(Tabla1[[#This Row],[Mes de Alta como miembro]],Parámetros!$AM$2:$AN$16,2,0),"01/01/1900"))</f>
        <v/>
      </c>
    </row>
    <row r="1085" spans="1:63" ht="15" hidden="1" customHeight="1">
      <c r="A1085" s="69">
        <v>1082</v>
      </c>
      <c r="B1085" s="146"/>
      <c r="C1085" s="147"/>
      <c r="D1085" s="43"/>
      <c r="E1085" s="148"/>
      <c r="F1085" s="207"/>
      <c r="G1085" s="46"/>
      <c r="H1085" s="165"/>
      <c r="I1085" s="149"/>
      <c r="J1085" s="147"/>
      <c r="K1085" s="168"/>
      <c r="L1085" s="151"/>
      <c r="M1085" s="150"/>
      <c r="N1085" s="240" t="str">
        <f ca="1">IF(Tabla1[[#This Row],[Fecha de nac]]="","",IF(Tabla1[[#This Row],[Fecha Finalización]] &gt;=TODAY(), DATEDIF(Tabla1[[#This Row],[Fecha de nac]],TODAY(),"y"), ROUNDDOWN((Tabla1[[#This Row],[Fecha Finalización]] -Tabla1[[#This Row],[Fecha de nac]])/365,0)))</f>
        <v/>
      </c>
      <c r="O1085" s="171"/>
      <c r="P1085" s="152"/>
      <c r="Q1085" s="153"/>
      <c r="R1085" s="154"/>
      <c r="S1085" s="154"/>
      <c r="T1085" s="154"/>
      <c r="U1085" s="244" t="str">
        <f>IF(F1085="","",Tabla1[[#This Row],[Fecha Inicio grupo]]+3*7-7)</f>
        <v/>
      </c>
      <c r="V1085" s="245" t="str">
        <f>IF(F1085="","",EDATE(Tabla1[[#This Row],[Fecha Inicio grupo]],3))</f>
        <v/>
      </c>
      <c r="W1085" s="30"/>
      <c r="X1085" s="30"/>
      <c r="Y1085" s="155"/>
      <c r="Z1085" s="155"/>
      <c r="AA1085" s="155"/>
      <c r="AB1085" s="155"/>
      <c r="AC1085" s="155"/>
      <c r="AD1085" s="155"/>
      <c r="AE1085" s="155"/>
      <c r="AF1085" s="155"/>
      <c r="AG1085" s="155"/>
      <c r="AH1085" s="232"/>
      <c r="AI1085" s="232"/>
      <c r="AJ1085" s="233"/>
      <c r="AK1085" s="232"/>
      <c r="AL1085" s="232"/>
      <c r="AM1085" s="232"/>
      <c r="AN1085" s="232"/>
      <c r="AO1085" s="145"/>
      <c r="AP1085" s="247" t="str">
        <f>IF(F1085="","",IFERROR(VLOOKUP(SUBSTITUTE(SUBSTITUTE(Tabla1[[#This Row],[Uso Sistemas]],"T","P"),"N","F"),Parámetros!$M$2:$N$17,2,0),"Completar hasta 3ra sem. para evaluar a Probacionista"))</f>
        <v/>
      </c>
      <c r="AQ1085" s="156"/>
      <c r="AR1085" s="156"/>
      <c r="AS1085" s="156"/>
      <c r="AT1085" s="30"/>
      <c r="AU1085" s="56" t="str">
        <f>CONCATENATE(Tabla1[[#This Row],[sem 01]],Tabla1[[#This Row],[sem 02]],Tabla1[[#This Row],[sem 03]])</f>
        <v/>
      </c>
      <c r="AV1085" s="56"/>
      <c r="AW1085" s="56"/>
      <c r="AX1085" s="249" t="str">
        <f>IF(V1085="","",EOMONTH(EDATE(Tabla1[[#This Row],[Fecha Finalización]],2),0))</f>
        <v/>
      </c>
      <c r="AY1085" s="156"/>
      <c r="AZ1085" s="250" t="str">
        <f>IF(V1085="","",EOMONTH(EDATE(Tabla1[[#This Row],[Fecha Finalización]],3),0))</f>
        <v/>
      </c>
      <c r="BA1085" s="40"/>
      <c r="BB1085" s="40"/>
      <c r="BC1085" s="238"/>
      <c r="BD1085" s="234" t="str">
        <f>IF(F1085="","",Tabla1[[#This Row],[sem 01]]&amp;Tabla1[[#This Row],[sem 02]]&amp;Tabla1[[#This Row],[sem 03]])</f>
        <v/>
      </c>
      <c r="BE1085" s="235" t="str">
        <f>+IF(TRIM(F1085)="","",$B$1&amp;"-"&amp;Tabla1[[#This Row],[Mes Inscrito]]&amp;"-"&amp;Tabla1[[#This Row],[Dia de clases Inscrito]]&amp;"-"&amp;Tabla1[[#This Row],[Horario Inscrito]]&amp;"-"&amp;Tabla1[[#This Row],[Fecha Inicio grupo]])</f>
        <v/>
      </c>
      <c r="BF1085" s="252" t="str">
        <f>IF(F1085="","",Tabla1[[#This Row],[Curso]])</f>
        <v/>
      </c>
      <c r="BG1085" s="253" t="str">
        <f>+IF(TRIM(F1085)="","",$B$1&amp;"-"&amp;TRIM(Tabla1[[#This Row],[Mes Inscrito]])&amp;"-"&amp;TRIM(Tabla1[[#This Row],[Dia de clases Inscrito]])&amp;"-"&amp;TRIM(Tabla1[[#This Row],[Horario Inscrito]])&amp;"-"&amp;TRIM(Tabla1[[#This Row],[Fecha Inicio grupo]])&amp;"-"&amp;TRIM(Tabla1[[#This Row],[Tipo Incrito]]))</f>
        <v/>
      </c>
      <c r="BH1085" s="254"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08"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08"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08" t="str">
        <f>IF(Tabla1[[#This Row],[Fecha Inicio grupo]]="","",IFERROR(VLOOKUP(Tabla1[[#This Row],[Mes de Alta como miembro]],Parámetros!$AM$2:$AN$16,2,0),"01/01/1900"))</f>
        <v/>
      </c>
    </row>
    <row r="1086" spans="1:63" ht="15" hidden="1" customHeight="1">
      <c r="A1086" s="69">
        <v>1083</v>
      </c>
      <c r="B1086" s="146"/>
      <c r="C1086" s="147"/>
      <c r="D1086" s="43"/>
      <c r="E1086" s="148"/>
      <c r="F1086" s="207"/>
      <c r="G1086" s="46"/>
      <c r="H1086" s="165"/>
      <c r="I1086" s="149"/>
      <c r="J1086" s="147"/>
      <c r="K1086" s="168"/>
      <c r="L1086" s="151"/>
      <c r="M1086" s="150"/>
      <c r="N1086" s="240" t="str">
        <f ca="1">IF(Tabla1[[#This Row],[Fecha de nac]]="","",IF(Tabla1[[#This Row],[Fecha Finalización]] &gt;=TODAY(), DATEDIF(Tabla1[[#This Row],[Fecha de nac]],TODAY(),"y"), ROUNDDOWN((Tabla1[[#This Row],[Fecha Finalización]] -Tabla1[[#This Row],[Fecha de nac]])/365,0)))</f>
        <v/>
      </c>
      <c r="O1086" s="171"/>
      <c r="P1086" s="152"/>
      <c r="Q1086" s="153"/>
      <c r="R1086" s="154"/>
      <c r="S1086" s="154"/>
      <c r="T1086" s="154"/>
      <c r="U1086" s="244" t="str">
        <f>IF(F1086="","",Tabla1[[#This Row],[Fecha Inicio grupo]]+3*7-7)</f>
        <v/>
      </c>
      <c r="V1086" s="245" t="str">
        <f>IF(F1086="","",EDATE(Tabla1[[#This Row],[Fecha Inicio grupo]],3))</f>
        <v/>
      </c>
      <c r="W1086" s="30"/>
      <c r="X1086" s="30"/>
      <c r="Y1086" s="155"/>
      <c r="Z1086" s="155"/>
      <c r="AA1086" s="155"/>
      <c r="AB1086" s="155"/>
      <c r="AC1086" s="155"/>
      <c r="AD1086" s="155"/>
      <c r="AE1086" s="155"/>
      <c r="AF1086" s="155"/>
      <c r="AG1086" s="155"/>
      <c r="AH1086" s="232"/>
      <c r="AI1086" s="232"/>
      <c r="AJ1086" s="233"/>
      <c r="AK1086" s="232"/>
      <c r="AL1086" s="232"/>
      <c r="AM1086" s="232"/>
      <c r="AN1086" s="232"/>
      <c r="AO1086" s="145"/>
      <c r="AP1086" s="247" t="str">
        <f>IF(F1086="","",IFERROR(VLOOKUP(SUBSTITUTE(SUBSTITUTE(Tabla1[[#This Row],[Uso Sistemas]],"T","P"),"N","F"),Parámetros!$M$2:$N$17,2,0),"Completar hasta 3ra sem. para evaluar a Probacionista"))</f>
        <v/>
      </c>
      <c r="AQ1086" s="156"/>
      <c r="AR1086" s="156"/>
      <c r="AS1086" s="156"/>
      <c r="AT1086" s="30"/>
      <c r="AU1086" s="56" t="str">
        <f>CONCATENATE(Tabla1[[#This Row],[sem 01]],Tabla1[[#This Row],[sem 02]],Tabla1[[#This Row],[sem 03]])</f>
        <v/>
      </c>
      <c r="AV1086" s="56"/>
      <c r="AW1086" s="56"/>
      <c r="AX1086" s="249" t="str">
        <f>IF(V1086="","",EOMONTH(EDATE(Tabla1[[#This Row],[Fecha Finalización]],2),0))</f>
        <v/>
      </c>
      <c r="AY1086" s="156"/>
      <c r="AZ1086" s="250" t="str">
        <f>IF(V1086="","",EOMONTH(EDATE(Tabla1[[#This Row],[Fecha Finalización]],3),0))</f>
        <v/>
      </c>
      <c r="BA1086" s="40"/>
      <c r="BB1086" s="40"/>
      <c r="BC1086" s="238"/>
      <c r="BD1086" s="234" t="str">
        <f>IF(F1086="","",Tabla1[[#This Row],[sem 01]]&amp;Tabla1[[#This Row],[sem 02]]&amp;Tabla1[[#This Row],[sem 03]])</f>
        <v/>
      </c>
      <c r="BE1086" s="235" t="str">
        <f>+IF(TRIM(F1086)="","",$B$1&amp;"-"&amp;Tabla1[[#This Row],[Mes Inscrito]]&amp;"-"&amp;Tabla1[[#This Row],[Dia de clases Inscrito]]&amp;"-"&amp;Tabla1[[#This Row],[Horario Inscrito]]&amp;"-"&amp;Tabla1[[#This Row],[Fecha Inicio grupo]])</f>
        <v/>
      </c>
      <c r="BF1086" s="252" t="str">
        <f>IF(F1086="","",Tabla1[[#This Row],[Curso]])</f>
        <v/>
      </c>
      <c r="BG1086" s="253" t="str">
        <f>+IF(TRIM(F1086)="","",$B$1&amp;"-"&amp;TRIM(Tabla1[[#This Row],[Mes Inscrito]])&amp;"-"&amp;TRIM(Tabla1[[#This Row],[Dia de clases Inscrito]])&amp;"-"&amp;TRIM(Tabla1[[#This Row],[Horario Inscrito]])&amp;"-"&amp;TRIM(Tabla1[[#This Row],[Fecha Inicio grupo]])&amp;"-"&amp;TRIM(Tabla1[[#This Row],[Tipo Incrito]]))</f>
        <v/>
      </c>
      <c r="BH1086" s="254"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08"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08"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08" t="str">
        <f>IF(Tabla1[[#This Row],[Fecha Inicio grupo]]="","",IFERROR(VLOOKUP(Tabla1[[#This Row],[Mes de Alta como miembro]],Parámetros!$AM$2:$AN$16,2,0),"01/01/1900"))</f>
        <v/>
      </c>
    </row>
    <row r="1087" spans="1:63" ht="15" hidden="1" customHeight="1">
      <c r="A1087" s="69">
        <v>1084</v>
      </c>
      <c r="B1087" s="146"/>
      <c r="C1087" s="147"/>
      <c r="D1087" s="43"/>
      <c r="E1087" s="148"/>
      <c r="F1087" s="207"/>
      <c r="G1087" s="46"/>
      <c r="H1087" s="165"/>
      <c r="I1087" s="149"/>
      <c r="J1087" s="147"/>
      <c r="K1087" s="168"/>
      <c r="L1087" s="151"/>
      <c r="M1087" s="150"/>
      <c r="N1087" s="240" t="str">
        <f ca="1">IF(Tabla1[[#This Row],[Fecha de nac]]="","",IF(Tabla1[[#This Row],[Fecha Finalización]] &gt;=TODAY(), DATEDIF(Tabla1[[#This Row],[Fecha de nac]],TODAY(),"y"), ROUNDDOWN((Tabla1[[#This Row],[Fecha Finalización]] -Tabla1[[#This Row],[Fecha de nac]])/365,0)))</f>
        <v/>
      </c>
      <c r="O1087" s="171"/>
      <c r="P1087" s="152"/>
      <c r="Q1087" s="153"/>
      <c r="R1087" s="154"/>
      <c r="S1087" s="154"/>
      <c r="T1087" s="154"/>
      <c r="U1087" s="244" t="str">
        <f>IF(F1087="","",Tabla1[[#This Row],[Fecha Inicio grupo]]+3*7-7)</f>
        <v/>
      </c>
      <c r="V1087" s="245" t="str">
        <f>IF(F1087="","",EDATE(Tabla1[[#This Row],[Fecha Inicio grupo]],3))</f>
        <v/>
      </c>
      <c r="W1087" s="30"/>
      <c r="X1087" s="30"/>
      <c r="Y1087" s="155"/>
      <c r="Z1087" s="155"/>
      <c r="AA1087" s="155"/>
      <c r="AB1087" s="155"/>
      <c r="AC1087" s="155"/>
      <c r="AD1087" s="155"/>
      <c r="AE1087" s="155"/>
      <c r="AF1087" s="155"/>
      <c r="AG1087" s="155"/>
      <c r="AH1087" s="232"/>
      <c r="AI1087" s="232"/>
      <c r="AJ1087" s="233"/>
      <c r="AK1087" s="232"/>
      <c r="AL1087" s="232"/>
      <c r="AM1087" s="232"/>
      <c r="AN1087" s="232"/>
      <c r="AO1087" s="145"/>
      <c r="AP1087" s="247" t="str">
        <f>IF(F1087="","",IFERROR(VLOOKUP(SUBSTITUTE(SUBSTITUTE(Tabla1[[#This Row],[Uso Sistemas]],"T","P"),"N","F"),Parámetros!$M$2:$N$17,2,0),"Completar hasta 3ra sem. para evaluar a Probacionista"))</f>
        <v/>
      </c>
      <c r="AQ1087" s="156"/>
      <c r="AR1087" s="156"/>
      <c r="AS1087" s="156"/>
      <c r="AT1087" s="30"/>
      <c r="AU1087" s="56" t="str">
        <f>CONCATENATE(Tabla1[[#This Row],[sem 01]],Tabla1[[#This Row],[sem 02]],Tabla1[[#This Row],[sem 03]])</f>
        <v/>
      </c>
      <c r="AV1087" s="56"/>
      <c r="AW1087" s="56"/>
      <c r="AX1087" s="249" t="str">
        <f>IF(V1087="","",EOMONTH(EDATE(Tabla1[[#This Row],[Fecha Finalización]],2),0))</f>
        <v/>
      </c>
      <c r="AY1087" s="156"/>
      <c r="AZ1087" s="250" t="str">
        <f>IF(V1087="","",EOMONTH(EDATE(Tabla1[[#This Row],[Fecha Finalización]],3),0))</f>
        <v/>
      </c>
      <c r="BA1087" s="40"/>
      <c r="BB1087" s="40"/>
      <c r="BC1087" s="238"/>
      <c r="BD1087" s="234" t="str">
        <f>IF(F1087="","",Tabla1[[#This Row],[sem 01]]&amp;Tabla1[[#This Row],[sem 02]]&amp;Tabla1[[#This Row],[sem 03]])</f>
        <v/>
      </c>
      <c r="BE1087" s="235" t="str">
        <f>+IF(TRIM(F1087)="","",$B$1&amp;"-"&amp;Tabla1[[#This Row],[Mes Inscrito]]&amp;"-"&amp;Tabla1[[#This Row],[Dia de clases Inscrito]]&amp;"-"&amp;Tabla1[[#This Row],[Horario Inscrito]]&amp;"-"&amp;Tabla1[[#This Row],[Fecha Inicio grupo]])</f>
        <v/>
      </c>
      <c r="BF1087" s="252" t="str">
        <f>IF(F1087="","",Tabla1[[#This Row],[Curso]])</f>
        <v/>
      </c>
      <c r="BG1087" s="253" t="str">
        <f>+IF(TRIM(F1087)="","",$B$1&amp;"-"&amp;TRIM(Tabla1[[#This Row],[Mes Inscrito]])&amp;"-"&amp;TRIM(Tabla1[[#This Row],[Dia de clases Inscrito]])&amp;"-"&amp;TRIM(Tabla1[[#This Row],[Horario Inscrito]])&amp;"-"&amp;TRIM(Tabla1[[#This Row],[Fecha Inicio grupo]])&amp;"-"&amp;TRIM(Tabla1[[#This Row],[Tipo Incrito]]))</f>
        <v/>
      </c>
      <c r="BH1087" s="254"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08"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08"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08" t="str">
        <f>IF(Tabla1[[#This Row],[Fecha Inicio grupo]]="","",IFERROR(VLOOKUP(Tabla1[[#This Row],[Mes de Alta como miembro]],Parámetros!$AM$2:$AN$16,2,0),"01/01/1900"))</f>
        <v/>
      </c>
    </row>
    <row r="1088" spans="1:63" ht="15" hidden="1" customHeight="1">
      <c r="A1088" s="69">
        <v>1085</v>
      </c>
      <c r="B1088" s="146"/>
      <c r="C1088" s="147"/>
      <c r="D1088" s="43"/>
      <c r="E1088" s="148"/>
      <c r="F1088" s="207"/>
      <c r="G1088" s="46"/>
      <c r="H1088" s="165"/>
      <c r="I1088" s="149"/>
      <c r="J1088" s="147"/>
      <c r="K1088" s="168"/>
      <c r="L1088" s="151"/>
      <c r="M1088" s="150"/>
      <c r="N1088" s="240" t="str">
        <f ca="1">IF(Tabla1[[#This Row],[Fecha de nac]]="","",IF(Tabla1[[#This Row],[Fecha Finalización]] &gt;=TODAY(), DATEDIF(Tabla1[[#This Row],[Fecha de nac]],TODAY(),"y"), ROUNDDOWN((Tabla1[[#This Row],[Fecha Finalización]] -Tabla1[[#This Row],[Fecha de nac]])/365,0)))</f>
        <v/>
      </c>
      <c r="O1088" s="171"/>
      <c r="P1088" s="152"/>
      <c r="Q1088" s="153"/>
      <c r="R1088" s="154"/>
      <c r="S1088" s="154"/>
      <c r="T1088" s="154"/>
      <c r="U1088" s="244" t="str">
        <f>IF(F1088="","",Tabla1[[#This Row],[Fecha Inicio grupo]]+3*7-7)</f>
        <v/>
      </c>
      <c r="V1088" s="245" t="str">
        <f>IF(F1088="","",EDATE(Tabla1[[#This Row],[Fecha Inicio grupo]],3))</f>
        <v/>
      </c>
      <c r="W1088" s="30"/>
      <c r="X1088" s="30"/>
      <c r="Y1088" s="155"/>
      <c r="Z1088" s="155"/>
      <c r="AA1088" s="155"/>
      <c r="AB1088" s="155"/>
      <c r="AC1088" s="155"/>
      <c r="AD1088" s="155"/>
      <c r="AE1088" s="155"/>
      <c r="AF1088" s="155"/>
      <c r="AG1088" s="155"/>
      <c r="AH1088" s="232"/>
      <c r="AI1088" s="232"/>
      <c r="AJ1088" s="233"/>
      <c r="AK1088" s="232"/>
      <c r="AL1088" s="232"/>
      <c r="AM1088" s="232"/>
      <c r="AN1088" s="232"/>
      <c r="AO1088" s="145"/>
      <c r="AP1088" s="247" t="str">
        <f>IF(F1088="","",IFERROR(VLOOKUP(SUBSTITUTE(SUBSTITUTE(Tabla1[[#This Row],[Uso Sistemas]],"T","P"),"N","F"),Parámetros!$M$2:$N$17,2,0),"Completar hasta 3ra sem. para evaluar a Probacionista"))</f>
        <v/>
      </c>
      <c r="AQ1088" s="156"/>
      <c r="AR1088" s="156"/>
      <c r="AS1088" s="156"/>
      <c r="AT1088" s="30"/>
      <c r="AU1088" s="56" t="str">
        <f>CONCATENATE(Tabla1[[#This Row],[sem 01]],Tabla1[[#This Row],[sem 02]],Tabla1[[#This Row],[sem 03]])</f>
        <v/>
      </c>
      <c r="AV1088" s="56"/>
      <c r="AW1088" s="56"/>
      <c r="AX1088" s="249" t="str">
        <f>IF(V1088="","",EOMONTH(EDATE(Tabla1[[#This Row],[Fecha Finalización]],2),0))</f>
        <v/>
      </c>
      <c r="AY1088" s="156"/>
      <c r="AZ1088" s="250" t="str">
        <f>IF(V1088="","",EOMONTH(EDATE(Tabla1[[#This Row],[Fecha Finalización]],3),0))</f>
        <v/>
      </c>
      <c r="BA1088" s="40"/>
      <c r="BB1088" s="40"/>
      <c r="BC1088" s="238"/>
      <c r="BD1088" s="234" t="str">
        <f>IF(F1088="","",Tabla1[[#This Row],[sem 01]]&amp;Tabla1[[#This Row],[sem 02]]&amp;Tabla1[[#This Row],[sem 03]])</f>
        <v/>
      </c>
      <c r="BE1088" s="235" t="str">
        <f>+IF(TRIM(F1088)="","",$B$1&amp;"-"&amp;Tabla1[[#This Row],[Mes Inscrito]]&amp;"-"&amp;Tabla1[[#This Row],[Dia de clases Inscrito]]&amp;"-"&amp;Tabla1[[#This Row],[Horario Inscrito]]&amp;"-"&amp;Tabla1[[#This Row],[Fecha Inicio grupo]])</f>
        <v/>
      </c>
      <c r="BF1088" s="252" t="str">
        <f>IF(F1088="","",Tabla1[[#This Row],[Curso]])</f>
        <v/>
      </c>
      <c r="BG1088" s="253" t="str">
        <f>+IF(TRIM(F1088)="","",$B$1&amp;"-"&amp;TRIM(Tabla1[[#This Row],[Mes Inscrito]])&amp;"-"&amp;TRIM(Tabla1[[#This Row],[Dia de clases Inscrito]])&amp;"-"&amp;TRIM(Tabla1[[#This Row],[Horario Inscrito]])&amp;"-"&amp;TRIM(Tabla1[[#This Row],[Fecha Inicio grupo]])&amp;"-"&amp;TRIM(Tabla1[[#This Row],[Tipo Incrito]]))</f>
        <v/>
      </c>
      <c r="BH1088" s="254"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08"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08"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08" t="str">
        <f>IF(Tabla1[[#This Row],[Fecha Inicio grupo]]="","",IFERROR(VLOOKUP(Tabla1[[#This Row],[Mes de Alta como miembro]],Parámetros!$AM$2:$AN$16,2,0),"01/01/1900"))</f>
        <v/>
      </c>
    </row>
    <row r="1089" spans="1:63" ht="15" hidden="1" customHeight="1">
      <c r="A1089" s="69">
        <v>1086</v>
      </c>
      <c r="B1089" s="146"/>
      <c r="C1089" s="147"/>
      <c r="D1089" s="43"/>
      <c r="E1089" s="148"/>
      <c r="F1089" s="207"/>
      <c r="G1089" s="46"/>
      <c r="H1089" s="165"/>
      <c r="I1089" s="149"/>
      <c r="J1089" s="147"/>
      <c r="K1089" s="168"/>
      <c r="L1089" s="151"/>
      <c r="M1089" s="150"/>
      <c r="N1089" s="240" t="str">
        <f ca="1">IF(Tabla1[[#This Row],[Fecha de nac]]="","",IF(Tabla1[[#This Row],[Fecha Finalización]] &gt;=TODAY(), DATEDIF(Tabla1[[#This Row],[Fecha de nac]],TODAY(),"y"), ROUNDDOWN((Tabla1[[#This Row],[Fecha Finalización]] -Tabla1[[#This Row],[Fecha de nac]])/365,0)))</f>
        <v/>
      </c>
      <c r="O1089" s="171"/>
      <c r="P1089" s="152"/>
      <c r="Q1089" s="153"/>
      <c r="R1089" s="154"/>
      <c r="S1089" s="154"/>
      <c r="T1089" s="154"/>
      <c r="U1089" s="244" t="str">
        <f>IF(F1089="","",Tabla1[[#This Row],[Fecha Inicio grupo]]+3*7-7)</f>
        <v/>
      </c>
      <c r="V1089" s="245" t="str">
        <f>IF(F1089="","",EDATE(Tabla1[[#This Row],[Fecha Inicio grupo]],3))</f>
        <v/>
      </c>
      <c r="W1089" s="30"/>
      <c r="X1089" s="30"/>
      <c r="Y1089" s="155"/>
      <c r="Z1089" s="155"/>
      <c r="AA1089" s="155"/>
      <c r="AB1089" s="155"/>
      <c r="AC1089" s="155"/>
      <c r="AD1089" s="155"/>
      <c r="AE1089" s="155"/>
      <c r="AF1089" s="155"/>
      <c r="AG1089" s="155"/>
      <c r="AH1089" s="232"/>
      <c r="AI1089" s="232"/>
      <c r="AJ1089" s="233"/>
      <c r="AK1089" s="232"/>
      <c r="AL1089" s="232"/>
      <c r="AM1089" s="232"/>
      <c r="AN1089" s="232"/>
      <c r="AO1089" s="145"/>
      <c r="AP1089" s="247" t="str">
        <f>IF(F1089="","",IFERROR(VLOOKUP(SUBSTITUTE(SUBSTITUTE(Tabla1[[#This Row],[Uso Sistemas]],"T","P"),"N","F"),Parámetros!$M$2:$N$17,2,0),"Completar hasta 3ra sem. para evaluar a Probacionista"))</f>
        <v/>
      </c>
      <c r="AQ1089" s="156"/>
      <c r="AR1089" s="156"/>
      <c r="AS1089" s="156"/>
      <c r="AT1089" s="30"/>
      <c r="AU1089" s="56" t="str">
        <f>CONCATENATE(Tabla1[[#This Row],[sem 01]],Tabla1[[#This Row],[sem 02]],Tabla1[[#This Row],[sem 03]])</f>
        <v/>
      </c>
      <c r="AV1089" s="56"/>
      <c r="AW1089" s="56"/>
      <c r="AX1089" s="249" t="str">
        <f>IF(V1089="","",EOMONTH(EDATE(Tabla1[[#This Row],[Fecha Finalización]],2),0))</f>
        <v/>
      </c>
      <c r="AY1089" s="156"/>
      <c r="AZ1089" s="250" t="str">
        <f>IF(V1089="","",EOMONTH(EDATE(Tabla1[[#This Row],[Fecha Finalización]],3),0))</f>
        <v/>
      </c>
      <c r="BA1089" s="40"/>
      <c r="BB1089" s="40"/>
      <c r="BC1089" s="238"/>
      <c r="BD1089" s="234" t="str">
        <f>IF(F1089="","",Tabla1[[#This Row],[sem 01]]&amp;Tabla1[[#This Row],[sem 02]]&amp;Tabla1[[#This Row],[sem 03]])</f>
        <v/>
      </c>
      <c r="BE1089" s="235" t="str">
        <f>+IF(TRIM(F1089)="","",$B$1&amp;"-"&amp;Tabla1[[#This Row],[Mes Inscrito]]&amp;"-"&amp;Tabla1[[#This Row],[Dia de clases Inscrito]]&amp;"-"&amp;Tabla1[[#This Row],[Horario Inscrito]]&amp;"-"&amp;Tabla1[[#This Row],[Fecha Inicio grupo]])</f>
        <v/>
      </c>
      <c r="BF1089" s="252" t="str">
        <f>IF(F1089="","",Tabla1[[#This Row],[Curso]])</f>
        <v/>
      </c>
      <c r="BG1089" s="253" t="str">
        <f>+IF(TRIM(F1089)="","",$B$1&amp;"-"&amp;TRIM(Tabla1[[#This Row],[Mes Inscrito]])&amp;"-"&amp;TRIM(Tabla1[[#This Row],[Dia de clases Inscrito]])&amp;"-"&amp;TRIM(Tabla1[[#This Row],[Horario Inscrito]])&amp;"-"&amp;TRIM(Tabla1[[#This Row],[Fecha Inicio grupo]])&amp;"-"&amp;TRIM(Tabla1[[#This Row],[Tipo Incrito]]))</f>
        <v/>
      </c>
      <c r="BH1089" s="254"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08"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08"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08" t="str">
        <f>IF(Tabla1[[#This Row],[Fecha Inicio grupo]]="","",IFERROR(VLOOKUP(Tabla1[[#This Row],[Mes de Alta como miembro]],Parámetros!$AM$2:$AN$16,2,0),"01/01/1900"))</f>
        <v/>
      </c>
    </row>
    <row r="1090" spans="1:63" ht="15" hidden="1" customHeight="1">
      <c r="A1090" s="69">
        <v>1087</v>
      </c>
      <c r="B1090" s="146"/>
      <c r="C1090" s="147"/>
      <c r="D1090" s="43"/>
      <c r="E1090" s="148"/>
      <c r="F1090" s="207"/>
      <c r="G1090" s="46"/>
      <c r="H1090" s="165"/>
      <c r="I1090" s="149"/>
      <c r="J1090" s="147"/>
      <c r="K1090" s="168"/>
      <c r="L1090" s="151"/>
      <c r="M1090" s="150"/>
      <c r="N1090" s="240" t="str">
        <f ca="1">IF(Tabla1[[#This Row],[Fecha de nac]]="","",IF(Tabla1[[#This Row],[Fecha Finalización]] &gt;=TODAY(), DATEDIF(Tabla1[[#This Row],[Fecha de nac]],TODAY(),"y"), ROUNDDOWN((Tabla1[[#This Row],[Fecha Finalización]] -Tabla1[[#This Row],[Fecha de nac]])/365,0)))</f>
        <v/>
      </c>
      <c r="O1090" s="171"/>
      <c r="P1090" s="152"/>
      <c r="Q1090" s="153"/>
      <c r="R1090" s="154"/>
      <c r="S1090" s="154"/>
      <c r="T1090" s="154"/>
      <c r="U1090" s="244" t="str">
        <f>IF(F1090="","",Tabla1[[#This Row],[Fecha Inicio grupo]]+3*7-7)</f>
        <v/>
      </c>
      <c r="V1090" s="245" t="str">
        <f>IF(F1090="","",EDATE(Tabla1[[#This Row],[Fecha Inicio grupo]],3))</f>
        <v/>
      </c>
      <c r="W1090" s="30"/>
      <c r="X1090" s="30"/>
      <c r="Y1090" s="155"/>
      <c r="Z1090" s="155"/>
      <c r="AA1090" s="155"/>
      <c r="AB1090" s="155"/>
      <c r="AC1090" s="155"/>
      <c r="AD1090" s="155"/>
      <c r="AE1090" s="155"/>
      <c r="AF1090" s="155"/>
      <c r="AG1090" s="155"/>
      <c r="AH1090" s="232"/>
      <c r="AI1090" s="232"/>
      <c r="AJ1090" s="233"/>
      <c r="AK1090" s="232"/>
      <c r="AL1090" s="232"/>
      <c r="AM1090" s="232"/>
      <c r="AN1090" s="232"/>
      <c r="AO1090" s="145"/>
      <c r="AP1090" s="247" t="str">
        <f>IF(F1090="","",IFERROR(VLOOKUP(SUBSTITUTE(SUBSTITUTE(Tabla1[[#This Row],[Uso Sistemas]],"T","P"),"N","F"),Parámetros!$M$2:$N$17,2,0),"Completar hasta 3ra sem. para evaluar a Probacionista"))</f>
        <v/>
      </c>
      <c r="AQ1090" s="156"/>
      <c r="AR1090" s="156"/>
      <c r="AS1090" s="156"/>
      <c r="AT1090" s="30"/>
      <c r="AU1090" s="56" t="str">
        <f>CONCATENATE(Tabla1[[#This Row],[sem 01]],Tabla1[[#This Row],[sem 02]],Tabla1[[#This Row],[sem 03]])</f>
        <v/>
      </c>
      <c r="AV1090" s="56"/>
      <c r="AW1090" s="56"/>
      <c r="AX1090" s="249" t="str">
        <f>IF(V1090="","",EOMONTH(EDATE(Tabla1[[#This Row],[Fecha Finalización]],2),0))</f>
        <v/>
      </c>
      <c r="AY1090" s="156"/>
      <c r="AZ1090" s="250" t="str">
        <f>IF(V1090="","",EOMONTH(EDATE(Tabla1[[#This Row],[Fecha Finalización]],3),0))</f>
        <v/>
      </c>
      <c r="BA1090" s="40"/>
      <c r="BB1090" s="40"/>
      <c r="BC1090" s="238"/>
      <c r="BD1090" s="234" t="str">
        <f>IF(F1090="","",Tabla1[[#This Row],[sem 01]]&amp;Tabla1[[#This Row],[sem 02]]&amp;Tabla1[[#This Row],[sem 03]])</f>
        <v/>
      </c>
      <c r="BE1090" s="235" t="str">
        <f>+IF(TRIM(F1090)="","",$B$1&amp;"-"&amp;Tabla1[[#This Row],[Mes Inscrito]]&amp;"-"&amp;Tabla1[[#This Row],[Dia de clases Inscrito]]&amp;"-"&amp;Tabla1[[#This Row],[Horario Inscrito]]&amp;"-"&amp;Tabla1[[#This Row],[Fecha Inicio grupo]])</f>
        <v/>
      </c>
      <c r="BF1090" s="252" t="str">
        <f>IF(F1090="","",Tabla1[[#This Row],[Curso]])</f>
        <v/>
      </c>
      <c r="BG1090" s="253" t="str">
        <f>+IF(TRIM(F1090)="","",$B$1&amp;"-"&amp;TRIM(Tabla1[[#This Row],[Mes Inscrito]])&amp;"-"&amp;TRIM(Tabla1[[#This Row],[Dia de clases Inscrito]])&amp;"-"&amp;TRIM(Tabla1[[#This Row],[Horario Inscrito]])&amp;"-"&amp;TRIM(Tabla1[[#This Row],[Fecha Inicio grupo]])&amp;"-"&amp;TRIM(Tabla1[[#This Row],[Tipo Incrito]]))</f>
        <v/>
      </c>
      <c r="BH1090" s="254"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08"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08"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08" t="str">
        <f>IF(Tabla1[[#This Row],[Fecha Inicio grupo]]="","",IFERROR(VLOOKUP(Tabla1[[#This Row],[Mes de Alta como miembro]],Parámetros!$AM$2:$AN$16,2,0),"01/01/1900"))</f>
        <v/>
      </c>
    </row>
    <row r="1091" spans="1:63" ht="15" hidden="1" customHeight="1">
      <c r="A1091" s="69">
        <v>1088</v>
      </c>
      <c r="B1091" s="146"/>
      <c r="C1091" s="147"/>
      <c r="D1091" s="43"/>
      <c r="E1091" s="148"/>
      <c r="F1091" s="207"/>
      <c r="G1091" s="46"/>
      <c r="H1091" s="165"/>
      <c r="I1091" s="149"/>
      <c r="J1091" s="147"/>
      <c r="K1091" s="168"/>
      <c r="L1091" s="151"/>
      <c r="M1091" s="150"/>
      <c r="N1091" s="240" t="str">
        <f ca="1">IF(Tabla1[[#This Row],[Fecha de nac]]="","",IF(Tabla1[[#This Row],[Fecha Finalización]] &gt;=TODAY(), DATEDIF(Tabla1[[#This Row],[Fecha de nac]],TODAY(),"y"), ROUNDDOWN((Tabla1[[#This Row],[Fecha Finalización]] -Tabla1[[#This Row],[Fecha de nac]])/365,0)))</f>
        <v/>
      </c>
      <c r="O1091" s="171"/>
      <c r="P1091" s="152"/>
      <c r="Q1091" s="153"/>
      <c r="R1091" s="154"/>
      <c r="S1091" s="154"/>
      <c r="T1091" s="154"/>
      <c r="U1091" s="244" t="str">
        <f>IF(F1091="","",Tabla1[[#This Row],[Fecha Inicio grupo]]+3*7-7)</f>
        <v/>
      </c>
      <c r="V1091" s="245" t="str">
        <f>IF(F1091="","",EDATE(Tabla1[[#This Row],[Fecha Inicio grupo]],3))</f>
        <v/>
      </c>
      <c r="W1091" s="30"/>
      <c r="X1091" s="30"/>
      <c r="Y1091" s="155"/>
      <c r="Z1091" s="155"/>
      <c r="AA1091" s="155"/>
      <c r="AB1091" s="155"/>
      <c r="AC1091" s="155"/>
      <c r="AD1091" s="155"/>
      <c r="AE1091" s="155"/>
      <c r="AF1091" s="155"/>
      <c r="AG1091" s="155"/>
      <c r="AH1091" s="232"/>
      <c r="AI1091" s="232"/>
      <c r="AJ1091" s="233"/>
      <c r="AK1091" s="232"/>
      <c r="AL1091" s="232"/>
      <c r="AM1091" s="232"/>
      <c r="AN1091" s="232"/>
      <c r="AO1091" s="145"/>
      <c r="AP1091" s="247" t="str">
        <f>IF(F1091="","",IFERROR(VLOOKUP(SUBSTITUTE(SUBSTITUTE(Tabla1[[#This Row],[Uso Sistemas]],"T","P"),"N","F"),Parámetros!$M$2:$N$17,2,0),"Completar hasta 3ra sem. para evaluar a Probacionista"))</f>
        <v/>
      </c>
      <c r="AQ1091" s="156"/>
      <c r="AR1091" s="156"/>
      <c r="AS1091" s="156"/>
      <c r="AT1091" s="30"/>
      <c r="AU1091" s="56" t="str">
        <f>CONCATENATE(Tabla1[[#This Row],[sem 01]],Tabla1[[#This Row],[sem 02]],Tabla1[[#This Row],[sem 03]])</f>
        <v/>
      </c>
      <c r="AV1091" s="56"/>
      <c r="AW1091" s="56"/>
      <c r="AX1091" s="249" t="str">
        <f>IF(V1091="","",EOMONTH(EDATE(Tabla1[[#This Row],[Fecha Finalización]],2),0))</f>
        <v/>
      </c>
      <c r="AY1091" s="156"/>
      <c r="AZ1091" s="250" t="str">
        <f>IF(V1091="","",EOMONTH(EDATE(Tabla1[[#This Row],[Fecha Finalización]],3),0))</f>
        <v/>
      </c>
      <c r="BA1091" s="40"/>
      <c r="BB1091" s="40"/>
      <c r="BC1091" s="238"/>
      <c r="BD1091" s="234" t="str">
        <f>IF(F1091="","",Tabla1[[#This Row],[sem 01]]&amp;Tabla1[[#This Row],[sem 02]]&amp;Tabla1[[#This Row],[sem 03]])</f>
        <v/>
      </c>
      <c r="BE1091" s="235" t="str">
        <f>+IF(TRIM(F1091)="","",$B$1&amp;"-"&amp;Tabla1[[#This Row],[Mes Inscrito]]&amp;"-"&amp;Tabla1[[#This Row],[Dia de clases Inscrito]]&amp;"-"&amp;Tabla1[[#This Row],[Horario Inscrito]]&amp;"-"&amp;Tabla1[[#This Row],[Fecha Inicio grupo]])</f>
        <v/>
      </c>
      <c r="BF1091" s="252" t="str">
        <f>IF(F1091="","",Tabla1[[#This Row],[Curso]])</f>
        <v/>
      </c>
      <c r="BG1091" s="253" t="str">
        <f>+IF(TRIM(F1091)="","",$B$1&amp;"-"&amp;TRIM(Tabla1[[#This Row],[Mes Inscrito]])&amp;"-"&amp;TRIM(Tabla1[[#This Row],[Dia de clases Inscrito]])&amp;"-"&amp;TRIM(Tabla1[[#This Row],[Horario Inscrito]])&amp;"-"&amp;TRIM(Tabla1[[#This Row],[Fecha Inicio grupo]])&amp;"-"&amp;TRIM(Tabla1[[#This Row],[Tipo Incrito]]))</f>
        <v/>
      </c>
      <c r="BH1091" s="254"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08"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08"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08" t="str">
        <f>IF(Tabla1[[#This Row],[Fecha Inicio grupo]]="","",IFERROR(VLOOKUP(Tabla1[[#This Row],[Mes de Alta como miembro]],Parámetros!$AM$2:$AN$16,2,0),"01/01/1900"))</f>
        <v/>
      </c>
    </row>
    <row r="1092" spans="1:63" ht="15" hidden="1" customHeight="1">
      <c r="A1092" s="69">
        <v>1089</v>
      </c>
      <c r="B1092" s="146"/>
      <c r="C1092" s="147"/>
      <c r="D1092" s="43"/>
      <c r="E1092" s="148"/>
      <c r="F1092" s="207"/>
      <c r="G1092" s="46"/>
      <c r="H1092" s="165"/>
      <c r="I1092" s="149"/>
      <c r="J1092" s="147"/>
      <c r="K1092" s="168"/>
      <c r="L1092" s="151"/>
      <c r="M1092" s="150"/>
      <c r="N1092" s="240" t="str">
        <f ca="1">IF(Tabla1[[#This Row],[Fecha de nac]]="","",IF(Tabla1[[#This Row],[Fecha Finalización]] &gt;=TODAY(), DATEDIF(Tabla1[[#This Row],[Fecha de nac]],TODAY(),"y"), ROUNDDOWN((Tabla1[[#This Row],[Fecha Finalización]] -Tabla1[[#This Row],[Fecha de nac]])/365,0)))</f>
        <v/>
      </c>
      <c r="O1092" s="171"/>
      <c r="P1092" s="152"/>
      <c r="Q1092" s="153"/>
      <c r="R1092" s="154"/>
      <c r="S1092" s="154"/>
      <c r="T1092" s="154"/>
      <c r="U1092" s="244" t="str">
        <f>IF(F1092="","",Tabla1[[#This Row],[Fecha Inicio grupo]]+3*7-7)</f>
        <v/>
      </c>
      <c r="V1092" s="245" t="str">
        <f>IF(F1092="","",EDATE(Tabla1[[#This Row],[Fecha Inicio grupo]],3))</f>
        <v/>
      </c>
      <c r="W1092" s="30"/>
      <c r="X1092" s="30"/>
      <c r="Y1092" s="155"/>
      <c r="Z1092" s="155"/>
      <c r="AA1092" s="155"/>
      <c r="AB1092" s="155"/>
      <c r="AC1092" s="155"/>
      <c r="AD1092" s="155"/>
      <c r="AE1092" s="155"/>
      <c r="AF1092" s="155"/>
      <c r="AG1092" s="155"/>
      <c r="AH1092" s="232"/>
      <c r="AI1092" s="232"/>
      <c r="AJ1092" s="233"/>
      <c r="AK1092" s="232"/>
      <c r="AL1092" s="232"/>
      <c r="AM1092" s="232"/>
      <c r="AN1092" s="232"/>
      <c r="AO1092" s="145"/>
      <c r="AP1092" s="247" t="str">
        <f>IF(F1092="","",IFERROR(VLOOKUP(SUBSTITUTE(SUBSTITUTE(Tabla1[[#This Row],[Uso Sistemas]],"T","P"),"N","F"),Parámetros!$M$2:$N$17,2,0),"Completar hasta 3ra sem. para evaluar a Probacionista"))</f>
        <v/>
      </c>
      <c r="AQ1092" s="156"/>
      <c r="AR1092" s="156"/>
      <c r="AS1092" s="156"/>
      <c r="AT1092" s="30"/>
      <c r="AU1092" s="56" t="str">
        <f>CONCATENATE(Tabla1[[#This Row],[sem 01]],Tabla1[[#This Row],[sem 02]],Tabla1[[#This Row],[sem 03]])</f>
        <v/>
      </c>
      <c r="AV1092" s="56"/>
      <c r="AW1092" s="56"/>
      <c r="AX1092" s="249" t="str">
        <f>IF(V1092="","",EOMONTH(EDATE(Tabla1[[#This Row],[Fecha Finalización]],2),0))</f>
        <v/>
      </c>
      <c r="AY1092" s="156"/>
      <c r="AZ1092" s="250" t="str">
        <f>IF(V1092="","",EOMONTH(EDATE(Tabla1[[#This Row],[Fecha Finalización]],3),0))</f>
        <v/>
      </c>
      <c r="BA1092" s="40"/>
      <c r="BB1092" s="40"/>
      <c r="BC1092" s="238"/>
      <c r="BD1092" s="234" t="str">
        <f>IF(F1092="","",Tabla1[[#This Row],[sem 01]]&amp;Tabla1[[#This Row],[sem 02]]&amp;Tabla1[[#This Row],[sem 03]])</f>
        <v/>
      </c>
      <c r="BE1092" s="235" t="str">
        <f>+IF(TRIM(F1092)="","",$B$1&amp;"-"&amp;Tabla1[[#This Row],[Mes Inscrito]]&amp;"-"&amp;Tabla1[[#This Row],[Dia de clases Inscrito]]&amp;"-"&amp;Tabla1[[#This Row],[Horario Inscrito]]&amp;"-"&amp;Tabla1[[#This Row],[Fecha Inicio grupo]])</f>
        <v/>
      </c>
      <c r="BF1092" s="252" t="str">
        <f>IF(F1092="","",Tabla1[[#This Row],[Curso]])</f>
        <v/>
      </c>
      <c r="BG1092" s="253" t="str">
        <f>+IF(TRIM(F1092)="","",$B$1&amp;"-"&amp;TRIM(Tabla1[[#This Row],[Mes Inscrito]])&amp;"-"&amp;TRIM(Tabla1[[#This Row],[Dia de clases Inscrito]])&amp;"-"&amp;TRIM(Tabla1[[#This Row],[Horario Inscrito]])&amp;"-"&amp;TRIM(Tabla1[[#This Row],[Fecha Inicio grupo]])&amp;"-"&amp;TRIM(Tabla1[[#This Row],[Tipo Incrito]]))</f>
        <v/>
      </c>
      <c r="BH1092" s="254"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08"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08"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08" t="str">
        <f>IF(Tabla1[[#This Row],[Fecha Inicio grupo]]="","",IFERROR(VLOOKUP(Tabla1[[#This Row],[Mes de Alta como miembro]],Parámetros!$AM$2:$AN$16,2,0),"01/01/1900"))</f>
        <v/>
      </c>
    </row>
    <row r="1093" spans="1:63" ht="15" hidden="1" customHeight="1">
      <c r="A1093" s="69">
        <v>1090</v>
      </c>
      <c r="B1093" s="146"/>
      <c r="C1093" s="147"/>
      <c r="D1093" s="43"/>
      <c r="E1093" s="148"/>
      <c r="F1093" s="207"/>
      <c r="G1093" s="46"/>
      <c r="H1093" s="165"/>
      <c r="I1093" s="149"/>
      <c r="J1093" s="147"/>
      <c r="K1093" s="168"/>
      <c r="L1093" s="151"/>
      <c r="M1093" s="150"/>
      <c r="N1093" s="240" t="str">
        <f ca="1">IF(Tabla1[[#This Row],[Fecha de nac]]="","",IF(Tabla1[[#This Row],[Fecha Finalización]] &gt;=TODAY(), DATEDIF(Tabla1[[#This Row],[Fecha de nac]],TODAY(),"y"), ROUNDDOWN((Tabla1[[#This Row],[Fecha Finalización]] -Tabla1[[#This Row],[Fecha de nac]])/365,0)))</f>
        <v/>
      </c>
      <c r="O1093" s="171"/>
      <c r="P1093" s="152"/>
      <c r="Q1093" s="153"/>
      <c r="R1093" s="154"/>
      <c r="S1093" s="154"/>
      <c r="T1093" s="154"/>
      <c r="U1093" s="244" t="str">
        <f>IF(F1093="","",Tabla1[[#This Row],[Fecha Inicio grupo]]+3*7-7)</f>
        <v/>
      </c>
      <c r="V1093" s="245" t="str">
        <f>IF(F1093="","",EDATE(Tabla1[[#This Row],[Fecha Inicio grupo]],3))</f>
        <v/>
      </c>
      <c r="W1093" s="30"/>
      <c r="X1093" s="30"/>
      <c r="Y1093" s="155"/>
      <c r="Z1093" s="155"/>
      <c r="AA1093" s="155"/>
      <c r="AB1093" s="155"/>
      <c r="AC1093" s="155"/>
      <c r="AD1093" s="155"/>
      <c r="AE1093" s="155"/>
      <c r="AF1093" s="155"/>
      <c r="AG1093" s="155"/>
      <c r="AH1093" s="232"/>
      <c r="AI1093" s="232"/>
      <c r="AJ1093" s="233"/>
      <c r="AK1093" s="232"/>
      <c r="AL1093" s="232"/>
      <c r="AM1093" s="232"/>
      <c r="AN1093" s="232"/>
      <c r="AO1093" s="145"/>
      <c r="AP1093" s="247" t="str">
        <f>IF(F1093="","",IFERROR(VLOOKUP(SUBSTITUTE(SUBSTITUTE(Tabla1[[#This Row],[Uso Sistemas]],"T","P"),"N","F"),Parámetros!$M$2:$N$17,2,0),"Completar hasta 3ra sem. para evaluar a Probacionista"))</f>
        <v/>
      </c>
      <c r="AQ1093" s="156"/>
      <c r="AR1093" s="156"/>
      <c r="AS1093" s="156"/>
      <c r="AT1093" s="30"/>
      <c r="AU1093" s="56" t="str">
        <f>CONCATENATE(Tabla1[[#This Row],[sem 01]],Tabla1[[#This Row],[sem 02]],Tabla1[[#This Row],[sem 03]])</f>
        <v/>
      </c>
      <c r="AV1093" s="56"/>
      <c r="AW1093" s="56"/>
      <c r="AX1093" s="249" t="str">
        <f>IF(V1093="","",EOMONTH(EDATE(Tabla1[[#This Row],[Fecha Finalización]],2),0))</f>
        <v/>
      </c>
      <c r="AY1093" s="156"/>
      <c r="AZ1093" s="250" t="str">
        <f>IF(V1093="","",EOMONTH(EDATE(Tabla1[[#This Row],[Fecha Finalización]],3),0))</f>
        <v/>
      </c>
      <c r="BA1093" s="40"/>
      <c r="BB1093" s="40"/>
      <c r="BC1093" s="238"/>
      <c r="BD1093" s="234" t="str">
        <f>IF(F1093="","",Tabla1[[#This Row],[sem 01]]&amp;Tabla1[[#This Row],[sem 02]]&amp;Tabla1[[#This Row],[sem 03]])</f>
        <v/>
      </c>
      <c r="BE1093" s="235" t="str">
        <f>+IF(TRIM(F1093)="","",$B$1&amp;"-"&amp;Tabla1[[#This Row],[Mes Inscrito]]&amp;"-"&amp;Tabla1[[#This Row],[Dia de clases Inscrito]]&amp;"-"&amp;Tabla1[[#This Row],[Horario Inscrito]]&amp;"-"&amp;Tabla1[[#This Row],[Fecha Inicio grupo]])</f>
        <v/>
      </c>
      <c r="BF1093" s="252" t="str">
        <f>IF(F1093="","",Tabla1[[#This Row],[Curso]])</f>
        <v/>
      </c>
      <c r="BG1093" s="253" t="str">
        <f>+IF(TRIM(F1093)="","",$B$1&amp;"-"&amp;TRIM(Tabla1[[#This Row],[Mes Inscrito]])&amp;"-"&amp;TRIM(Tabla1[[#This Row],[Dia de clases Inscrito]])&amp;"-"&amp;TRIM(Tabla1[[#This Row],[Horario Inscrito]])&amp;"-"&amp;TRIM(Tabla1[[#This Row],[Fecha Inicio grupo]])&amp;"-"&amp;TRIM(Tabla1[[#This Row],[Tipo Incrito]]))</f>
        <v/>
      </c>
      <c r="BH1093" s="254"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08"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08"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08" t="str">
        <f>IF(Tabla1[[#This Row],[Fecha Inicio grupo]]="","",IFERROR(VLOOKUP(Tabla1[[#This Row],[Mes de Alta como miembro]],Parámetros!$AM$2:$AN$16,2,0),"01/01/1900"))</f>
        <v/>
      </c>
    </row>
    <row r="1094" spans="1:63" ht="15" hidden="1" customHeight="1">
      <c r="A1094" s="69">
        <v>1091</v>
      </c>
      <c r="B1094" s="146"/>
      <c r="C1094" s="147"/>
      <c r="D1094" s="43"/>
      <c r="E1094" s="148"/>
      <c r="F1094" s="207"/>
      <c r="G1094" s="46"/>
      <c r="H1094" s="165"/>
      <c r="I1094" s="149"/>
      <c r="J1094" s="147"/>
      <c r="K1094" s="168"/>
      <c r="L1094" s="151"/>
      <c r="M1094" s="150"/>
      <c r="N1094" s="240" t="str">
        <f ca="1">IF(Tabla1[[#This Row],[Fecha de nac]]="","",IF(Tabla1[[#This Row],[Fecha Finalización]] &gt;=TODAY(), DATEDIF(Tabla1[[#This Row],[Fecha de nac]],TODAY(),"y"), ROUNDDOWN((Tabla1[[#This Row],[Fecha Finalización]] -Tabla1[[#This Row],[Fecha de nac]])/365,0)))</f>
        <v/>
      </c>
      <c r="O1094" s="171"/>
      <c r="P1094" s="152"/>
      <c r="Q1094" s="153"/>
      <c r="R1094" s="154"/>
      <c r="S1094" s="154"/>
      <c r="T1094" s="154"/>
      <c r="U1094" s="244" t="str">
        <f>IF(F1094="","",Tabla1[[#This Row],[Fecha Inicio grupo]]+3*7-7)</f>
        <v/>
      </c>
      <c r="V1094" s="245" t="str">
        <f>IF(F1094="","",EDATE(Tabla1[[#This Row],[Fecha Inicio grupo]],3))</f>
        <v/>
      </c>
      <c r="W1094" s="30"/>
      <c r="X1094" s="30"/>
      <c r="Y1094" s="155"/>
      <c r="Z1094" s="155"/>
      <c r="AA1094" s="155"/>
      <c r="AB1094" s="155"/>
      <c r="AC1094" s="155"/>
      <c r="AD1094" s="155"/>
      <c r="AE1094" s="155"/>
      <c r="AF1094" s="155"/>
      <c r="AG1094" s="155"/>
      <c r="AH1094" s="232"/>
      <c r="AI1094" s="232"/>
      <c r="AJ1094" s="233"/>
      <c r="AK1094" s="232"/>
      <c r="AL1094" s="232"/>
      <c r="AM1094" s="232"/>
      <c r="AN1094" s="232"/>
      <c r="AO1094" s="145"/>
      <c r="AP1094" s="247" t="str">
        <f>IF(F1094="","",IFERROR(VLOOKUP(SUBSTITUTE(SUBSTITUTE(Tabla1[[#This Row],[Uso Sistemas]],"T","P"),"N","F"),Parámetros!$M$2:$N$17,2,0),"Completar hasta 3ra sem. para evaluar a Probacionista"))</f>
        <v/>
      </c>
      <c r="AQ1094" s="156"/>
      <c r="AR1094" s="156"/>
      <c r="AS1094" s="156"/>
      <c r="AT1094" s="30"/>
      <c r="AU1094" s="56" t="str">
        <f>CONCATENATE(Tabla1[[#This Row],[sem 01]],Tabla1[[#This Row],[sem 02]],Tabla1[[#This Row],[sem 03]])</f>
        <v/>
      </c>
      <c r="AV1094" s="56"/>
      <c r="AW1094" s="56"/>
      <c r="AX1094" s="249" t="str">
        <f>IF(V1094="","",EOMONTH(EDATE(Tabla1[[#This Row],[Fecha Finalización]],2),0))</f>
        <v/>
      </c>
      <c r="AY1094" s="156"/>
      <c r="AZ1094" s="250" t="str">
        <f>IF(V1094="","",EOMONTH(EDATE(Tabla1[[#This Row],[Fecha Finalización]],3),0))</f>
        <v/>
      </c>
      <c r="BA1094" s="40"/>
      <c r="BB1094" s="40"/>
      <c r="BC1094" s="238"/>
      <c r="BD1094" s="234" t="str">
        <f>IF(F1094="","",Tabla1[[#This Row],[sem 01]]&amp;Tabla1[[#This Row],[sem 02]]&amp;Tabla1[[#This Row],[sem 03]])</f>
        <v/>
      </c>
      <c r="BE1094" s="235" t="str">
        <f>+IF(TRIM(F1094)="","",$B$1&amp;"-"&amp;Tabla1[[#This Row],[Mes Inscrito]]&amp;"-"&amp;Tabla1[[#This Row],[Dia de clases Inscrito]]&amp;"-"&amp;Tabla1[[#This Row],[Horario Inscrito]]&amp;"-"&amp;Tabla1[[#This Row],[Fecha Inicio grupo]])</f>
        <v/>
      </c>
      <c r="BF1094" s="252" t="str">
        <f>IF(F1094="","",Tabla1[[#This Row],[Curso]])</f>
        <v/>
      </c>
      <c r="BG1094" s="253" t="str">
        <f>+IF(TRIM(F1094)="","",$B$1&amp;"-"&amp;TRIM(Tabla1[[#This Row],[Mes Inscrito]])&amp;"-"&amp;TRIM(Tabla1[[#This Row],[Dia de clases Inscrito]])&amp;"-"&amp;TRIM(Tabla1[[#This Row],[Horario Inscrito]])&amp;"-"&amp;TRIM(Tabla1[[#This Row],[Fecha Inicio grupo]])&amp;"-"&amp;TRIM(Tabla1[[#This Row],[Tipo Incrito]]))</f>
        <v/>
      </c>
      <c r="BH1094" s="254"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08"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08"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08" t="str">
        <f>IF(Tabla1[[#This Row],[Fecha Inicio grupo]]="","",IFERROR(VLOOKUP(Tabla1[[#This Row],[Mes de Alta como miembro]],Parámetros!$AM$2:$AN$16,2,0),"01/01/1900"))</f>
        <v/>
      </c>
    </row>
    <row r="1095" spans="1:63" ht="15" hidden="1" customHeight="1">
      <c r="A1095" s="69">
        <v>1092</v>
      </c>
      <c r="B1095" s="146"/>
      <c r="C1095" s="147"/>
      <c r="D1095" s="43"/>
      <c r="E1095" s="148"/>
      <c r="F1095" s="207"/>
      <c r="G1095" s="46"/>
      <c r="H1095" s="165"/>
      <c r="I1095" s="149"/>
      <c r="J1095" s="147"/>
      <c r="K1095" s="168"/>
      <c r="L1095" s="151"/>
      <c r="M1095" s="150"/>
      <c r="N1095" s="240" t="str">
        <f ca="1">IF(Tabla1[[#This Row],[Fecha de nac]]="","",IF(Tabla1[[#This Row],[Fecha Finalización]] &gt;=TODAY(), DATEDIF(Tabla1[[#This Row],[Fecha de nac]],TODAY(),"y"), ROUNDDOWN((Tabla1[[#This Row],[Fecha Finalización]] -Tabla1[[#This Row],[Fecha de nac]])/365,0)))</f>
        <v/>
      </c>
      <c r="O1095" s="171"/>
      <c r="P1095" s="152"/>
      <c r="Q1095" s="153"/>
      <c r="R1095" s="154"/>
      <c r="S1095" s="154"/>
      <c r="T1095" s="154"/>
      <c r="U1095" s="244" t="str">
        <f>IF(F1095="","",Tabla1[[#This Row],[Fecha Inicio grupo]]+3*7-7)</f>
        <v/>
      </c>
      <c r="V1095" s="245" t="str">
        <f>IF(F1095="","",EDATE(Tabla1[[#This Row],[Fecha Inicio grupo]],3))</f>
        <v/>
      </c>
      <c r="W1095" s="30"/>
      <c r="X1095" s="30"/>
      <c r="Y1095" s="155"/>
      <c r="Z1095" s="155"/>
      <c r="AA1095" s="155"/>
      <c r="AB1095" s="155"/>
      <c r="AC1095" s="155"/>
      <c r="AD1095" s="155"/>
      <c r="AE1095" s="155"/>
      <c r="AF1095" s="155"/>
      <c r="AG1095" s="155"/>
      <c r="AH1095" s="232"/>
      <c r="AI1095" s="232"/>
      <c r="AJ1095" s="233"/>
      <c r="AK1095" s="232"/>
      <c r="AL1095" s="232"/>
      <c r="AM1095" s="232"/>
      <c r="AN1095" s="232"/>
      <c r="AO1095" s="145"/>
      <c r="AP1095" s="247" t="str">
        <f>IF(F1095="","",IFERROR(VLOOKUP(SUBSTITUTE(SUBSTITUTE(Tabla1[[#This Row],[Uso Sistemas]],"T","P"),"N","F"),Parámetros!$M$2:$N$17,2,0),"Completar hasta 3ra sem. para evaluar a Probacionista"))</f>
        <v/>
      </c>
      <c r="AQ1095" s="156"/>
      <c r="AR1095" s="156"/>
      <c r="AS1095" s="156"/>
      <c r="AT1095" s="30"/>
      <c r="AU1095" s="56" t="str">
        <f>CONCATENATE(Tabla1[[#This Row],[sem 01]],Tabla1[[#This Row],[sem 02]],Tabla1[[#This Row],[sem 03]])</f>
        <v/>
      </c>
      <c r="AV1095" s="56"/>
      <c r="AW1095" s="56"/>
      <c r="AX1095" s="249" t="str">
        <f>IF(V1095="","",EOMONTH(EDATE(Tabla1[[#This Row],[Fecha Finalización]],2),0))</f>
        <v/>
      </c>
      <c r="AY1095" s="156"/>
      <c r="AZ1095" s="250" t="str">
        <f>IF(V1095="","",EOMONTH(EDATE(Tabla1[[#This Row],[Fecha Finalización]],3),0))</f>
        <v/>
      </c>
      <c r="BA1095" s="40"/>
      <c r="BB1095" s="40"/>
      <c r="BC1095" s="238"/>
      <c r="BD1095" s="234" t="str">
        <f>IF(F1095="","",Tabla1[[#This Row],[sem 01]]&amp;Tabla1[[#This Row],[sem 02]]&amp;Tabla1[[#This Row],[sem 03]])</f>
        <v/>
      </c>
      <c r="BE1095" s="235" t="str">
        <f>+IF(TRIM(F1095)="","",$B$1&amp;"-"&amp;Tabla1[[#This Row],[Mes Inscrito]]&amp;"-"&amp;Tabla1[[#This Row],[Dia de clases Inscrito]]&amp;"-"&amp;Tabla1[[#This Row],[Horario Inscrito]]&amp;"-"&amp;Tabla1[[#This Row],[Fecha Inicio grupo]])</f>
        <v/>
      </c>
      <c r="BF1095" s="252" t="str">
        <f>IF(F1095="","",Tabla1[[#This Row],[Curso]])</f>
        <v/>
      </c>
      <c r="BG1095" s="253" t="str">
        <f>+IF(TRIM(F1095)="","",$B$1&amp;"-"&amp;TRIM(Tabla1[[#This Row],[Mes Inscrito]])&amp;"-"&amp;TRIM(Tabla1[[#This Row],[Dia de clases Inscrito]])&amp;"-"&amp;TRIM(Tabla1[[#This Row],[Horario Inscrito]])&amp;"-"&amp;TRIM(Tabla1[[#This Row],[Fecha Inicio grupo]])&amp;"-"&amp;TRIM(Tabla1[[#This Row],[Tipo Incrito]]))</f>
        <v/>
      </c>
      <c r="BH1095" s="254"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08"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08"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08" t="str">
        <f>IF(Tabla1[[#This Row],[Fecha Inicio grupo]]="","",IFERROR(VLOOKUP(Tabla1[[#This Row],[Mes de Alta como miembro]],Parámetros!$AM$2:$AN$16,2,0),"01/01/1900"))</f>
        <v/>
      </c>
    </row>
    <row r="1096" spans="1:63" ht="15" hidden="1" customHeight="1">
      <c r="A1096" s="69">
        <v>1093</v>
      </c>
      <c r="B1096" s="146"/>
      <c r="C1096" s="147"/>
      <c r="D1096" s="43"/>
      <c r="E1096" s="148"/>
      <c r="F1096" s="207"/>
      <c r="G1096" s="46"/>
      <c r="H1096" s="165"/>
      <c r="I1096" s="149"/>
      <c r="J1096" s="147"/>
      <c r="K1096" s="168"/>
      <c r="L1096" s="151"/>
      <c r="M1096" s="150"/>
      <c r="N1096" s="240" t="str">
        <f ca="1">IF(Tabla1[[#This Row],[Fecha de nac]]="","",IF(Tabla1[[#This Row],[Fecha Finalización]] &gt;=TODAY(), DATEDIF(Tabla1[[#This Row],[Fecha de nac]],TODAY(),"y"), ROUNDDOWN((Tabla1[[#This Row],[Fecha Finalización]] -Tabla1[[#This Row],[Fecha de nac]])/365,0)))</f>
        <v/>
      </c>
      <c r="O1096" s="171"/>
      <c r="P1096" s="152"/>
      <c r="Q1096" s="153"/>
      <c r="R1096" s="154"/>
      <c r="S1096" s="154"/>
      <c r="T1096" s="154"/>
      <c r="U1096" s="244" t="str">
        <f>IF(F1096="","",Tabla1[[#This Row],[Fecha Inicio grupo]]+3*7-7)</f>
        <v/>
      </c>
      <c r="V1096" s="245" t="str">
        <f>IF(F1096="","",EDATE(Tabla1[[#This Row],[Fecha Inicio grupo]],3))</f>
        <v/>
      </c>
      <c r="W1096" s="30"/>
      <c r="X1096" s="30"/>
      <c r="Y1096" s="155"/>
      <c r="Z1096" s="155"/>
      <c r="AA1096" s="155"/>
      <c r="AB1096" s="155"/>
      <c r="AC1096" s="155"/>
      <c r="AD1096" s="155"/>
      <c r="AE1096" s="155"/>
      <c r="AF1096" s="155"/>
      <c r="AG1096" s="155"/>
      <c r="AH1096" s="232"/>
      <c r="AI1096" s="232"/>
      <c r="AJ1096" s="233"/>
      <c r="AK1096" s="232"/>
      <c r="AL1096" s="232"/>
      <c r="AM1096" s="232"/>
      <c r="AN1096" s="232"/>
      <c r="AO1096" s="145"/>
      <c r="AP1096" s="247" t="str">
        <f>IF(F1096="","",IFERROR(VLOOKUP(SUBSTITUTE(SUBSTITUTE(Tabla1[[#This Row],[Uso Sistemas]],"T","P"),"N","F"),Parámetros!$M$2:$N$17,2,0),"Completar hasta 3ra sem. para evaluar a Probacionista"))</f>
        <v/>
      </c>
      <c r="AQ1096" s="156"/>
      <c r="AR1096" s="156"/>
      <c r="AS1096" s="156"/>
      <c r="AT1096" s="30"/>
      <c r="AU1096" s="56" t="str">
        <f>CONCATENATE(Tabla1[[#This Row],[sem 01]],Tabla1[[#This Row],[sem 02]],Tabla1[[#This Row],[sem 03]])</f>
        <v/>
      </c>
      <c r="AV1096" s="56"/>
      <c r="AW1096" s="56"/>
      <c r="AX1096" s="249" t="str">
        <f>IF(V1096="","",EOMONTH(EDATE(Tabla1[[#This Row],[Fecha Finalización]],2),0))</f>
        <v/>
      </c>
      <c r="AY1096" s="156"/>
      <c r="AZ1096" s="250" t="str">
        <f>IF(V1096="","",EOMONTH(EDATE(Tabla1[[#This Row],[Fecha Finalización]],3),0))</f>
        <v/>
      </c>
      <c r="BA1096" s="40"/>
      <c r="BB1096" s="40"/>
      <c r="BC1096" s="238"/>
      <c r="BD1096" s="234" t="str">
        <f>IF(F1096="","",Tabla1[[#This Row],[sem 01]]&amp;Tabla1[[#This Row],[sem 02]]&amp;Tabla1[[#This Row],[sem 03]])</f>
        <v/>
      </c>
      <c r="BE1096" s="235" t="str">
        <f>+IF(TRIM(F1096)="","",$B$1&amp;"-"&amp;Tabla1[[#This Row],[Mes Inscrito]]&amp;"-"&amp;Tabla1[[#This Row],[Dia de clases Inscrito]]&amp;"-"&amp;Tabla1[[#This Row],[Horario Inscrito]]&amp;"-"&amp;Tabla1[[#This Row],[Fecha Inicio grupo]])</f>
        <v/>
      </c>
      <c r="BF1096" s="252" t="str">
        <f>IF(F1096="","",Tabla1[[#This Row],[Curso]])</f>
        <v/>
      </c>
      <c r="BG1096" s="253" t="str">
        <f>+IF(TRIM(F1096)="","",$B$1&amp;"-"&amp;TRIM(Tabla1[[#This Row],[Mes Inscrito]])&amp;"-"&amp;TRIM(Tabla1[[#This Row],[Dia de clases Inscrito]])&amp;"-"&amp;TRIM(Tabla1[[#This Row],[Horario Inscrito]])&amp;"-"&amp;TRIM(Tabla1[[#This Row],[Fecha Inicio grupo]])&amp;"-"&amp;TRIM(Tabla1[[#This Row],[Tipo Incrito]]))</f>
        <v/>
      </c>
      <c r="BH1096" s="254"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08"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08"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08" t="str">
        <f>IF(Tabla1[[#This Row],[Fecha Inicio grupo]]="","",IFERROR(VLOOKUP(Tabla1[[#This Row],[Mes de Alta como miembro]],Parámetros!$AM$2:$AN$16,2,0),"01/01/1900"))</f>
        <v/>
      </c>
    </row>
    <row r="1097" spans="1:63" ht="15" hidden="1" customHeight="1">
      <c r="A1097" s="69">
        <v>1094</v>
      </c>
      <c r="B1097" s="146"/>
      <c r="C1097" s="147"/>
      <c r="D1097" s="43"/>
      <c r="E1097" s="148"/>
      <c r="F1097" s="207"/>
      <c r="G1097" s="46"/>
      <c r="H1097" s="165"/>
      <c r="I1097" s="149"/>
      <c r="J1097" s="147"/>
      <c r="K1097" s="168"/>
      <c r="L1097" s="151"/>
      <c r="M1097" s="150"/>
      <c r="N1097" s="240" t="str">
        <f ca="1">IF(Tabla1[[#This Row],[Fecha de nac]]="","",IF(Tabla1[[#This Row],[Fecha Finalización]] &gt;=TODAY(), DATEDIF(Tabla1[[#This Row],[Fecha de nac]],TODAY(),"y"), ROUNDDOWN((Tabla1[[#This Row],[Fecha Finalización]] -Tabla1[[#This Row],[Fecha de nac]])/365,0)))</f>
        <v/>
      </c>
      <c r="O1097" s="171"/>
      <c r="P1097" s="152"/>
      <c r="Q1097" s="153"/>
      <c r="R1097" s="154"/>
      <c r="S1097" s="154"/>
      <c r="T1097" s="154"/>
      <c r="U1097" s="244" t="str">
        <f>IF(F1097="","",Tabla1[[#This Row],[Fecha Inicio grupo]]+3*7-7)</f>
        <v/>
      </c>
      <c r="V1097" s="245" t="str">
        <f>IF(F1097="","",EDATE(Tabla1[[#This Row],[Fecha Inicio grupo]],3))</f>
        <v/>
      </c>
      <c r="W1097" s="30"/>
      <c r="X1097" s="30"/>
      <c r="Y1097" s="155"/>
      <c r="Z1097" s="155"/>
      <c r="AA1097" s="155"/>
      <c r="AB1097" s="155"/>
      <c r="AC1097" s="155"/>
      <c r="AD1097" s="155"/>
      <c r="AE1097" s="155"/>
      <c r="AF1097" s="155"/>
      <c r="AG1097" s="155"/>
      <c r="AH1097" s="232"/>
      <c r="AI1097" s="232"/>
      <c r="AJ1097" s="233"/>
      <c r="AK1097" s="232"/>
      <c r="AL1097" s="232"/>
      <c r="AM1097" s="232"/>
      <c r="AN1097" s="232"/>
      <c r="AO1097" s="145"/>
      <c r="AP1097" s="247" t="str">
        <f>IF(F1097="","",IFERROR(VLOOKUP(SUBSTITUTE(SUBSTITUTE(Tabla1[[#This Row],[Uso Sistemas]],"T","P"),"N","F"),Parámetros!$M$2:$N$17,2,0),"Completar hasta 3ra sem. para evaluar a Probacionista"))</f>
        <v/>
      </c>
      <c r="AQ1097" s="156"/>
      <c r="AR1097" s="156"/>
      <c r="AS1097" s="156"/>
      <c r="AT1097" s="30"/>
      <c r="AU1097" s="56" t="str">
        <f>CONCATENATE(Tabla1[[#This Row],[sem 01]],Tabla1[[#This Row],[sem 02]],Tabla1[[#This Row],[sem 03]])</f>
        <v/>
      </c>
      <c r="AV1097" s="56"/>
      <c r="AW1097" s="56"/>
      <c r="AX1097" s="249" t="str">
        <f>IF(V1097="","",EOMONTH(EDATE(Tabla1[[#This Row],[Fecha Finalización]],2),0))</f>
        <v/>
      </c>
      <c r="AY1097" s="156"/>
      <c r="AZ1097" s="250" t="str">
        <f>IF(V1097="","",EOMONTH(EDATE(Tabla1[[#This Row],[Fecha Finalización]],3),0))</f>
        <v/>
      </c>
      <c r="BA1097" s="40"/>
      <c r="BB1097" s="40"/>
      <c r="BC1097" s="238"/>
      <c r="BD1097" s="234" t="str">
        <f>IF(F1097="","",Tabla1[[#This Row],[sem 01]]&amp;Tabla1[[#This Row],[sem 02]]&amp;Tabla1[[#This Row],[sem 03]])</f>
        <v/>
      </c>
      <c r="BE1097" s="235" t="str">
        <f>+IF(TRIM(F1097)="","",$B$1&amp;"-"&amp;Tabla1[[#This Row],[Mes Inscrito]]&amp;"-"&amp;Tabla1[[#This Row],[Dia de clases Inscrito]]&amp;"-"&amp;Tabla1[[#This Row],[Horario Inscrito]]&amp;"-"&amp;Tabla1[[#This Row],[Fecha Inicio grupo]])</f>
        <v/>
      </c>
      <c r="BF1097" s="252" t="str">
        <f>IF(F1097="","",Tabla1[[#This Row],[Curso]])</f>
        <v/>
      </c>
      <c r="BG1097" s="253" t="str">
        <f>+IF(TRIM(F1097)="","",$B$1&amp;"-"&amp;TRIM(Tabla1[[#This Row],[Mes Inscrito]])&amp;"-"&amp;TRIM(Tabla1[[#This Row],[Dia de clases Inscrito]])&amp;"-"&amp;TRIM(Tabla1[[#This Row],[Horario Inscrito]])&amp;"-"&amp;TRIM(Tabla1[[#This Row],[Fecha Inicio grupo]])&amp;"-"&amp;TRIM(Tabla1[[#This Row],[Tipo Incrito]]))</f>
        <v/>
      </c>
      <c r="BH1097" s="254"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08"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08"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08" t="str">
        <f>IF(Tabla1[[#This Row],[Fecha Inicio grupo]]="","",IFERROR(VLOOKUP(Tabla1[[#This Row],[Mes de Alta como miembro]],Parámetros!$AM$2:$AN$16,2,0),"01/01/1900"))</f>
        <v/>
      </c>
    </row>
    <row r="1098" spans="1:63" ht="15" hidden="1" customHeight="1">
      <c r="A1098" s="69">
        <v>1095</v>
      </c>
      <c r="B1098" s="146"/>
      <c r="C1098" s="147"/>
      <c r="D1098" s="43"/>
      <c r="E1098" s="148"/>
      <c r="F1098" s="207"/>
      <c r="G1098" s="46"/>
      <c r="H1098" s="165"/>
      <c r="I1098" s="149"/>
      <c r="J1098" s="147"/>
      <c r="K1098" s="168"/>
      <c r="L1098" s="151"/>
      <c r="M1098" s="150"/>
      <c r="N1098" s="240" t="str">
        <f ca="1">IF(Tabla1[[#This Row],[Fecha de nac]]="","",IF(Tabla1[[#This Row],[Fecha Finalización]] &gt;=TODAY(), DATEDIF(Tabla1[[#This Row],[Fecha de nac]],TODAY(),"y"), ROUNDDOWN((Tabla1[[#This Row],[Fecha Finalización]] -Tabla1[[#This Row],[Fecha de nac]])/365,0)))</f>
        <v/>
      </c>
      <c r="O1098" s="171"/>
      <c r="P1098" s="152"/>
      <c r="Q1098" s="153"/>
      <c r="R1098" s="154"/>
      <c r="S1098" s="154"/>
      <c r="T1098" s="154"/>
      <c r="U1098" s="244" t="str">
        <f>IF(F1098="","",Tabla1[[#This Row],[Fecha Inicio grupo]]+3*7-7)</f>
        <v/>
      </c>
      <c r="V1098" s="245" t="str">
        <f>IF(F1098="","",EDATE(Tabla1[[#This Row],[Fecha Inicio grupo]],3))</f>
        <v/>
      </c>
      <c r="W1098" s="30"/>
      <c r="X1098" s="30"/>
      <c r="Y1098" s="155"/>
      <c r="Z1098" s="155"/>
      <c r="AA1098" s="155"/>
      <c r="AB1098" s="155"/>
      <c r="AC1098" s="155"/>
      <c r="AD1098" s="155"/>
      <c r="AE1098" s="155"/>
      <c r="AF1098" s="155"/>
      <c r="AG1098" s="155"/>
      <c r="AH1098" s="232"/>
      <c r="AI1098" s="232"/>
      <c r="AJ1098" s="233"/>
      <c r="AK1098" s="232"/>
      <c r="AL1098" s="232"/>
      <c r="AM1098" s="232"/>
      <c r="AN1098" s="232"/>
      <c r="AO1098" s="145"/>
      <c r="AP1098" s="247" t="str">
        <f>IF(F1098="","",IFERROR(VLOOKUP(SUBSTITUTE(SUBSTITUTE(Tabla1[[#This Row],[Uso Sistemas]],"T","P"),"N","F"),Parámetros!$M$2:$N$17,2,0),"Completar hasta 3ra sem. para evaluar a Probacionista"))</f>
        <v/>
      </c>
      <c r="AQ1098" s="156"/>
      <c r="AR1098" s="156"/>
      <c r="AS1098" s="156"/>
      <c r="AT1098" s="30"/>
      <c r="AU1098" s="56" t="str">
        <f>CONCATENATE(Tabla1[[#This Row],[sem 01]],Tabla1[[#This Row],[sem 02]],Tabla1[[#This Row],[sem 03]])</f>
        <v/>
      </c>
      <c r="AV1098" s="56"/>
      <c r="AW1098" s="56"/>
      <c r="AX1098" s="249" t="str">
        <f>IF(V1098="","",EOMONTH(EDATE(Tabla1[[#This Row],[Fecha Finalización]],2),0))</f>
        <v/>
      </c>
      <c r="AY1098" s="156"/>
      <c r="AZ1098" s="250" t="str">
        <f>IF(V1098="","",EOMONTH(EDATE(Tabla1[[#This Row],[Fecha Finalización]],3),0))</f>
        <v/>
      </c>
      <c r="BA1098" s="40"/>
      <c r="BB1098" s="40"/>
      <c r="BC1098" s="238"/>
      <c r="BD1098" s="234" t="str">
        <f>IF(F1098="","",Tabla1[[#This Row],[sem 01]]&amp;Tabla1[[#This Row],[sem 02]]&amp;Tabla1[[#This Row],[sem 03]])</f>
        <v/>
      </c>
      <c r="BE1098" s="235" t="str">
        <f>+IF(TRIM(F1098)="","",$B$1&amp;"-"&amp;Tabla1[[#This Row],[Mes Inscrito]]&amp;"-"&amp;Tabla1[[#This Row],[Dia de clases Inscrito]]&amp;"-"&amp;Tabla1[[#This Row],[Horario Inscrito]]&amp;"-"&amp;Tabla1[[#This Row],[Fecha Inicio grupo]])</f>
        <v/>
      </c>
      <c r="BF1098" s="252" t="str">
        <f>IF(F1098="","",Tabla1[[#This Row],[Curso]])</f>
        <v/>
      </c>
      <c r="BG1098" s="253" t="str">
        <f>+IF(TRIM(F1098)="","",$B$1&amp;"-"&amp;TRIM(Tabla1[[#This Row],[Mes Inscrito]])&amp;"-"&amp;TRIM(Tabla1[[#This Row],[Dia de clases Inscrito]])&amp;"-"&amp;TRIM(Tabla1[[#This Row],[Horario Inscrito]])&amp;"-"&amp;TRIM(Tabla1[[#This Row],[Fecha Inicio grupo]])&amp;"-"&amp;TRIM(Tabla1[[#This Row],[Tipo Incrito]]))</f>
        <v/>
      </c>
      <c r="BH1098" s="254"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08"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08"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08" t="str">
        <f>IF(Tabla1[[#This Row],[Fecha Inicio grupo]]="","",IFERROR(VLOOKUP(Tabla1[[#This Row],[Mes de Alta como miembro]],Parámetros!$AM$2:$AN$16,2,0),"01/01/1900"))</f>
        <v/>
      </c>
    </row>
    <row r="1099" spans="1:63" ht="15" hidden="1" customHeight="1">
      <c r="A1099" s="69">
        <v>1096</v>
      </c>
      <c r="B1099" s="146"/>
      <c r="C1099" s="147"/>
      <c r="D1099" s="43"/>
      <c r="E1099" s="148"/>
      <c r="F1099" s="207"/>
      <c r="G1099" s="46"/>
      <c r="H1099" s="165"/>
      <c r="I1099" s="149"/>
      <c r="J1099" s="147"/>
      <c r="K1099" s="168"/>
      <c r="L1099" s="151"/>
      <c r="M1099" s="150"/>
      <c r="N1099" s="240" t="str">
        <f ca="1">IF(Tabla1[[#This Row],[Fecha de nac]]="","",IF(Tabla1[[#This Row],[Fecha Finalización]] &gt;=TODAY(), DATEDIF(Tabla1[[#This Row],[Fecha de nac]],TODAY(),"y"), ROUNDDOWN((Tabla1[[#This Row],[Fecha Finalización]] -Tabla1[[#This Row],[Fecha de nac]])/365,0)))</f>
        <v/>
      </c>
      <c r="O1099" s="171"/>
      <c r="P1099" s="152"/>
      <c r="Q1099" s="153"/>
      <c r="R1099" s="154"/>
      <c r="S1099" s="154"/>
      <c r="T1099" s="154"/>
      <c r="U1099" s="244" t="str">
        <f>IF(F1099="","",Tabla1[[#This Row],[Fecha Inicio grupo]]+3*7-7)</f>
        <v/>
      </c>
      <c r="V1099" s="245" t="str">
        <f>IF(F1099="","",EDATE(Tabla1[[#This Row],[Fecha Inicio grupo]],3))</f>
        <v/>
      </c>
      <c r="W1099" s="30"/>
      <c r="X1099" s="30"/>
      <c r="Y1099" s="155"/>
      <c r="Z1099" s="155"/>
      <c r="AA1099" s="155"/>
      <c r="AB1099" s="155"/>
      <c r="AC1099" s="155"/>
      <c r="AD1099" s="155"/>
      <c r="AE1099" s="155"/>
      <c r="AF1099" s="155"/>
      <c r="AG1099" s="155"/>
      <c r="AH1099" s="232"/>
      <c r="AI1099" s="232"/>
      <c r="AJ1099" s="233"/>
      <c r="AK1099" s="232"/>
      <c r="AL1099" s="232"/>
      <c r="AM1099" s="232"/>
      <c r="AN1099" s="232"/>
      <c r="AO1099" s="145"/>
      <c r="AP1099" s="247" t="str">
        <f>IF(F1099="","",IFERROR(VLOOKUP(SUBSTITUTE(SUBSTITUTE(Tabla1[[#This Row],[Uso Sistemas]],"T","P"),"N","F"),Parámetros!$M$2:$N$17,2,0),"Completar hasta 3ra sem. para evaluar a Probacionista"))</f>
        <v/>
      </c>
      <c r="AQ1099" s="156"/>
      <c r="AR1099" s="156"/>
      <c r="AS1099" s="156"/>
      <c r="AT1099" s="30"/>
      <c r="AU1099" s="56" t="str">
        <f>CONCATENATE(Tabla1[[#This Row],[sem 01]],Tabla1[[#This Row],[sem 02]],Tabla1[[#This Row],[sem 03]])</f>
        <v/>
      </c>
      <c r="AV1099" s="56"/>
      <c r="AW1099" s="56"/>
      <c r="AX1099" s="249" t="str">
        <f>IF(V1099="","",EOMONTH(EDATE(Tabla1[[#This Row],[Fecha Finalización]],2),0))</f>
        <v/>
      </c>
      <c r="AY1099" s="156"/>
      <c r="AZ1099" s="250" t="str">
        <f>IF(V1099="","",EOMONTH(EDATE(Tabla1[[#This Row],[Fecha Finalización]],3),0))</f>
        <v/>
      </c>
      <c r="BA1099" s="40"/>
      <c r="BB1099" s="40"/>
      <c r="BC1099" s="238"/>
      <c r="BD1099" s="234" t="str">
        <f>IF(F1099="","",Tabla1[[#This Row],[sem 01]]&amp;Tabla1[[#This Row],[sem 02]]&amp;Tabla1[[#This Row],[sem 03]])</f>
        <v/>
      </c>
      <c r="BE1099" s="235" t="str">
        <f>+IF(TRIM(F1099)="","",$B$1&amp;"-"&amp;Tabla1[[#This Row],[Mes Inscrito]]&amp;"-"&amp;Tabla1[[#This Row],[Dia de clases Inscrito]]&amp;"-"&amp;Tabla1[[#This Row],[Horario Inscrito]]&amp;"-"&amp;Tabla1[[#This Row],[Fecha Inicio grupo]])</f>
        <v/>
      </c>
      <c r="BF1099" s="252" t="str">
        <f>IF(F1099="","",Tabla1[[#This Row],[Curso]])</f>
        <v/>
      </c>
      <c r="BG1099" s="253" t="str">
        <f>+IF(TRIM(F1099)="","",$B$1&amp;"-"&amp;TRIM(Tabla1[[#This Row],[Mes Inscrito]])&amp;"-"&amp;TRIM(Tabla1[[#This Row],[Dia de clases Inscrito]])&amp;"-"&amp;TRIM(Tabla1[[#This Row],[Horario Inscrito]])&amp;"-"&amp;TRIM(Tabla1[[#This Row],[Fecha Inicio grupo]])&amp;"-"&amp;TRIM(Tabla1[[#This Row],[Tipo Incrito]]))</f>
        <v/>
      </c>
      <c r="BH1099" s="254"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08"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08"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08" t="str">
        <f>IF(Tabla1[[#This Row],[Fecha Inicio grupo]]="","",IFERROR(VLOOKUP(Tabla1[[#This Row],[Mes de Alta como miembro]],Parámetros!$AM$2:$AN$16,2,0),"01/01/1900"))</f>
        <v/>
      </c>
    </row>
    <row r="1100" spans="1:63" ht="15" customHeight="1">
      <c r="Y1100" s="78"/>
    </row>
    <row r="1101" spans="1:63" ht="15" customHeight="1">
      <c r="Y1101" s="78"/>
    </row>
    <row r="1102" spans="1:63" ht="15" customHeight="1">
      <c r="Y1102" s="78"/>
    </row>
    <row r="1103" spans="1:63" ht="15" customHeight="1">
      <c r="Y1103" s="78"/>
    </row>
    <row r="1104" spans="1:63" ht="15" customHeight="1">
      <c r="Y1104" s="78"/>
    </row>
    <row r="1105" spans="25:25" ht="15" customHeight="1">
      <c r="Y1105" s="78"/>
    </row>
  </sheetData>
  <sheetProtection algorithmName="SHA-512" hashValue="s0Gt3W3VmfeMQIfOG3RVqzfbh4sLisyxBtWHr/EcfYxkHIgtTCdxKOMzJ80Ckn+CU7fRk/h90GKyiy3wwCtiOw==" saltValue="bHkqIMz4ELDXvINCTzcN7Q==" spinCount="100000" sheet="1" objects="1" scenarios="1" formatCells="0" insertRows="0" deleteRows="0" sort="0" autoFilter="0"/>
  <protectedRanges>
    <protectedRange sqref="B4:M1099" name="Rango1"/>
    <protectedRange sqref="O4:AO1099" name="Rango4"/>
    <protectedRange sqref="AQ4:BC1099" name="Rango5"/>
  </protectedRanges>
  <mergeCells count="5">
    <mergeCell ref="W2:X2"/>
    <mergeCell ref="BB2:BC2"/>
    <mergeCell ref="C2:F2"/>
    <mergeCell ref="R2:T2"/>
    <mergeCell ref="H2:M2"/>
  </mergeCells>
  <phoneticPr fontId="15" type="noConversion"/>
  <conditionalFormatting sqref="H4:H1099">
    <cfRule type="duplicateValues" dxfId="91" priority="102"/>
  </conditionalFormatting>
  <conditionalFormatting sqref="K4:K1099">
    <cfRule type="duplicateValues" dxfId="90" priority="107"/>
  </conditionalFormatting>
  <conditionalFormatting sqref="L4:L1099">
    <cfRule type="duplicateValues" dxfId="89" priority="108"/>
  </conditionalFormatting>
  <conditionalFormatting sqref="M1 M5:M7">
    <cfRule type="expression" dxfId="88" priority="143">
      <formula>(MONTH(TODAY())=MONTH(M4))*(DAY(TODAY())=DAY(M4))</formula>
    </cfRule>
  </conditionalFormatting>
  <conditionalFormatting sqref="M4 M15">
    <cfRule type="expression" dxfId="87" priority="171">
      <formula>(MONTH(TODAY())=MONTH(M5))*(DAY(TODAY())=DAY(M5))</formula>
    </cfRule>
  </conditionalFormatting>
  <conditionalFormatting sqref="M8 M13:M14">
    <cfRule type="expression" dxfId="86" priority="267">
      <formula>(MONTH(TODAY())=MONTH(#REF!))*(DAY(TODAY())=DAY(#REF!))</formula>
    </cfRule>
  </conditionalFormatting>
  <conditionalFormatting sqref="M9:M10 M17 M22">
    <cfRule type="expression" dxfId="85" priority="132">
      <formula>(MONTH(TODAY())=MONTH(M11))*(DAY(TODAY())=DAY(M11))</formula>
    </cfRule>
  </conditionalFormatting>
  <conditionalFormatting sqref="M11:M12">
    <cfRule type="expression" dxfId="84" priority="282">
      <formula>(MONTH(TODAY())=MONTH(M14))*(DAY(TODAY())=DAY(M14))</formula>
    </cfRule>
  </conditionalFormatting>
  <conditionalFormatting sqref="M16">
    <cfRule type="expression" dxfId="83" priority="275">
      <formula>(MONTH(TODAY())=MONTH(#REF!))*(DAY(TODAY())=DAY(#REF!))</formula>
    </cfRule>
  </conditionalFormatting>
  <conditionalFormatting sqref="M18">
    <cfRule type="expression" dxfId="82" priority="279">
      <formula>(MONTH(TODAY())=MONTH(M370))*(DAY(TODAY())=DAY(M370))</formula>
    </cfRule>
  </conditionalFormatting>
  <conditionalFormatting sqref="M19 M23:M641">
    <cfRule type="expression" dxfId="81" priority="151">
      <formula>(MONTH(TODAY())=MONTH(M372))*(DAY(TODAY())=DAY(M372))</formula>
    </cfRule>
  </conditionalFormatting>
  <conditionalFormatting sqref="M20">
    <cfRule type="expression" dxfId="80" priority="133">
      <formula>(MONTH(TODAY())=MONTH(#REF!))*(DAY(TODAY())=DAY(#REF!))</formula>
    </cfRule>
  </conditionalFormatting>
  <conditionalFormatting sqref="M21">
    <cfRule type="expression" dxfId="79" priority="112">
      <formula>(MONTH(TODAY())=MONTH(N374))*(DAY(TODAY())=DAY(N374))</formula>
    </cfRule>
  </conditionalFormatting>
  <conditionalFormatting sqref="M74:M75 M77">
    <cfRule type="expression" dxfId="78" priority="104">
      <formula>(MONTH(TODAY())=MONTH(K84))*(DAY(TODAY())=DAY(K84))</formula>
    </cfRule>
  </conditionalFormatting>
  <conditionalFormatting sqref="M76">
    <cfRule type="expression" dxfId="77" priority="105">
      <formula>(MONTH(TODAY())=MONTH(K85))*(DAY(TODAY())=DAY(K85))</formula>
    </cfRule>
  </conditionalFormatting>
  <conditionalFormatting sqref="M78:M80">
    <cfRule type="expression" dxfId="76" priority="103">
      <formula>(MONTH(TODAY())=MONTH(K89))*(DAY(TODAY())=DAY(K89))</formula>
    </cfRule>
  </conditionalFormatting>
  <conditionalFormatting sqref="M81">
    <cfRule type="expression" dxfId="75" priority="101">
      <formula>(MONTH(TODAY())=MONTH(K91))*(DAY(TODAY())=DAY(K91))</formula>
    </cfRule>
  </conditionalFormatting>
  <conditionalFormatting sqref="M82">
    <cfRule type="expression" dxfId="74" priority="100">
      <formula>(MONTH(TODAY())=MONTH(#REF!))*(DAY(TODAY())=DAY(#REF!))</formula>
    </cfRule>
  </conditionalFormatting>
  <conditionalFormatting sqref="M642:M1099">
    <cfRule type="expression" dxfId="73" priority="274">
      <formula>(MONTH(TODAY())=MONTH(P1100))*(DAY(TODAY())=DAY(P1100))</formula>
    </cfRule>
  </conditionalFormatting>
  <conditionalFormatting sqref="Y1:AO2 Y3:AN3 Y4:AO1099 X1100:X1048576 AA1100:AS1048576">
    <cfRule type="beginsWith" dxfId="72" priority="136" operator="beginsWith" text="CG">
      <formula>LEFT(X1,LEN("CG"))="CG"</formula>
    </cfRule>
    <cfRule type="beginsWith" dxfId="71" priority="139" operator="beginsWith" text="T">
      <formula>LEFT(X1,LEN("T"))="T"</formula>
    </cfRule>
    <cfRule type="beginsWith" dxfId="70" priority="140" operator="beginsWith" text="P">
      <formula>LEFT(X1,LEN("P"))="P"</formula>
    </cfRule>
  </conditionalFormatting>
  <conditionalFormatting sqref="AP1:AP2 AP4:AP1099 AW1100:AY1048576">
    <cfRule type="beginsWith" dxfId="69" priority="142" operator="beginsWith" text="Asistió">
      <formula>LEFT(AP1,LEN("Asistió"))="Asistió"</formula>
    </cfRule>
  </conditionalFormatting>
  <dataValidations count="3">
    <dataValidation allowBlank="1" showInputMessage="1" showErrorMessage="1" sqref="D1:E1 C1:C3 BD4:BD19 R4:T20 C1100:E1048576 D3:E25 D83:D1099 BE4:BE1099 D74:E82 D26:D33 D39:D73" xr:uid="{00000000-0002-0000-0000-000000000000}"/>
    <dataValidation operator="greaterThan" allowBlank="1" showInputMessage="1" showErrorMessage="1" sqref="S1:T1 R1:R3 S3:T3 AV1206:AV1048576 Q1:Q20 Q21:T1099" xr:uid="{00000000-0002-0000-0000-000001000000}"/>
    <dataValidation type="date" operator="greaterThan" allowBlank="1" showInputMessage="1" showErrorMessage="1" sqref="F4:F1099" xr:uid="{00000000-0002-0000-0000-000002000000}">
      <formula1>44562</formula1>
    </dataValidation>
  </dataValidations>
  <pageMargins left="0.7" right="0.7" top="0.75" bottom="0.75" header="0.3" footer="0.3"/>
  <pageSetup paperSize="9" orientation="portrait" verticalDpi="300" r:id="rId1"/>
  <tableParts count="1">
    <tablePart r:id="rId2"/>
  </tableParts>
  <extLst>
    <ext xmlns:x14="http://schemas.microsoft.com/office/spreadsheetml/2009/9/main" uri="{CCE6A557-97BC-4b89-ADB6-D9C93CAAB3DF}">
      <x14:dataValidations xmlns:xm="http://schemas.microsoft.com/office/excel/2006/main" count="22">
        <x14:dataValidation type="list" allowBlank="1" showInputMessage="1" showErrorMessage="1" xr:uid="{00000000-0002-0000-0000-000004000000}">
          <x14:formula1>
            <xm:f>Parámetros!$C$3:$C$9</xm:f>
          </x14:formula1>
          <xm:sqref>BD20:BD1099</xm:sqref>
        </x14:dataValidation>
        <x14:dataValidation type="list" allowBlank="1" showInputMessage="1" showErrorMessage="1" xr:uid="{00000000-0002-0000-0000-000006000000}">
          <x14:formula1>
            <xm:f>Parámetros!$G$2:$G$6</xm:f>
          </x14:formula1>
          <xm:sqref>Z73:AJ73 Z74:AN82 Z83:AJ83 AK23:AN73 Y73:Y83 AK83:AN1099 Y84:AJ1099 Y23:AJ72</xm:sqref>
        </x14:dataValidation>
        <x14:dataValidation type="list" allowBlank="1" showInputMessage="1" showErrorMessage="1" xr:uid="{74F777BB-03EE-444B-ACD9-AF2B846472F1}">
          <x14:formula1>
            <xm:f>Parámetros!$AC$2:$AC$13</xm:f>
          </x14:formula1>
          <xm:sqref>C4:C1099</xm:sqref>
        </x14:dataValidation>
        <x14:dataValidation type="list" allowBlank="1" showInputMessage="1" showErrorMessage="1" xr:uid="{00000000-0002-0000-0000-000005000000}">
          <x14:formula1>
            <xm:f>Parámetros!$U$2:$U$3</xm:f>
          </x14:formula1>
          <xm:sqref>BA4:BA1099 AY4:AY1099</xm:sqref>
        </x14:dataValidation>
        <x14:dataValidation type="list" allowBlank="1" showInputMessage="1" showErrorMessage="1" xr:uid="{00000000-0002-0000-0000-000007000000}">
          <x14:formula1>
            <xm:f>Parámetros!$V$2:$V$7</xm:f>
          </x14:formula1>
          <xm:sqref>AQ4:AQ1099</xm:sqref>
        </x14:dataValidation>
        <x14:dataValidation type="list" allowBlank="1" showInputMessage="1" showErrorMessage="1" xr:uid="{00000000-0002-0000-0000-000009000000}">
          <x14:formula1>
            <xm:f>Parámetros!$P$2:$P$9</xm:f>
          </x14:formula1>
          <xm:sqref>BC4:BC1099</xm:sqref>
        </x14:dataValidation>
        <x14:dataValidation type="list" operator="greaterThan" allowBlank="1" showInputMessage="1" showErrorMessage="1" xr:uid="{00000000-0002-0000-0000-00000B000000}">
          <x14:formula1>
            <xm:f>Parámetros!$E$2:$E$17</xm:f>
          </x14:formula1>
          <xm:sqref>O4:O1099</xm:sqref>
        </x14:dataValidation>
        <x14:dataValidation type="list" allowBlank="1" showInputMessage="1" showErrorMessage="1" xr:uid="{7482530E-0D23-40EA-BFDB-001E67688D1C}">
          <x14:formula1>
            <xm:f>Parámetros!$C$3:$C$31</xm:f>
          </x14:formula1>
          <xm:sqref>Y1100:Z1105</xm:sqref>
        </x14:dataValidation>
        <x14:dataValidation type="list" allowBlank="1" showInputMessage="1" showErrorMessage="1" xr:uid="{0F8774A8-4539-413D-AECE-C7176F3D5E82}">
          <x14:formula1>
            <xm:f>Parámetros!$C$2:$C$31</xm:f>
          </x14:formula1>
          <xm:sqref>W4:X1099</xm:sqref>
        </x14:dataValidation>
        <x14:dataValidation type="list" allowBlank="1" showInputMessage="1" showErrorMessage="1" xr:uid="{00000000-0002-0000-0000-000008000000}">
          <x14:formula1>
            <xm:f>Parámetros!$A$2:$A$5</xm:f>
          </x14:formula1>
          <xm:sqref>B5:B1099</xm:sqref>
        </x14:dataValidation>
        <x14:dataValidation type="list" allowBlank="1" showInputMessage="1" showErrorMessage="1" xr:uid="{5169E392-1739-4DF9-B960-5492037D87FC}">
          <x14:formula1>
            <xm:f>Parámetros!$AA$2:$AA$8</xm:f>
          </x14:formula1>
          <xm:sqref>P23:P1099</xm:sqref>
        </x14:dataValidation>
        <x14:dataValidation type="list" allowBlank="1" showInputMessage="1" showErrorMessage="1" xr:uid="{16F92060-F667-432E-91DA-442EBB9BD1F3}">
          <x14:formula1>
            <xm:f>Parámetros!$AE$2:$AE$15</xm:f>
          </x14:formula1>
          <xm:sqref>D34:D38</xm:sqref>
        </x14:dataValidation>
        <x14:dataValidation type="list" allowBlank="1" showInputMessage="1" showErrorMessage="1" xr:uid="{0F9B7937-B46E-495A-924E-C8A145679BAD}">
          <x14:formula1>
            <xm:f>Parámetros!$AH$2:$AH$15</xm:f>
          </x14:formula1>
          <xm:sqref>E26:E73 E83:E1099</xm:sqref>
        </x14:dataValidation>
        <x14:dataValidation type="list" allowBlank="1" showInputMessage="1" showErrorMessage="1" xr:uid="{46341B2D-2D06-4C1E-A22C-4A067391BDD4}">
          <x14:formula1>
            <xm:f>Parámetros!$U$2:$U$6</xm:f>
          </x14:formula1>
          <xm:sqref>AR4:AR1099</xm:sqref>
        </x14:dataValidation>
        <x14:dataValidation type="list" allowBlank="1" showInputMessage="1" showErrorMessage="1" xr:uid="{09A4509A-5F34-462E-9CAA-BEC949BC59EB}">
          <x14:formula1>
            <xm:f>Parámetros!$U$2:$U$5</xm:f>
          </x14:formula1>
          <xm:sqref>AW4:AW1099</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AV1100:AV1205 AT4:AT1099</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G4:G1099</xm:sqref>
        </x14:dataValidation>
        <x14:dataValidation type="list" allowBlank="1" showInputMessage="1" showErrorMessage="1" xr:uid="{6406A6C2-CBF8-454C-A6B0-3B59854E884D}">
          <x14:formula1>
            <xm:f>Parámetros!$AA$2:$AA$10</xm:f>
          </x14:formula1>
          <xm:sqref>P4:P22</xm:sqref>
        </x14:dataValidation>
        <x14:dataValidation type="list" allowBlank="1" showInputMessage="1" showErrorMessage="1" xr:uid="{62D055A6-B151-4464-B702-DAA991CE5E17}">
          <x14:formula1>
            <xm:f>Parámetros!$G$2:$G$10</xm:f>
          </x14:formula1>
          <xm:sqref>Y4:AN22</xm:sqref>
        </x14:dataValidation>
        <x14:dataValidation type="list" allowBlank="1" showInputMessage="1" showErrorMessage="1" xr:uid="{7A643E1F-7D7F-4F9C-83CD-1C3F01E78D23}">
          <x14:formula1>
            <xm:f>Parámetros!$AK$2:$AK$16</xm:f>
          </x14:formula1>
          <xm:sqref>AS4:AS1099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F2E9-7A60-425C-9898-FE9951CDCBFD}">
  <sheetPr codeName="Hoja7"/>
  <dimension ref="B1:Y102"/>
  <sheetViews>
    <sheetView showGridLines="0" zoomScale="90" zoomScaleNormal="90" workbookViewId="0">
      <selection activeCell="I9" sqref="I9"/>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4.5703125" bestFit="1" customWidth="1"/>
    <col min="10" max="10" width="9" style="280"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325" t="s">
        <v>442</v>
      </c>
      <c r="C2" s="326"/>
      <c r="H2" s="329" t="s">
        <v>443</v>
      </c>
      <c r="I2" s="330"/>
      <c r="J2" s="330"/>
      <c r="K2" s="330"/>
      <c r="L2" s="330"/>
      <c r="M2" s="330"/>
      <c r="N2" s="330"/>
      <c r="O2" s="330"/>
      <c r="P2" s="330"/>
      <c r="Q2" s="330"/>
      <c r="R2" s="330"/>
      <c r="S2" s="330"/>
      <c r="T2" s="330"/>
      <c r="U2" s="330"/>
      <c r="V2" s="330"/>
      <c r="W2" s="330"/>
      <c r="X2" s="330"/>
      <c r="Y2" s="331"/>
    </row>
    <row r="3" spans="2:25" ht="15" thickBot="1">
      <c r="B3" s="327"/>
      <c r="C3" s="328"/>
    </row>
    <row r="4" spans="2:25">
      <c r="H4" s="281" t="s">
        <v>444</v>
      </c>
      <c r="I4" s="282"/>
      <c r="K4" s="332" t="s">
        <v>445</v>
      </c>
      <c r="L4" s="332"/>
      <c r="M4" s="332"/>
      <c r="N4" s="333"/>
      <c r="O4" s="333"/>
      <c r="P4" s="333"/>
      <c r="Q4" s="333"/>
      <c r="R4" s="333"/>
      <c r="S4" s="335"/>
      <c r="T4" s="335"/>
      <c r="U4" s="335"/>
    </row>
    <row r="5" spans="2:25" ht="15">
      <c r="B5" s="24" t="s">
        <v>446</v>
      </c>
      <c r="C5" s="24" t="s">
        <v>43</v>
      </c>
      <c r="H5" s="311" t="s">
        <v>267</v>
      </c>
      <c r="I5" s="305" t="s">
        <v>59</v>
      </c>
      <c r="J5" s="280" t="s">
        <v>447</v>
      </c>
      <c r="K5" s="283" t="s">
        <v>268</v>
      </c>
      <c r="L5" s="283" t="s">
        <v>269</v>
      </c>
      <c r="M5" s="283" t="s">
        <v>270</v>
      </c>
      <c r="N5" s="284" t="s">
        <v>271</v>
      </c>
      <c r="O5" s="284" t="s">
        <v>272</v>
      </c>
      <c r="P5" s="284" t="s">
        <v>273</v>
      </c>
      <c r="Q5" s="284" t="s">
        <v>274</v>
      </c>
      <c r="R5" s="284" t="s">
        <v>275</v>
      </c>
      <c r="S5" s="284" t="s">
        <v>276</v>
      </c>
      <c r="T5" s="284" t="s">
        <v>277</v>
      </c>
      <c r="U5" s="284" t="s">
        <v>278</v>
      </c>
      <c r="V5" s="284" t="s">
        <v>279</v>
      </c>
      <c r="W5" s="284" t="s">
        <v>280</v>
      </c>
      <c r="X5" s="284" t="s">
        <v>281</v>
      </c>
      <c r="Y5" s="284" t="s">
        <v>282</v>
      </c>
    </row>
    <row r="6" spans="2:25" ht="15">
      <c r="B6" s="285">
        <v>45658</v>
      </c>
      <c r="C6" s="286" t="s">
        <v>448</v>
      </c>
      <c r="H6" s="287">
        <v>45668</v>
      </c>
      <c r="I6" s="25" t="s">
        <v>316</v>
      </c>
      <c r="J6" s="288" t="str">
        <f>IF(H6="","",H6&amp;"-"&amp;I6)</f>
        <v>45668-10:00 - 12:30 m</v>
      </c>
      <c r="K6" s="289">
        <f>IF($H6="(en blanco)","",IF($H6="","",IFERROR(IF(VLOOKUP(H6+7,'Fechas de clase'!$B$5:$B$102,1,0),H6+14),H6+7)))</f>
        <v>45675</v>
      </c>
      <c r="L6" s="289">
        <f>IF($H6="(en blanco)","",IF($H6="","",IFERROR(IF(VLOOKUP(K6+7,'Fechas de clase'!$B$5:$B$102,1,0),K6+14),K6+7)))</f>
        <v>45682</v>
      </c>
      <c r="M6" s="289">
        <f>IF($H6="(en blanco)","",IF($H6="","",IFERROR(IF(VLOOKUP(L6+7,'Fechas de clase'!$B$5:$B$102,1,0),L6+14),L6+7)))</f>
        <v>45689</v>
      </c>
      <c r="N6" s="289">
        <f>IF($H6="(en blanco)","",IF($H6="","",IFERROR(IF(VLOOKUP(M6+7,'Fechas de clase'!$B$5:$B$102,1,0),M6+14),M6+7)))</f>
        <v>45696</v>
      </c>
      <c r="O6" s="289">
        <f>IF($H6="(en blanco)","",IF($H6="","",IFERROR(IF(VLOOKUP(N6+7,'Fechas de clase'!$B$5:$B$102,1,0),N6+14),N6+7)))</f>
        <v>45703</v>
      </c>
      <c r="P6" s="289">
        <f>IF($H6="(en blanco)","",IF($H6="","",IFERROR(IF(VLOOKUP(O6+7,'Fechas de clase'!$B$5:$B$102,1,0),O6+14),O6+7)))</f>
        <v>45710</v>
      </c>
      <c r="Q6" s="289">
        <f>IF($H6="(en blanco)","",IF($H6="","",IFERROR(IF(VLOOKUP(P6+7,'Fechas de clase'!$B$5:$B$102,1,0),P6+14),P6+7)))</f>
        <v>45717</v>
      </c>
      <c r="R6" s="289">
        <f>IF($H6="(en blanco)","",IF($H6="","",IFERROR(IF(VLOOKUP(Q6+7,'Fechas de clase'!$B$5:$B$102,1,0),Q6+14),Q6+7)))</f>
        <v>45724</v>
      </c>
      <c r="S6" s="289">
        <f>IF($H6="(en blanco)","",IF($H6="","",IFERROR(IF(VLOOKUP(R6+7,'Fechas de clase'!$B$5:$B$102,1,0),R6+14),R6+7)))</f>
        <v>45731</v>
      </c>
      <c r="T6" s="289">
        <f>IF($H6="(en blanco)","",IF($H6="","",IFERROR(IF(VLOOKUP(S6+7,'Fechas de clase'!$B$5:$B$102,1,0),S6+14),S6+7)))</f>
        <v>45738</v>
      </c>
      <c r="U6" s="289">
        <f>IF($H6="(en blanco)","",IF($H6="","",IFERROR(IF(VLOOKUP(T6+7,'Fechas de clase'!$B$5:$B$102,1,0),T6+14),T6+7)))</f>
        <v>45745</v>
      </c>
      <c r="V6" s="289">
        <f>IF($H6="(en blanco)","",IF($H6="","",IFERROR(IF(VLOOKUP(U6+7,'Fechas de clase'!$B$5:$B$102,1,0),U6+14),U6+7)))</f>
        <v>45752</v>
      </c>
      <c r="W6" s="289">
        <f>IF($H6="(en blanco)","",IF($H6="","",IFERROR(IF(VLOOKUP(V6+7,'Fechas de clase'!$B$5:$B$102,1,0),V6+14),V6+7)))</f>
        <v>45759</v>
      </c>
      <c r="X6" s="289">
        <f>IF($H6="(en blanco)","",IF($H6="","",IFERROR(IF(VLOOKUP(W6+7,'Fechas de clase'!$B$5:$B$102,1,0),W6+14),W6+7)))</f>
        <v>45766</v>
      </c>
      <c r="Y6" s="289">
        <f>IF($H6="(en blanco)","",IF($H6="","",IFERROR(IF(VLOOKUP(X6+7,'Fechas de clase'!$B$5:$B$102,1,0),X6+14),X6+7)))</f>
        <v>45773</v>
      </c>
    </row>
    <row r="7" spans="2:25" ht="15">
      <c r="B7" s="285">
        <v>45764</v>
      </c>
      <c r="C7" s="286" t="s">
        <v>449</v>
      </c>
      <c r="H7" s="287">
        <v>45670</v>
      </c>
      <c r="I7" s="25" t="s">
        <v>306</v>
      </c>
      <c r="J7" s="288" t="str">
        <f t="shared" ref="J7:J70" si="0">IF(H7="","",H7&amp;"-"&amp;I7)</f>
        <v xml:space="preserve">45670-7:30 - 9:30 p.m. </v>
      </c>
      <c r="K7" s="289">
        <f>IF($H7="(en blanco)","",IF($H7="","",IFERROR(IF(VLOOKUP(H7+7,'Fechas de clase'!$B$5:$B$102,1,0),H7+14),H7+7)))</f>
        <v>45677</v>
      </c>
      <c r="L7" s="289">
        <f>IF($H7="(en blanco)","",IF($H7="","",IFERROR(IF(VLOOKUP(K7+7,'Fechas de clase'!$B$5:$B$102,1,0),K7+14),K7+7)))</f>
        <v>45684</v>
      </c>
      <c r="M7" s="289">
        <f>IF($H7="(en blanco)","",IF($H7="","",IFERROR(IF(VLOOKUP(L7+7,'Fechas de clase'!$B$5:$B$102,1,0),L7+14),L7+7)))</f>
        <v>45691</v>
      </c>
      <c r="N7" s="289">
        <f>IF($H7="(en blanco)","",IF($H7="","",IFERROR(IF(VLOOKUP(M7+7,'Fechas de clase'!$B$5:$B$102,1,0),M7+14),M7+7)))</f>
        <v>45698</v>
      </c>
      <c r="O7" s="289">
        <f>IF($H7="(en blanco)","",IF($H7="","",IFERROR(IF(VLOOKUP(N7+7,'Fechas de clase'!$B$5:$B$102,1,0),N7+14),N7+7)))</f>
        <v>45705</v>
      </c>
      <c r="P7" s="289">
        <f>IF($H7="(en blanco)","",IF($H7="","",IFERROR(IF(VLOOKUP(O7+7,'Fechas de clase'!$B$5:$B$102,1,0),O7+14),O7+7)))</f>
        <v>45712</v>
      </c>
      <c r="Q7" s="289">
        <f>IF($H7="(en blanco)","",IF($H7="","",IFERROR(IF(VLOOKUP(P7+7,'Fechas de clase'!$B$5:$B$102,1,0),P7+14),P7+7)))</f>
        <v>45719</v>
      </c>
      <c r="R7" s="289">
        <f>IF($H7="(en blanco)","",IF($H7="","",IFERROR(IF(VLOOKUP(Q7+7,'Fechas de clase'!$B$5:$B$102,1,0),Q7+14),Q7+7)))</f>
        <v>45726</v>
      </c>
      <c r="S7" s="289">
        <f>IF($H7="(en blanco)","",IF($H7="","",IFERROR(IF(VLOOKUP(R7+7,'Fechas de clase'!$B$5:$B$102,1,0),R7+14),R7+7)))</f>
        <v>45733</v>
      </c>
      <c r="T7" s="289">
        <f>IF($H7="(en blanco)","",IF($H7="","",IFERROR(IF(VLOOKUP(S7+7,'Fechas de clase'!$B$5:$B$102,1,0),S7+14),S7+7)))</f>
        <v>45740</v>
      </c>
      <c r="U7" s="289">
        <f>IF($H7="(en blanco)","",IF($H7="","",IFERROR(IF(VLOOKUP(T7+7,'Fechas de clase'!$B$5:$B$102,1,0),T7+14),T7+7)))</f>
        <v>45747</v>
      </c>
      <c r="V7" s="289">
        <f>IF($H7="(en blanco)","",IF($H7="","",IFERROR(IF(VLOOKUP(U7+7,'Fechas de clase'!$B$5:$B$102,1,0),U7+14),U7+7)))</f>
        <v>45754</v>
      </c>
      <c r="W7" s="289">
        <f>IF($H7="(en blanco)","",IF($H7="","",IFERROR(IF(VLOOKUP(V7+7,'Fechas de clase'!$B$5:$B$102,1,0),V7+14),V7+7)))</f>
        <v>45761</v>
      </c>
      <c r="X7" s="289">
        <f>IF($H7="(en blanco)","",IF($H7="","",IFERROR(IF(VLOOKUP(W7+7,'Fechas de clase'!$B$5:$B$102,1,0),W7+14),W7+7)))</f>
        <v>45768</v>
      </c>
      <c r="Y7" s="289">
        <f>IF($H7="(en blanco)","",IF($H7="","",IFERROR(IF(VLOOKUP(X7+7,'Fechas de clase'!$B$5:$B$102,1,0),X7+14),X7+7)))</f>
        <v>45775</v>
      </c>
    </row>
    <row r="8" spans="2:25" ht="15">
      <c r="B8" s="285">
        <v>45765</v>
      </c>
      <c r="C8" s="286" t="s">
        <v>450</v>
      </c>
      <c r="H8" s="287">
        <v>45672</v>
      </c>
      <c r="I8" s="25" t="s">
        <v>323</v>
      </c>
      <c r="J8" s="288" t="str">
        <f t="shared" si="0"/>
        <v>45672-5:30 - 7:00 p.m.</v>
      </c>
      <c r="K8" s="289">
        <f>IF($H8="(en blanco)","",IF($H8="","",IFERROR(IF(VLOOKUP(H8+7,'Fechas de clase'!$B$5:$B$102,1,0),H8+14),H8+7)))</f>
        <v>45679</v>
      </c>
      <c r="L8" s="289">
        <f>IF($H8="(en blanco)","",IF($H8="","",IFERROR(IF(VLOOKUP(K8+7,'Fechas de clase'!$B$5:$B$102,1,0),K8+14),K8+7)))</f>
        <v>45686</v>
      </c>
      <c r="M8" s="289">
        <f>IF($H8="(en blanco)","",IF($H8="","",IFERROR(IF(VLOOKUP(L8+7,'Fechas de clase'!$B$5:$B$102,1,0),L8+14),L8+7)))</f>
        <v>45693</v>
      </c>
      <c r="N8" s="289">
        <f>IF($H8="(en blanco)","",IF($H8="","",IFERROR(IF(VLOOKUP(M8+7,'Fechas de clase'!$B$5:$B$102,1,0),M8+14),M8+7)))</f>
        <v>45700</v>
      </c>
      <c r="O8" s="289">
        <f>IF($H8="(en blanco)","",IF($H8="","",IFERROR(IF(VLOOKUP(N8+7,'Fechas de clase'!$B$5:$B$102,1,0),N8+14),N8+7)))</f>
        <v>45707</v>
      </c>
      <c r="P8" s="289">
        <f>IF($H8="(en blanco)","",IF($H8="","",IFERROR(IF(VLOOKUP(O8+7,'Fechas de clase'!$B$5:$B$102,1,0),O8+14),O8+7)))</f>
        <v>45714</v>
      </c>
      <c r="Q8" s="289">
        <f>IF($H8="(en blanco)","",IF($H8="","",IFERROR(IF(VLOOKUP(P8+7,'Fechas de clase'!$B$5:$B$102,1,0),P8+14),P8+7)))</f>
        <v>45721</v>
      </c>
      <c r="R8" s="289">
        <f>IF($H8="(en blanco)","",IF($H8="","",IFERROR(IF(VLOOKUP(Q8+7,'Fechas de clase'!$B$5:$B$102,1,0),Q8+14),Q8+7)))</f>
        <v>45728</v>
      </c>
      <c r="S8" s="289">
        <f>IF($H8="(en blanco)","",IF($H8="","",IFERROR(IF(VLOOKUP(R8+7,'Fechas de clase'!$B$5:$B$102,1,0),R8+14),R8+7)))</f>
        <v>45735</v>
      </c>
      <c r="T8" s="289">
        <f>IF($H8="(en blanco)","",IF($H8="","",IFERROR(IF(VLOOKUP(S8+7,'Fechas de clase'!$B$5:$B$102,1,0),S8+14),S8+7)))</f>
        <v>45742</v>
      </c>
      <c r="U8" s="289">
        <f>IF($H8="(en blanco)","",IF($H8="","",IFERROR(IF(VLOOKUP(T8+7,'Fechas de clase'!$B$5:$B$102,1,0),T8+14),T8+7)))</f>
        <v>45749</v>
      </c>
      <c r="V8" s="289">
        <f>IF($H8="(en blanco)","",IF($H8="","",IFERROR(IF(VLOOKUP(U8+7,'Fechas de clase'!$B$5:$B$102,1,0),U8+14),U8+7)))</f>
        <v>45756</v>
      </c>
      <c r="W8" s="289">
        <f>IF($H8="(en blanco)","",IF($H8="","",IFERROR(IF(VLOOKUP(V8+7,'Fechas de clase'!$B$5:$B$102,1,0),V8+14),V8+7)))</f>
        <v>45763</v>
      </c>
      <c r="X8" s="289">
        <f>IF($H8="(en blanco)","",IF($H8="","",IFERROR(IF(VLOOKUP(W8+7,'Fechas de clase'!$B$5:$B$102,1,0),W8+14),W8+7)))</f>
        <v>45770</v>
      </c>
      <c r="Y8" s="289">
        <f>IF($H8="(en blanco)","",IF($H8="","",IFERROR(IF(VLOOKUP(X8+7,'Fechas de clase'!$B$5:$B$102,1,0),X8+14),X8+7)))</f>
        <v>45777</v>
      </c>
    </row>
    <row r="9" spans="2:25" ht="15">
      <c r="B9" s="285">
        <v>45778</v>
      </c>
      <c r="C9" s="286" t="s">
        <v>451</v>
      </c>
      <c r="H9" s="287">
        <v>45673</v>
      </c>
      <c r="I9" s="25" t="s">
        <v>334</v>
      </c>
      <c r="J9" s="288" t="str">
        <f t="shared" si="0"/>
        <v>45673-8:00 - 9:30 p.m.</v>
      </c>
      <c r="K9" s="289">
        <f>IF($H9="(en blanco)","",IF($H9="","",IFERROR(IF(VLOOKUP(H9+7,'Fechas de clase'!$B$5:$B$102,1,0),H9+14),H9+7)))</f>
        <v>45680</v>
      </c>
      <c r="L9" s="289">
        <f>IF($H9="(en blanco)","",IF($H9="","",IFERROR(IF(VLOOKUP(K9+7,'Fechas de clase'!$B$5:$B$102,1,0),K9+14),K9+7)))</f>
        <v>45687</v>
      </c>
      <c r="M9" s="289">
        <f>IF($H9="(en blanco)","",IF($H9="","",IFERROR(IF(VLOOKUP(L9+7,'Fechas de clase'!$B$5:$B$102,1,0),L9+14),L9+7)))</f>
        <v>45694</v>
      </c>
      <c r="N9" s="289">
        <f>IF($H9="(en blanco)","",IF($H9="","",IFERROR(IF(VLOOKUP(M9+7,'Fechas de clase'!$B$5:$B$102,1,0),M9+14),M9+7)))</f>
        <v>45701</v>
      </c>
      <c r="O9" s="289">
        <f>IF($H9="(en blanco)","",IF($H9="","",IFERROR(IF(VLOOKUP(N9+7,'Fechas de clase'!$B$5:$B$102,1,0),N9+14),N9+7)))</f>
        <v>45708</v>
      </c>
      <c r="P9" s="289">
        <f>IF($H9="(en blanco)","",IF($H9="","",IFERROR(IF(VLOOKUP(O9+7,'Fechas de clase'!$B$5:$B$102,1,0),O9+14),O9+7)))</f>
        <v>45715</v>
      </c>
      <c r="Q9" s="289">
        <f>IF($H9="(en blanco)","",IF($H9="","",IFERROR(IF(VLOOKUP(P9+7,'Fechas de clase'!$B$5:$B$102,1,0),P9+14),P9+7)))</f>
        <v>45722</v>
      </c>
      <c r="R9" s="289">
        <f>IF($H9="(en blanco)","",IF($H9="","",IFERROR(IF(VLOOKUP(Q9+7,'Fechas de clase'!$B$5:$B$102,1,0),Q9+14),Q9+7)))</f>
        <v>45729</v>
      </c>
      <c r="S9" s="289">
        <f>IF($H9="(en blanco)","",IF($H9="","",IFERROR(IF(VLOOKUP(R9+7,'Fechas de clase'!$B$5:$B$102,1,0),R9+14),R9+7)))</f>
        <v>45736</v>
      </c>
      <c r="T9" s="289">
        <f>IF($H9="(en blanco)","",IF($H9="","",IFERROR(IF(VLOOKUP(S9+7,'Fechas de clase'!$B$5:$B$102,1,0),S9+14),S9+7)))</f>
        <v>45743</v>
      </c>
      <c r="U9" s="289">
        <f>IF($H9="(en blanco)","",IF($H9="","",IFERROR(IF(VLOOKUP(T9+7,'Fechas de clase'!$B$5:$B$102,1,0),T9+14),T9+7)))</f>
        <v>45750</v>
      </c>
      <c r="V9" s="289">
        <f>IF($H9="(en blanco)","",IF($H9="","",IFERROR(IF(VLOOKUP(U9+7,'Fechas de clase'!$B$5:$B$102,1,0),U9+14),U9+7)))</f>
        <v>45757</v>
      </c>
      <c r="W9" s="289">
        <f>IF($H9="(en blanco)","",IF($H9="","",IFERROR(IF(VLOOKUP(V9+7,'Fechas de clase'!$B$5:$B$102,1,0),V9+14),V9+7)))</f>
        <v>45771</v>
      </c>
      <c r="X9" s="289">
        <f>IF($H9="(en blanco)","",IF($H9="","",IFERROR(IF(VLOOKUP(W9+7,'Fechas de clase'!$B$5:$B$102,1,0),W9+14),W9+7)))</f>
        <v>45785</v>
      </c>
      <c r="Y9" s="289">
        <f>IF($H9="(en blanco)","",IF($H9="","",IFERROR(IF(VLOOKUP(X9+7,'Fechas de clase'!$B$5:$B$102,1,0),X9+14),X9+7)))</f>
        <v>45792</v>
      </c>
    </row>
    <row r="10" spans="2:25" ht="15">
      <c r="B10" s="285">
        <v>45815</v>
      </c>
      <c r="C10" s="286" t="s">
        <v>452</v>
      </c>
      <c r="H10" s="287">
        <v>45673</v>
      </c>
      <c r="I10" s="25" t="s">
        <v>306</v>
      </c>
      <c r="J10" s="288" t="str">
        <f t="shared" si="0"/>
        <v xml:space="preserve">45673-7:30 - 9:30 p.m. </v>
      </c>
      <c r="K10" s="289">
        <f>IF($H10="(en blanco)","",IF($H10="","",IFERROR(IF(VLOOKUP(H10+7,'Fechas de clase'!$B$5:$B$102,1,0),H10+14),H10+7)))</f>
        <v>45680</v>
      </c>
      <c r="L10" s="289">
        <f>IF($H10="(en blanco)","",IF($H10="","",IFERROR(IF(VLOOKUP(K10+7,'Fechas de clase'!$B$5:$B$102,1,0),K10+14),K10+7)))</f>
        <v>45687</v>
      </c>
      <c r="M10" s="289">
        <f>IF($H10="(en blanco)","",IF($H10="","",IFERROR(IF(VLOOKUP(L10+7,'Fechas de clase'!$B$5:$B$102,1,0),L10+14),L10+7)))</f>
        <v>45694</v>
      </c>
      <c r="N10" s="289">
        <f>IF($H10="(en blanco)","",IF($H10="","",IFERROR(IF(VLOOKUP(M10+7,'Fechas de clase'!$B$5:$B$102,1,0),M10+14),M10+7)))</f>
        <v>45701</v>
      </c>
      <c r="O10" s="289">
        <f>IF($H10="(en blanco)","",IF($H10="","",IFERROR(IF(VLOOKUP(N10+7,'Fechas de clase'!$B$5:$B$102,1,0),N10+14),N10+7)))</f>
        <v>45708</v>
      </c>
      <c r="P10" s="289">
        <f>IF($H10="(en blanco)","",IF($H10="","",IFERROR(IF(VLOOKUP(O10+7,'Fechas de clase'!$B$5:$B$102,1,0),O10+14),O10+7)))</f>
        <v>45715</v>
      </c>
      <c r="Q10" s="289">
        <f>IF($H10="(en blanco)","",IF($H10="","",IFERROR(IF(VLOOKUP(P10+7,'Fechas de clase'!$B$5:$B$102,1,0),P10+14),P10+7)))</f>
        <v>45722</v>
      </c>
      <c r="R10" s="289">
        <f>IF($H10="(en blanco)","",IF($H10="","",IFERROR(IF(VLOOKUP(Q10+7,'Fechas de clase'!$B$5:$B$102,1,0),Q10+14),Q10+7)))</f>
        <v>45729</v>
      </c>
      <c r="S10" s="289">
        <f>IF($H10="(en blanco)","",IF($H10="","",IFERROR(IF(VLOOKUP(R10+7,'Fechas de clase'!$B$5:$B$102,1,0),R10+14),R10+7)))</f>
        <v>45736</v>
      </c>
      <c r="T10" s="289">
        <f>IF($H10="(en blanco)","",IF($H10="","",IFERROR(IF(VLOOKUP(S10+7,'Fechas de clase'!$B$5:$B$102,1,0),S10+14),S10+7)))</f>
        <v>45743</v>
      </c>
      <c r="U10" s="289">
        <f>IF($H10="(en blanco)","",IF($H10="","",IFERROR(IF(VLOOKUP(T10+7,'Fechas de clase'!$B$5:$B$102,1,0),T10+14),T10+7)))</f>
        <v>45750</v>
      </c>
      <c r="V10" s="289">
        <f>IF($H10="(en blanco)","",IF($H10="","",IFERROR(IF(VLOOKUP(U10+7,'Fechas de clase'!$B$5:$B$102,1,0),U10+14),U10+7)))</f>
        <v>45757</v>
      </c>
      <c r="W10" s="289">
        <f>IF($H10="(en blanco)","",IF($H10="","",IFERROR(IF(VLOOKUP(V10+7,'Fechas de clase'!$B$5:$B$102,1,0),V10+14),V10+7)))</f>
        <v>45771</v>
      </c>
      <c r="X10" s="289">
        <f>IF($H10="(en blanco)","",IF($H10="","",IFERROR(IF(VLOOKUP(W10+7,'Fechas de clase'!$B$5:$B$102,1,0),W10+14),W10+7)))</f>
        <v>45785</v>
      </c>
      <c r="Y10" s="289">
        <f>IF($H10="(en blanco)","",IF($H10="","",IFERROR(IF(VLOOKUP(X10+7,'Fechas de clase'!$B$5:$B$102,1,0),X10+14),X10+7)))</f>
        <v>45792</v>
      </c>
    </row>
    <row r="11" spans="2:25" ht="15">
      <c r="B11" s="285">
        <v>45837</v>
      </c>
      <c r="C11" s="286" t="s">
        <v>453</v>
      </c>
      <c r="H11" s="287">
        <v>45701</v>
      </c>
      <c r="I11" s="25" t="s">
        <v>132</v>
      </c>
      <c r="J11" s="288" t="str">
        <f t="shared" si="0"/>
        <v>45701-7:30 - 9:30 P.M.</v>
      </c>
      <c r="K11" s="289">
        <f>IF($H11="(en blanco)","",IF($H11="","",IFERROR(IF(VLOOKUP(H11+7,'Fechas de clase'!$B$5:$B$102,1,0),H11+14),H11+7)))</f>
        <v>45708</v>
      </c>
      <c r="L11" s="289">
        <f>IF($H11="(en blanco)","",IF($H11="","",IFERROR(IF(VLOOKUP(K11+7,'Fechas de clase'!$B$5:$B$102,1,0),K11+14),K11+7)))</f>
        <v>45715</v>
      </c>
      <c r="M11" s="289">
        <f>IF($H11="(en blanco)","",IF($H11="","",IFERROR(IF(VLOOKUP(L11+7,'Fechas de clase'!$B$5:$B$102,1,0),L11+14),L11+7)))</f>
        <v>45722</v>
      </c>
      <c r="N11" s="289">
        <f>IF($H11="(en blanco)","",IF($H11="","",IFERROR(IF(VLOOKUP(M11+7,'Fechas de clase'!$B$5:$B$102,1,0),M11+14),M11+7)))</f>
        <v>45729</v>
      </c>
      <c r="O11" s="289">
        <f>IF($H11="(en blanco)","",IF($H11="","",IFERROR(IF(VLOOKUP(N11+7,'Fechas de clase'!$B$5:$B$102,1,0),N11+14),N11+7)))</f>
        <v>45736</v>
      </c>
      <c r="P11" s="289">
        <f>IF($H11="(en blanco)","",IF($H11="","",IFERROR(IF(VLOOKUP(O11+7,'Fechas de clase'!$B$5:$B$102,1,0),O11+14),O11+7)))</f>
        <v>45743</v>
      </c>
      <c r="Q11" s="289">
        <f>IF($H11="(en blanco)","",IF($H11="","",IFERROR(IF(VLOOKUP(P11+7,'Fechas de clase'!$B$5:$B$102,1,0),P11+14),P11+7)))</f>
        <v>45750</v>
      </c>
      <c r="R11" s="289">
        <f>IF($H11="(en blanco)","",IF($H11="","",IFERROR(IF(VLOOKUP(Q11+7,'Fechas de clase'!$B$5:$B$102,1,0),Q11+14),Q11+7)))</f>
        <v>45757</v>
      </c>
      <c r="S11" s="289">
        <f>IF($H11="(en blanco)","",IF($H11="","",IFERROR(IF(VLOOKUP(R11+7,'Fechas de clase'!$B$5:$B$102,1,0),R11+14),R11+7)))</f>
        <v>45771</v>
      </c>
      <c r="T11" s="289">
        <f>IF($H11="(en blanco)","",IF($H11="","",IFERROR(IF(VLOOKUP(S11+7,'Fechas de clase'!$B$5:$B$102,1,0),S11+14),S11+7)))</f>
        <v>45785</v>
      </c>
      <c r="U11" s="289">
        <f>IF($H11="(en blanco)","",IF($H11="","",IFERROR(IF(VLOOKUP(T11+7,'Fechas de clase'!$B$5:$B$102,1,0),T11+14),T11+7)))</f>
        <v>45792</v>
      </c>
      <c r="V11" s="289">
        <f>IF($H11="(en blanco)","",IF($H11="","",IFERROR(IF(VLOOKUP(U11+7,'Fechas de clase'!$B$5:$B$102,1,0),U11+14),U11+7)))</f>
        <v>45799</v>
      </c>
      <c r="W11" s="289">
        <f>IF($H11="(en blanco)","",IF($H11="","",IFERROR(IF(VLOOKUP(V11+7,'Fechas de clase'!$B$5:$B$102,1,0),V11+14),V11+7)))</f>
        <v>45806</v>
      </c>
      <c r="X11" s="289">
        <f>IF($H11="(en blanco)","",IF($H11="","",IFERROR(IF(VLOOKUP(W11+7,'Fechas de clase'!$B$5:$B$102,1,0),W11+14),W11+7)))</f>
        <v>45813</v>
      </c>
      <c r="Y11" s="289">
        <f>IF($H11="(en blanco)","",IF($H11="","",IFERROR(IF(VLOOKUP(X11+7,'Fechas de clase'!$B$5:$B$102,1,0),X11+14),X11+7)))</f>
        <v>45820</v>
      </c>
    </row>
    <row r="12" spans="2:25" ht="15">
      <c r="B12" s="285">
        <v>45861</v>
      </c>
      <c r="C12" s="286" t="s">
        <v>454</v>
      </c>
      <c r="H12" s="287">
        <v>45701</v>
      </c>
      <c r="I12" s="25" t="s">
        <v>306</v>
      </c>
      <c r="J12" s="288" t="str">
        <f t="shared" si="0"/>
        <v xml:space="preserve">45701-7:30 - 9:30 p.m. </v>
      </c>
      <c r="K12" s="289">
        <f>IF($H12="(en blanco)","",IF($H12="","",IFERROR(IF(VLOOKUP(H12+7,'Fechas de clase'!$B$5:$B$102,1,0),H12+14),H12+7)))</f>
        <v>45708</v>
      </c>
      <c r="L12" s="289">
        <f>IF($H12="(en blanco)","",IF($H12="","",IFERROR(IF(VLOOKUP(K12+7,'Fechas de clase'!$B$5:$B$102,1,0),K12+14),K12+7)))</f>
        <v>45715</v>
      </c>
      <c r="M12" s="289">
        <f>IF($H12="(en blanco)","",IF($H12="","",IFERROR(IF(VLOOKUP(L12+7,'Fechas de clase'!$B$5:$B$102,1,0),L12+14),L12+7)))</f>
        <v>45722</v>
      </c>
      <c r="N12" s="289">
        <f>IF($H12="(en blanco)","",IF($H12="","",IFERROR(IF(VLOOKUP(M12+7,'Fechas de clase'!$B$5:$B$102,1,0),M12+14),M12+7)))</f>
        <v>45729</v>
      </c>
      <c r="O12" s="289">
        <f>IF($H12="(en blanco)","",IF($H12="","",IFERROR(IF(VLOOKUP(N12+7,'Fechas de clase'!$B$5:$B$102,1,0),N12+14),N12+7)))</f>
        <v>45736</v>
      </c>
      <c r="P12" s="289">
        <f>IF($H12="(en blanco)","",IF($H12="","",IFERROR(IF(VLOOKUP(O12+7,'Fechas de clase'!$B$5:$B$102,1,0),O12+14),O12+7)))</f>
        <v>45743</v>
      </c>
      <c r="Q12" s="289">
        <f>IF($H12="(en blanco)","",IF($H12="","",IFERROR(IF(VLOOKUP(P12+7,'Fechas de clase'!$B$5:$B$102,1,0),P12+14),P12+7)))</f>
        <v>45750</v>
      </c>
      <c r="R12" s="289">
        <f>IF($H12="(en blanco)","",IF($H12="","",IFERROR(IF(VLOOKUP(Q12+7,'Fechas de clase'!$B$5:$B$102,1,0),Q12+14),Q12+7)))</f>
        <v>45757</v>
      </c>
      <c r="S12" s="289">
        <f>IF($H12="(en blanco)","",IF($H12="","",IFERROR(IF(VLOOKUP(R12+7,'Fechas de clase'!$B$5:$B$102,1,0),R12+14),R12+7)))</f>
        <v>45771</v>
      </c>
      <c r="T12" s="289">
        <f>IF($H12="(en blanco)","",IF($H12="","",IFERROR(IF(VLOOKUP(S12+7,'Fechas de clase'!$B$5:$B$102,1,0),S12+14),S12+7)))</f>
        <v>45785</v>
      </c>
      <c r="U12" s="289">
        <f>IF($H12="(en blanco)","",IF($H12="","",IFERROR(IF(VLOOKUP(T12+7,'Fechas de clase'!$B$5:$B$102,1,0),T12+14),T12+7)))</f>
        <v>45792</v>
      </c>
      <c r="V12" s="289">
        <f>IF($H12="(en blanco)","",IF($H12="","",IFERROR(IF(VLOOKUP(U12+7,'Fechas de clase'!$B$5:$B$102,1,0),U12+14),U12+7)))</f>
        <v>45799</v>
      </c>
      <c r="W12" s="289">
        <f>IF($H12="(en blanco)","",IF($H12="","",IFERROR(IF(VLOOKUP(V12+7,'Fechas de clase'!$B$5:$B$102,1,0),V12+14),V12+7)))</f>
        <v>45806</v>
      </c>
      <c r="X12" s="289">
        <f>IF($H12="(en blanco)","",IF($H12="","",IFERROR(IF(VLOOKUP(W12+7,'Fechas de clase'!$B$5:$B$102,1,0),W12+14),W12+7)))</f>
        <v>45813</v>
      </c>
      <c r="Y12" s="289">
        <f>IF($H12="(en blanco)","",IF($H12="","",IFERROR(IF(VLOOKUP(X12+7,'Fechas de clase'!$B$5:$B$102,1,0),X12+14),X12+7)))</f>
        <v>45820</v>
      </c>
    </row>
    <row r="13" spans="2:25" ht="15">
      <c r="B13" s="285">
        <v>45866</v>
      </c>
      <c r="C13" s="286" t="s">
        <v>455</v>
      </c>
      <c r="H13" s="287">
        <v>45728</v>
      </c>
      <c r="I13" s="25" t="s">
        <v>145</v>
      </c>
      <c r="J13" s="288" t="str">
        <f t="shared" si="0"/>
        <v xml:space="preserve">45728-8:00 - 9:30 P.M. </v>
      </c>
      <c r="K13" s="289">
        <f>IF($H13="(en blanco)","",IF($H13="","",IFERROR(IF(VLOOKUP(H13+7,'Fechas de clase'!$B$5:$B$102,1,0),H13+14),H13+7)))</f>
        <v>45735</v>
      </c>
      <c r="L13" s="289">
        <f>IF($H13="(en blanco)","",IF($H13="","",IFERROR(IF(VLOOKUP(K13+7,'Fechas de clase'!$B$5:$B$102,1,0),K13+14),K13+7)))</f>
        <v>45742</v>
      </c>
      <c r="M13" s="289">
        <f>IF($H13="(en blanco)","",IF($H13="","",IFERROR(IF(VLOOKUP(L13+7,'Fechas de clase'!$B$5:$B$102,1,0),L13+14),L13+7)))</f>
        <v>45749</v>
      </c>
      <c r="N13" s="289">
        <f>IF($H13="(en blanco)","",IF($H13="","",IFERROR(IF(VLOOKUP(M13+7,'Fechas de clase'!$B$5:$B$102,1,0),M13+14),M13+7)))</f>
        <v>45756</v>
      </c>
      <c r="O13" s="289">
        <f>IF($H13="(en blanco)","",IF($H13="","",IFERROR(IF(VLOOKUP(N13+7,'Fechas de clase'!$B$5:$B$102,1,0),N13+14),N13+7)))</f>
        <v>45763</v>
      </c>
      <c r="P13" s="289">
        <f>IF($H13="(en blanco)","",IF($H13="","",IFERROR(IF(VLOOKUP(O13+7,'Fechas de clase'!$B$5:$B$102,1,0),O13+14),O13+7)))</f>
        <v>45770</v>
      </c>
      <c r="Q13" s="289">
        <f>IF($H13="(en blanco)","",IF($H13="","",IFERROR(IF(VLOOKUP(P13+7,'Fechas de clase'!$B$5:$B$102,1,0),P13+14),P13+7)))</f>
        <v>45777</v>
      </c>
      <c r="R13" s="289">
        <f>IF($H13="(en blanco)","",IF($H13="","",IFERROR(IF(VLOOKUP(Q13+7,'Fechas de clase'!$B$5:$B$102,1,0),Q13+14),Q13+7)))</f>
        <v>45784</v>
      </c>
      <c r="S13" s="289">
        <f>IF($H13="(en blanco)","",IF($H13="","",IFERROR(IF(VLOOKUP(R13+7,'Fechas de clase'!$B$5:$B$102,1,0),R13+14),R13+7)))</f>
        <v>45791</v>
      </c>
      <c r="T13" s="289">
        <f>IF($H13="(en blanco)","",IF($H13="","",IFERROR(IF(VLOOKUP(S13+7,'Fechas de clase'!$B$5:$B$102,1,0),S13+14),S13+7)))</f>
        <v>45798</v>
      </c>
      <c r="U13" s="289">
        <f>IF($H13="(en blanco)","",IF($H13="","",IFERROR(IF(VLOOKUP(T13+7,'Fechas de clase'!$B$5:$B$102,1,0),T13+14),T13+7)))</f>
        <v>45805</v>
      </c>
      <c r="V13" s="289">
        <f>IF($H13="(en blanco)","",IF($H13="","",IFERROR(IF(VLOOKUP(U13+7,'Fechas de clase'!$B$5:$B$102,1,0),U13+14),U13+7)))</f>
        <v>45812</v>
      </c>
      <c r="W13" s="289">
        <f>IF($H13="(en blanco)","",IF($H13="","",IFERROR(IF(VLOOKUP(V13+7,'Fechas de clase'!$B$5:$B$102,1,0),V13+14),V13+7)))</f>
        <v>45819</v>
      </c>
      <c r="X13" s="289">
        <f>IF($H13="(en blanco)","",IF($H13="","",IFERROR(IF(VLOOKUP(W13+7,'Fechas de clase'!$B$5:$B$102,1,0),W13+14),W13+7)))</f>
        <v>45826</v>
      </c>
      <c r="Y13" s="289">
        <f>IF($H13="(en blanco)","",IF($H13="","",IFERROR(IF(VLOOKUP(X13+7,'Fechas de clase'!$B$5:$B$102,1,0),X13+14),X13+7)))</f>
        <v>45833</v>
      </c>
    </row>
    <row r="14" spans="2:25" ht="15">
      <c r="B14" s="285">
        <v>45867</v>
      </c>
      <c r="C14" s="286" t="s">
        <v>456</v>
      </c>
      <c r="H14" s="287">
        <v>45729</v>
      </c>
      <c r="I14" s="25" t="s">
        <v>132</v>
      </c>
      <c r="J14" s="288" t="str">
        <f t="shared" si="0"/>
        <v>45729-7:30 - 9:30 P.M.</v>
      </c>
      <c r="K14" s="289">
        <f>IF($H14="(en blanco)","",IF($H14="","",IFERROR(IF(VLOOKUP(H14+7,'Fechas de clase'!$B$5:$B$102,1,0),H14+14),H14+7)))</f>
        <v>45736</v>
      </c>
      <c r="L14" s="289">
        <f>IF($H14="(en blanco)","",IF($H14="","",IFERROR(IF(VLOOKUP(K14+7,'Fechas de clase'!$B$5:$B$102,1,0),K14+14),K14+7)))</f>
        <v>45743</v>
      </c>
      <c r="M14" s="289">
        <f>IF($H14="(en blanco)","",IF($H14="","",IFERROR(IF(VLOOKUP(L14+7,'Fechas de clase'!$B$5:$B$102,1,0),L14+14),L14+7)))</f>
        <v>45750</v>
      </c>
      <c r="N14" s="289">
        <f>IF($H14="(en blanco)","",IF($H14="","",IFERROR(IF(VLOOKUP(M14+7,'Fechas de clase'!$B$5:$B$102,1,0),M14+14),M14+7)))</f>
        <v>45757</v>
      </c>
      <c r="O14" s="289">
        <f>IF($H14="(en blanco)","",IF($H14="","",IFERROR(IF(VLOOKUP(N14+7,'Fechas de clase'!$B$5:$B$102,1,0),N14+14),N14+7)))</f>
        <v>45771</v>
      </c>
      <c r="P14" s="289">
        <f>IF($H14="(en blanco)","",IF($H14="","",IFERROR(IF(VLOOKUP(O14+7,'Fechas de clase'!$B$5:$B$102,1,0),O14+14),O14+7)))</f>
        <v>45785</v>
      </c>
      <c r="Q14" s="289">
        <f>IF($H14="(en blanco)","",IF($H14="","",IFERROR(IF(VLOOKUP(P14+7,'Fechas de clase'!$B$5:$B$102,1,0),P14+14),P14+7)))</f>
        <v>45792</v>
      </c>
      <c r="R14" s="289">
        <f>IF($H14="(en blanco)","",IF($H14="","",IFERROR(IF(VLOOKUP(Q14+7,'Fechas de clase'!$B$5:$B$102,1,0),Q14+14),Q14+7)))</f>
        <v>45799</v>
      </c>
      <c r="S14" s="289">
        <f>IF($H14="(en blanco)","",IF($H14="","",IFERROR(IF(VLOOKUP(R14+7,'Fechas de clase'!$B$5:$B$102,1,0),R14+14),R14+7)))</f>
        <v>45806</v>
      </c>
      <c r="T14" s="289">
        <f>IF($H14="(en blanco)","",IF($H14="","",IFERROR(IF(VLOOKUP(S14+7,'Fechas de clase'!$B$5:$B$102,1,0),S14+14),S14+7)))</f>
        <v>45813</v>
      </c>
      <c r="U14" s="289">
        <f>IF($H14="(en blanco)","",IF($H14="","",IFERROR(IF(VLOOKUP(T14+7,'Fechas de clase'!$B$5:$B$102,1,0),T14+14),T14+7)))</f>
        <v>45820</v>
      </c>
      <c r="V14" s="289">
        <f>IF($H14="(en blanco)","",IF($H14="","",IFERROR(IF(VLOOKUP(U14+7,'Fechas de clase'!$B$5:$B$102,1,0),U14+14),U14+7)))</f>
        <v>45827</v>
      </c>
      <c r="W14" s="289">
        <f>IF($H14="(en blanco)","",IF($H14="","",IFERROR(IF(VLOOKUP(V14+7,'Fechas de clase'!$B$5:$B$102,1,0),V14+14),V14+7)))</f>
        <v>45834</v>
      </c>
      <c r="X14" s="289">
        <f>IF($H14="(en blanco)","",IF($H14="","",IFERROR(IF(VLOOKUP(W14+7,'Fechas de clase'!$B$5:$B$102,1,0),W14+14),W14+7)))</f>
        <v>45841</v>
      </c>
      <c r="Y14" s="289">
        <f>IF($H14="(en blanco)","",IF($H14="","",IFERROR(IF(VLOOKUP(X14+7,'Fechas de clase'!$B$5:$B$102,1,0),X14+14),X14+7)))</f>
        <v>45848</v>
      </c>
    </row>
    <row r="15" spans="2:25" ht="15">
      <c r="B15" s="285">
        <v>45875</v>
      </c>
      <c r="C15" s="286" t="s">
        <v>457</v>
      </c>
      <c r="H15" s="287" t="s">
        <v>458</v>
      </c>
      <c r="I15" s="25" t="s">
        <v>458</v>
      </c>
      <c r="J15" s="288" t="str">
        <f t="shared" si="0"/>
        <v>(blank)-(blank)</v>
      </c>
      <c r="K15" s="289" t="e">
        <f>IF($H15="(en blanco)","",IF($H15="","",IFERROR(IF(VLOOKUP(H15+7,'Fechas de clase'!$B$5:$B$102,1,0),H15+14),H15+7)))</f>
        <v>#VALUE!</v>
      </c>
      <c r="L15" s="289" t="e">
        <f>IF($H15="(en blanco)","",IF($H15="","",IFERROR(IF(VLOOKUP(K15+7,'Fechas de clase'!$B$5:$B$102,1,0),K15+14),K15+7)))</f>
        <v>#VALUE!</v>
      </c>
      <c r="M15" s="289" t="e">
        <f>IF($H15="(en blanco)","",IF($H15="","",IFERROR(IF(VLOOKUP(L15+7,'Fechas de clase'!$B$5:$B$102,1,0),L15+14),L15+7)))</f>
        <v>#VALUE!</v>
      </c>
      <c r="N15" s="289" t="e">
        <f>IF($H15="(en blanco)","",IF($H15="","",IFERROR(IF(VLOOKUP(M15+7,'Fechas de clase'!$B$5:$B$102,1,0),M15+14),M15+7)))</f>
        <v>#VALUE!</v>
      </c>
      <c r="O15" s="289" t="e">
        <f>IF($H15="(en blanco)","",IF($H15="","",IFERROR(IF(VLOOKUP(N15+7,'Fechas de clase'!$B$5:$B$102,1,0),N15+14),N15+7)))</f>
        <v>#VALUE!</v>
      </c>
      <c r="P15" s="289" t="e">
        <f>IF($H15="(en blanco)","",IF($H15="","",IFERROR(IF(VLOOKUP(O15+7,'Fechas de clase'!$B$5:$B$102,1,0),O15+14),O15+7)))</f>
        <v>#VALUE!</v>
      </c>
      <c r="Q15" s="289" t="e">
        <f>IF($H15="(en blanco)","",IF($H15="","",IFERROR(IF(VLOOKUP(P15+7,'Fechas de clase'!$B$5:$B$102,1,0),P15+14),P15+7)))</f>
        <v>#VALUE!</v>
      </c>
      <c r="R15" s="289" t="e">
        <f>IF($H15="(en blanco)","",IF($H15="","",IFERROR(IF(VLOOKUP(Q15+7,'Fechas de clase'!$B$5:$B$102,1,0),Q15+14),Q15+7)))</f>
        <v>#VALUE!</v>
      </c>
      <c r="S15" s="289" t="e">
        <f>IF($H15="(en blanco)","",IF($H15="","",IFERROR(IF(VLOOKUP(R15+7,'Fechas de clase'!$B$5:$B$102,1,0),R15+14),R15+7)))</f>
        <v>#VALUE!</v>
      </c>
      <c r="T15" s="289" t="e">
        <f>IF($H15="(en blanco)","",IF($H15="","",IFERROR(IF(VLOOKUP(S15+7,'Fechas de clase'!$B$5:$B$102,1,0),S15+14),S15+7)))</f>
        <v>#VALUE!</v>
      </c>
      <c r="U15" s="289" t="e">
        <f>IF($H15="(en blanco)","",IF($H15="","",IFERROR(IF(VLOOKUP(T15+7,'Fechas de clase'!$B$5:$B$102,1,0),T15+14),T15+7)))</f>
        <v>#VALUE!</v>
      </c>
      <c r="V15" s="289" t="e">
        <f>IF($H15="(en blanco)","",IF($H15="","",IFERROR(IF(VLOOKUP(U15+7,'Fechas de clase'!$B$5:$B$102,1,0),U15+14),U15+7)))</f>
        <v>#VALUE!</v>
      </c>
      <c r="W15" s="289" t="e">
        <f>IF($H15="(en blanco)","",IF($H15="","",IFERROR(IF(VLOOKUP(V15+7,'Fechas de clase'!$B$5:$B$102,1,0),V15+14),V15+7)))</f>
        <v>#VALUE!</v>
      </c>
      <c r="X15" s="289" t="e">
        <f>IF($H15="(en blanco)","",IF($H15="","",IFERROR(IF(VLOOKUP(W15+7,'Fechas de clase'!$B$5:$B$102,1,0),W15+14),W15+7)))</f>
        <v>#VALUE!</v>
      </c>
      <c r="Y15" s="289" t="e">
        <f>IF($H15="(en blanco)","",IF($H15="","",IFERROR(IF(VLOOKUP(X15+7,'Fechas de clase'!$B$5:$B$102,1,0),X15+14),X15+7)))</f>
        <v>#VALUE!</v>
      </c>
    </row>
    <row r="16" spans="2:25">
      <c r="B16" s="285">
        <v>45899</v>
      </c>
      <c r="C16" s="286" t="s">
        <v>459</v>
      </c>
      <c r="H16" s="25"/>
      <c r="I16" s="25"/>
      <c r="J16" s="288" t="str">
        <f t="shared" si="0"/>
        <v/>
      </c>
      <c r="K16" s="289" t="str">
        <f>IF($H16="(en blanco)","",IF($H16="","",IFERROR(IF(VLOOKUP(H16+7,'Fechas de clase'!$B$5:$B$102,1,0),H16+14),H16+7)))</f>
        <v/>
      </c>
      <c r="L16" s="289" t="str">
        <f>IF($H16="(en blanco)","",IF($H16="","",IFERROR(IF(VLOOKUP(K16+7,'Fechas de clase'!$B$5:$B$102,1,0),K16+14),K16+7)))</f>
        <v/>
      </c>
      <c r="M16" s="289" t="str">
        <f>IF($H16="(en blanco)","",IF($H16="","",IFERROR(IF(VLOOKUP(L16+7,'Fechas de clase'!$B$5:$B$102,1,0),L16+14),L16+7)))</f>
        <v/>
      </c>
      <c r="N16" s="289" t="str">
        <f>IF($H16="(en blanco)","",IF($H16="","",IFERROR(IF(VLOOKUP(M16+7,'Fechas de clase'!$B$5:$B$102,1,0),M16+14),M16+7)))</f>
        <v/>
      </c>
      <c r="O16" s="289" t="str">
        <f>IF($H16="(en blanco)","",IF($H16="","",IFERROR(IF(VLOOKUP(N16+7,'Fechas de clase'!$B$5:$B$102,1,0),N16+14),N16+7)))</f>
        <v/>
      </c>
      <c r="P16" s="289" t="str">
        <f>IF($H16="(en blanco)","",IF($H16="","",IFERROR(IF(VLOOKUP(O16+7,'Fechas de clase'!$B$5:$B$102,1,0),O16+14),O16+7)))</f>
        <v/>
      </c>
      <c r="Q16" s="289" t="str">
        <f>IF($H16="(en blanco)","",IF($H16="","",IFERROR(IF(VLOOKUP(P16+7,'Fechas de clase'!$B$5:$B$102,1,0),P16+14),P16+7)))</f>
        <v/>
      </c>
      <c r="R16" s="289" t="str">
        <f>IF($H16="(en blanco)","",IF($H16="","",IFERROR(IF(VLOOKUP(Q16+7,'Fechas de clase'!$B$5:$B$102,1,0),Q16+14),Q16+7)))</f>
        <v/>
      </c>
      <c r="S16" s="289" t="str">
        <f>IF($H16="(en blanco)","",IF($H16="","",IFERROR(IF(VLOOKUP(R16+7,'Fechas de clase'!$B$5:$B$102,1,0),R16+14),R16+7)))</f>
        <v/>
      </c>
      <c r="T16" s="289" t="str">
        <f>IF($H16="(en blanco)","",IF($H16="","",IFERROR(IF(VLOOKUP(S16+7,'Fechas de clase'!$B$5:$B$102,1,0),S16+14),S16+7)))</f>
        <v/>
      </c>
      <c r="U16" s="289" t="str">
        <f>IF($H16="(en blanco)","",IF($H16="","",IFERROR(IF(VLOOKUP(T16+7,'Fechas de clase'!$B$5:$B$102,1,0),T16+14),T16+7)))</f>
        <v/>
      </c>
      <c r="V16" s="289" t="str">
        <f>IF($H16="(en blanco)","",IF($H16="","",IFERROR(IF(VLOOKUP(U16+7,'Fechas de clase'!$B$5:$B$102,1,0),U16+14),U16+7)))</f>
        <v/>
      </c>
      <c r="W16" s="289" t="str">
        <f>IF($H16="(en blanco)","",IF($H16="","",IFERROR(IF(VLOOKUP(V16+7,'Fechas de clase'!$B$5:$B$102,1,0),V16+14),V16+7)))</f>
        <v/>
      </c>
      <c r="X16" s="289" t="str">
        <f>IF($H16="(en blanco)","",IF($H16="","",IFERROR(IF(VLOOKUP(W16+7,'Fechas de clase'!$B$5:$B$102,1,0),W16+14),W16+7)))</f>
        <v/>
      </c>
      <c r="Y16" s="289" t="str">
        <f>IF($H16="(en blanco)","",IF($H16="","",IFERROR(IF(VLOOKUP(X16+7,'Fechas de clase'!$B$5:$B$102,1,0),X16+14),X16+7)))</f>
        <v/>
      </c>
    </row>
    <row r="17" spans="2:25">
      <c r="B17" s="285">
        <v>45938</v>
      </c>
      <c r="C17" s="286" t="s">
        <v>460</v>
      </c>
      <c r="J17" s="288" t="str">
        <f t="shared" si="0"/>
        <v/>
      </c>
      <c r="K17" s="289" t="str">
        <f>IF($H17="(en blanco)","",IF($H17="","",IFERROR(IF(VLOOKUP(H17+7,'Fechas de clase'!$B$5:$B$102,1,0),H17+14),H17+7)))</f>
        <v/>
      </c>
      <c r="L17" s="289" t="str">
        <f>IF($H17="(en blanco)","",IF($H17="","",IFERROR(IF(VLOOKUP(K17+7,'Fechas de clase'!$B$5:$B$102,1,0),K17+14),K17+7)))</f>
        <v/>
      </c>
      <c r="M17" s="289" t="str">
        <f>IF($H17="(en blanco)","",IF($H17="","",IFERROR(IF(VLOOKUP(L17+7,'Fechas de clase'!$B$5:$B$102,1,0),L17+14),L17+7)))</f>
        <v/>
      </c>
      <c r="N17" s="289" t="str">
        <f>IF($H17="(en blanco)","",IF($H17="","",IFERROR(IF(VLOOKUP(M17+7,'Fechas de clase'!$B$5:$B$102,1,0),M17+14),M17+7)))</f>
        <v/>
      </c>
      <c r="O17" s="289" t="str">
        <f>IF($H17="(en blanco)","",IF($H17="","",IFERROR(IF(VLOOKUP(N17+7,'Fechas de clase'!$B$5:$B$102,1,0),N17+14),N17+7)))</f>
        <v/>
      </c>
      <c r="P17" s="289" t="str">
        <f>IF($H17="(en blanco)","",IF($H17="","",IFERROR(IF(VLOOKUP(O17+7,'Fechas de clase'!$B$5:$B$102,1,0),O17+14),O17+7)))</f>
        <v/>
      </c>
      <c r="Q17" s="289" t="str">
        <f>IF($H17="(en blanco)","",IF($H17="","",IFERROR(IF(VLOOKUP(P17+7,'Fechas de clase'!$B$5:$B$102,1,0),P17+14),P17+7)))</f>
        <v/>
      </c>
      <c r="R17" s="289" t="str">
        <f>IF($H17="(en blanco)","",IF($H17="","",IFERROR(IF(VLOOKUP(Q17+7,'Fechas de clase'!$B$5:$B$102,1,0),Q17+14),Q17+7)))</f>
        <v/>
      </c>
      <c r="S17" s="289" t="str">
        <f>IF($H17="(en blanco)","",IF($H17="","",IFERROR(IF(VLOOKUP(R17+7,'Fechas de clase'!$B$5:$B$102,1,0),R17+14),R17+7)))</f>
        <v/>
      </c>
      <c r="T17" s="289" t="str">
        <f>IF($H17="(en blanco)","",IF($H17="","",IFERROR(IF(VLOOKUP(S17+7,'Fechas de clase'!$B$5:$B$102,1,0),S17+14),S17+7)))</f>
        <v/>
      </c>
      <c r="U17" s="289" t="str">
        <f>IF($H17="(en blanco)","",IF($H17="","",IFERROR(IF(VLOOKUP(T17+7,'Fechas de clase'!$B$5:$B$102,1,0),T17+14),T17+7)))</f>
        <v/>
      </c>
      <c r="V17" s="289" t="str">
        <f>IF($H17="(en blanco)","",IF($H17="","",IFERROR(IF(VLOOKUP(U17+7,'Fechas de clase'!$B$5:$B$102,1,0),U17+14),U17+7)))</f>
        <v/>
      </c>
      <c r="W17" s="289" t="str">
        <f>IF($H17="(en blanco)","",IF($H17="","",IFERROR(IF(VLOOKUP(V17+7,'Fechas de clase'!$B$5:$B$102,1,0),V17+14),V17+7)))</f>
        <v/>
      </c>
      <c r="X17" s="289" t="str">
        <f>IF($H17="(en blanco)","",IF($H17="","",IFERROR(IF(VLOOKUP(W17+7,'Fechas de clase'!$B$5:$B$102,1,0),W17+14),W17+7)))</f>
        <v/>
      </c>
      <c r="Y17" s="289" t="str">
        <f>IF($H17="(en blanco)","",IF($H17="","",IFERROR(IF(VLOOKUP(X17+7,'Fechas de clase'!$B$5:$B$102,1,0),X17+14),X17+7)))</f>
        <v/>
      </c>
    </row>
    <row r="18" spans="2:25">
      <c r="B18" s="285">
        <v>45962</v>
      </c>
      <c r="C18" s="286" t="s">
        <v>461</v>
      </c>
      <c r="J18" s="288" t="str">
        <f t="shared" si="0"/>
        <v/>
      </c>
      <c r="K18" s="289" t="str">
        <f>IF($H18="(en blanco)","",IF($H18="","",IFERROR(IF(VLOOKUP(H18+7,'Fechas de clase'!$B$5:$B$102,1,0),H18+14),H18+7)))</f>
        <v/>
      </c>
      <c r="L18" s="289" t="str">
        <f>IF($H18="(en blanco)","",IF($H18="","",IFERROR(IF(VLOOKUP(K18+7,'Fechas de clase'!$B$5:$B$102,1,0),K18+14),K18+7)))</f>
        <v/>
      </c>
      <c r="M18" s="289" t="str">
        <f>IF($H18="(en blanco)","",IF($H18="","",IFERROR(IF(VLOOKUP(L18+7,'Fechas de clase'!$B$5:$B$102,1,0),L18+14),L18+7)))</f>
        <v/>
      </c>
      <c r="N18" s="289" t="str">
        <f>IF($H18="(en blanco)","",IF($H18="","",IFERROR(IF(VLOOKUP(M18+7,'Fechas de clase'!$B$5:$B$102,1,0),M18+14),M18+7)))</f>
        <v/>
      </c>
      <c r="O18" s="289" t="str">
        <f>IF($H18="(en blanco)","",IF($H18="","",IFERROR(IF(VLOOKUP(N18+7,'Fechas de clase'!$B$5:$B$102,1,0),N18+14),N18+7)))</f>
        <v/>
      </c>
      <c r="P18" s="289" t="str">
        <f>IF($H18="(en blanco)","",IF($H18="","",IFERROR(IF(VLOOKUP(O18+7,'Fechas de clase'!$B$5:$B$102,1,0),O18+14),O18+7)))</f>
        <v/>
      </c>
      <c r="Q18" s="289" t="str">
        <f>IF($H18="(en blanco)","",IF($H18="","",IFERROR(IF(VLOOKUP(P18+7,'Fechas de clase'!$B$5:$B$102,1,0),P18+14),P18+7)))</f>
        <v/>
      </c>
      <c r="R18" s="289" t="str">
        <f>IF($H18="(en blanco)","",IF($H18="","",IFERROR(IF(VLOOKUP(Q18+7,'Fechas de clase'!$B$5:$B$102,1,0),Q18+14),Q18+7)))</f>
        <v/>
      </c>
      <c r="S18" s="289" t="str">
        <f>IF($H18="(en blanco)","",IF($H18="","",IFERROR(IF(VLOOKUP(R18+7,'Fechas de clase'!$B$5:$B$102,1,0),R18+14),R18+7)))</f>
        <v/>
      </c>
      <c r="T18" s="289" t="str">
        <f>IF($H18="(en blanco)","",IF($H18="","",IFERROR(IF(VLOOKUP(S18+7,'Fechas de clase'!$B$5:$B$102,1,0),S18+14),S18+7)))</f>
        <v/>
      </c>
      <c r="U18" s="289" t="str">
        <f>IF($H18="(en blanco)","",IF($H18="","",IFERROR(IF(VLOOKUP(T18+7,'Fechas de clase'!$B$5:$B$102,1,0),T18+14),T18+7)))</f>
        <v/>
      </c>
      <c r="V18" s="289" t="str">
        <f>IF($H18="(en blanco)","",IF($H18="","",IFERROR(IF(VLOOKUP(U18+7,'Fechas de clase'!$B$5:$B$102,1,0),U18+14),U18+7)))</f>
        <v/>
      </c>
      <c r="W18" s="289" t="str">
        <f>IF($H18="(en blanco)","",IF($H18="","",IFERROR(IF(VLOOKUP(V18+7,'Fechas de clase'!$B$5:$B$102,1,0),V18+14),V18+7)))</f>
        <v/>
      </c>
      <c r="X18" s="289" t="str">
        <f>IF($H18="(en blanco)","",IF($H18="","",IFERROR(IF(VLOOKUP(W18+7,'Fechas de clase'!$B$5:$B$102,1,0),W18+14),W18+7)))</f>
        <v/>
      </c>
      <c r="Y18" s="289" t="str">
        <f>IF($H18="(en blanco)","",IF($H18="","",IFERROR(IF(VLOOKUP(X18+7,'Fechas de clase'!$B$5:$B$102,1,0),X18+14),X18+7)))</f>
        <v/>
      </c>
    </row>
    <row r="19" spans="2:25">
      <c r="B19" s="285">
        <v>45999</v>
      </c>
      <c r="C19" s="286" t="s">
        <v>462</v>
      </c>
      <c r="J19" s="288" t="str">
        <f t="shared" si="0"/>
        <v/>
      </c>
      <c r="K19" s="289" t="str">
        <f>IF($H19="(en blanco)","",IF($H19="","",IFERROR(IF(VLOOKUP(H19+7,'Fechas de clase'!$B$5:$B$102,1,0),H19+14),H19+7)))</f>
        <v/>
      </c>
      <c r="L19" s="289" t="str">
        <f>IF($H19="(en blanco)","",IF($H19="","",IFERROR(IF(VLOOKUP(K19+7,'Fechas de clase'!$B$5:$B$102,1,0),K19+14),K19+7)))</f>
        <v/>
      </c>
      <c r="M19" s="289" t="str">
        <f>IF($H19="(en blanco)","",IF($H19="","",IFERROR(IF(VLOOKUP(L19+7,'Fechas de clase'!$B$5:$B$102,1,0),L19+14),L19+7)))</f>
        <v/>
      </c>
      <c r="N19" s="289" t="str">
        <f>IF($H19="(en blanco)","",IF($H19="","",IFERROR(IF(VLOOKUP(M19+7,'Fechas de clase'!$B$5:$B$102,1,0),M19+14),M19+7)))</f>
        <v/>
      </c>
      <c r="O19" s="289" t="str">
        <f>IF($H19="(en blanco)","",IF($H19="","",IFERROR(IF(VLOOKUP(N19+7,'Fechas de clase'!$B$5:$B$102,1,0),N19+14),N19+7)))</f>
        <v/>
      </c>
      <c r="P19" s="289" t="str">
        <f>IF($H19="(en blanco)","",IF($H19="","",IFERROR(IF(VLOOKUP(O19+7,'Fechas de clase'!$B$5:$B$102,1,0),O19+14),O19+7)))</f>
        <v/>
      </c>
      <c r="Q19" s="289" t="str">
        <f>IF($H19="(en blanco)","",IF($H19="","",IFERROR(IF(VLOOKUP(P19+7,'Fechas de clase'!$B$5:$B$102,1,0),P19+14),P19+7)))</f>
        <v/>
      </c>
      <c r="R19" s="289" t="str">
        <f>IF($H19="(en blanco)","",IF($H19="","",IFERROR(IF(VLOOKUP(Q19+7,'Fechas de clase'!$B$5:$B$102,1,0),Q19+14),Q19+7)))</f>
        <v/>
      </c>
      <c r="S19" s="289" t="str">
        <f>IF($H19="(en blanco)","",IF($H19="","",IFERROR(IF(VLOOKUP(R19+7,'Fechas de clase'!$B$5:$B$102,1,0),R19+14),R19+7)))</f>
        <v/>
      </c>
      <c r="T19" s="289" t="str">
        <f>IF($H19="(en blanco)","",IF($H19="","",IFERROR(IF(VLOOKUP(S19+7,'Fechas de clase'!$B$5:$B$102,1,0),S19+14),S19+7)))</f>
        <v/>
      </c>
      <c r="U19" s="289" t="str">
        <f>IF($H19="(en blanco)","",IF($H19="","",IFERROR(IF(VLOOKUP(T19+7,'Fechas de clase'!$B$5:$B$102,1,0),T19+14),T19+7)))</f>
        <v/>
      </c>
      <c r="V19" s="289" t="str">
        <f>IF($H19="(en blanco)","",IF($H19="","",IFERROR(IF(VLOOKUP(U19+7,'Fechas de clase'!$B$5:$B$102,1,0),U19+14),U19+7)))</f>
        <v/>
      </c>
      <c r="W19" s="289" t="str">
        <f>IF($H19="(en blanco)","",IF($H19="","",IFERROR(IF(VLOOKUP(V19+7,'Fechas de clase'!$B$5:$B$102,1,0),V19+14),V19+7)))</f>
        <v/>
      </c>
      <c r="X19" s="289" t="str">
        <f>IF($H19="(en blanco)","",IF($H19="","",IFERROR(IF(VLOOKUP(W19+7,'Fechas de clase'!$B$5:$B$102,1,0),W19+14),W19+7)))</f>
        <v/>
      </c>
      <c r="Y19" s="289" t="str">
        <f>IF($H19="(en blanco)","",IF($H19="","",IFERROR(IF(VLOOKUP(X19+7,'Fechas de clase'!$B$5:$B$102,1,0),X19+14),X19+7)))</f>
        <v/>
      </c>
    </row>
    <row r="20" spans="2:25">
      <c r="B20" s="285">
        <v>46000</v>
      </c>
      <c r="C20" s="286" t="s">
        <v>463</v>
      </c>
      <c r="J20" s="288" t="str">
        <f t="shared" si="0"/>
        <v/>
      </c>
      <c r="K20" s="289" t="str">
        <f>IF($H20="(en blanco)","",IF($H20="","",IFERROR(IF(VLOOKUP(H20+7,'Fechas de clase'!$B$5:$B$102,1,0),H20+14),H20+7)))</f>
        <v/>
      </c>
      <c r="L20" s="289" t="str">
        <f>IF($H20="(en blanco)","",IF($H20="","",IFERROR(IF(VLOOKUP(K20+7,'Fechas de clase'!$B$5:$B$102,1,0),K20+14),K20+7)))</f>
        <v/>
      </c>
      <c r="M20" s="289" t="str">
        <f>IF($H20="(en blanco)","",IF($H20="","",IFERROR(IF(VLOOKUP(L20+7,'Fechas de clase'!$B$5:$B$102,1,0),L20+14),L20+7)))</f>
        <v/>
      </c>
      <c r="N20" s="289" t="str">
        <f>IF($H20="(en blanco)","",IF($H20="","",IFERROR(IF(VLOOKUP(M20+7,'Fechas de clase'!$B$5:$B$102,1,0),M20+14),M20+7)))</f>
        <v/>
      </c>
      <c r="O20" s="289" t="str">
        <f>IF($H20="(en blanco)","",IF($H20="","",IFERROR(IF(VLOOKUP(N20+7,'Fechas de clase'!$B$5:$B$102,1,0),N20+14),N20+7)))</f>
        <v/>
      </c>
      <c r="P20" s="289" t="str">
        <f>IF($H20="(en blanco)","",IF($H20="","",IFERROR(IF(VLOOKUP(O20+7,'Fechas de clase'!$B$5:$B$102,1,0),O20+14),O20+7)))</f>
        <v/>
      </c>
      <c r="Q20" s="289" t="str">
        <f>IF($H20="(en blanco)","",IF($H20="","",IFERROR(IF(VLOOKUP(P20+7,'Fechas de clase'!$B$5:$B$102,1,0),P20+14),P20+7)))</f>
        <v/>
      </c>
      <c r="R20" s="289" t="str">
        <f>IF($H20="(en blanco)","",IF($H20="","",IFERROR(IF(VLOOKUP(Q20+7,'Fechas de clase'!$B$5:$B$102,1,0),Q20+14),Q20+7)))</f>
        <v/>
      </c>
      <c r="S20" s="289" t="str">
        <f>IF($H20="(en blanco)","",IF($H20="","",IFERROR(IF(VLOOKUP(R20+7,'Fechas de clase'!$B$5:$B$102,1,0),R20+14),R20+7)))</f>
        <v/>
      </c>
      <c r="T20" s="289" t="str">
        <f>IF($H20="(en blanco)","",IF($H20="","",IFERROR(IF(VLOOKUP(S20+7,'Fechas de clase'!$B$5:$B$102,1,0),S20+14),S20+7)))</f>
        <v/>
      </c>
      <c r="U20" s="289" t="str">
        <f>IF($H20="(en blanco)","",IF($H20="","",IFERROR(IF(VLOOKUP(T20+7,'Fechas de clase'!$B$5:$B$102,1,0),T20+14),T20+7)))</f>
        <v/>
      </c>
      <c r="V20" s="289" t="str">
        <f>IF($H20="(en blanco)","",IF($H20="","",IFERROR(IF(VLOOKUP(U20+7,'Fechas de clase'!$B$5:$B$102,1,0),U20+14),U20+7)))</f>
        <v/>
      </c>
      <c r="W20" s="289" t="str">
        <f>IF($H20="(en blanco)","",IF($H20="","",IFERROR(IF(VLOOKUP(V20+7,'Fechas de clase'!$B$5:$B$102,1,0),V20+14),V20+7)))</f>
        <v/>
      </c>
      <c r="X20" s="289" t="str">
        <f>IF($H20="(en blanco)","",IF($H20="","",IFERROR(IF(VLOOKUP(W20+7,'Fechas de clase'!$B$5:$B$102,1,0),W20+14),W20+7)))</f>
        <v/>
      </c>
      <c r="Y20" s="289" t="str">
        <f>IF($H20="(en blanco)","",IF($H20="","",IFERROR(IF(VLOOKUP(X20+7,'Fechas de clase'!$B$5:$B$102,1,0),X20+14),X20+7)))</f>
        <v/>
      </c>
    </row>
    <row r="21" spans="2:25">
      <c r="B21" s="285">
        <v>46016</v>
      </c>
      <c r="C21" s="286" t="s">
        <v>464</v>
      </c>
      <c r="J21" s="288" t="str">
        <f t="shared" si="0"/>
        <v/>
      </c>
      <c r="K21" s="289" t="str">
        <f>IF($H21="(en blanco)","",IF($H21="","",IFERROR(IF(VLOOKUP(H21+7,'Fechas de clase'!$B$5:$B$102,1,0),H21+14),H21+7)))</f>
        <v/>
      </c>
      <c r="L21" s="289" t="str">
        <f>IF($H21="(en blanco)","",IF($H21="","",IFERROR(IF(VLOOKUP(K21+7,'Fechas de clase'!$B$5:$B$102,1,0),K21+14),K21+7)))</f>
        <v/>
      </c>
      <c r="M21" s="289" t="str">
        <f>IF($H21="(en blanco)","",IF($H21="","",IFERROR(IF(VLOOKUP(L21+7,'Fechas de clase'!$B$5:$B$102,1,0),L21+14),L21+7)))</f>
        <v/>
      </c>
      <c r="N21" s="289" t="str">
        <f>IF($H21="(en blanco)","",IF($H21="","",IFERROR(IF(VLOOKUP(M21+7,'Fechas de clase'!$B$5:$B$102,1,0),M21+14),M21+7)))</f>
        <v/>
      </c>
      <c r="O21" s="289" t="str">
        <f>IF($H21="(en blanco)","",IF($H21="","",IFERROR(IF(VLOOKUP(N21+7,'Fechas de clase'!$B$5:$B$102,1,0),N21+14),N21+7)))</f>
        <v/>
      </c>
      <c r="P21" s="289" t="str">
        <f>IF($H21="(en blanco)","",IF($H21="","",IFERROR(IF(VLOOKUP(O21+7,'Fechas de clase'!$B$5:$B$102,1,0),O21+14),O21+7)))</f>
        <v/>
      </c>
      <c r="Q21" s="289" t="str">
        <f>IF($H21="(en blanco)","",IF($H21="","",IFERROR(IF(VLOOKUP(P21+7,'Fechas de clase'!$B$5:$B$102,1,0),P21+14),P21+7)))</f>
        <v/>
      </c>
      <c r="R21" s="289" t="str">
        <f>IF($H21="(en blanco)","",IF($H21="","",IFERROR(IF(VLOOKUP(Q21+7,'Fechas de clase'!$B$5:$B$102,1,0),Q21+14),Q21+7)))</f>
        <v/>
      </c>
      <c r="S21" s="289" t="str">
        <f>IF($H21="(en blanco)","",IF($H21="","",IFERROR(IF(VLOOKUP(R21+7,'Fechas de clase'!$B$5:$B$102,1,0),R21+14),R21+7)))</f>
        <v/>
      </c>
      <c r="T21" s="289" t="str">
        <f>IF($H21="(en blanco)","",IF($H21="","",IFERROR(IF(VLOOKUP(S21+7,'Fechas de clase'!$B$5:$B$102,1,0),S21+14),S21+7)))</f>
        <v/>
      </c>
      <c r="U21" s="289" t="str">
        <f>IF($H21="(en blanco)","",IF($H21="","",IFERROR(IF(VLOOKUP(T21+7,'Fechas de clase'!$B$5:$B$102,1,0),T21+14),T21+7)))</f>
        <v/>
      </c>
      <c r="V21" s="289" t="str">
        <f>IF($H21="(en blanco)","",IF($H21="","",IFERROR(IF(VLOOKUP(U21+7,'Fechas de clase'!$B$5:$B$102,1,0),U21+14),U21+7)))</f>
        <v/>
      </c>
      <c r="W21" s="289" t="str">
        <f>IF($H21="(en blanco)","",IF($H21="","",IFERROR(IF(VLOOKUP(V21+7,'Fechas de clase'!$B$5:$B$102,1,0),V21+14),V21+7)))</f>
        <v/>
      </c>
      <c r="X21" s="289" t="str">
        <f>IF($H21="(en blanco)","",IF($H21="","",IFERROR(IF(VLOOKUP(W21+7,'Fechas de clase'!$B$5:$B$102,1,0),W21+14),W21+7)))</f>
        <v/>
      </c>
      <c r="Y21" s="289" t="str">
        <f>IF($H21="(en blanco)","",IF($H21="","",IFERROR(IF(VLOOKUP(X21+7,'Fechas de clase'!$B$5:$B$102,1,0),X21+14),X21+7)))</f>
        <v/>
      </c>
    </row>
    <row r="22" spans="2:25">
      <c r="J22" s="288" t="str">
        <f t="shared" si="0"/>
        <v/>
      </c>
      <c r="K22" s="289" t="str">
        <f>IF($H22="(en blanco)","",IF($H22="","",IFERROR(IF(VLOOKUP(H22+7,'Fechas de clase'!$B$5:$B$102,1,0),H22+14),H22+7)))</f>
        <v/>
      </c>
      <c r="L22" s="289" t="str">
        <f>IF($H22="(en blanco)","",IF($H22="","",IFERROR(IF(VLOOKUP(K22+7,'Fechas de clase'!$B$5:$B$102,1,0),K22+14),K22+7)))</f>
        <v/>
      </c>
      <c r="M22" s="289" t="str">
        <f>IF($H22="(en blanco)","",IF($H22="","",IFERROR(IF(VLOOKUP(L22+7,'Fechas de clase'!$B$5:$B$102,1,0),L22+14),L22+7)))</f>
        <v/>
      </c>
      <c r="N22" s="289" t="str">
        <f>IF($H22="(en blanco)","",IF($H22="","",IFERROR(IF(VLOOKUP(M22+7,'Fechas de clase'!$B$5:$B$102,1,0),M22+14),M22+7)))</f>
        <v/>
      </c>
      <c r="O22" s="289" t="str">
        <f>IF($H22="(en blanco)","",IF($H22="","",IFERROR(IF(VLOOKUP(N22+7,'Fechas de clase'!$B$5:$B$102,1,0),N22+14),N22+7)))</f>
        <v/>
      </c>
      <c r="P22" s="289" t="str">
        <f>IF($H22="(en blanco)","",IF($H22="","",IFERROR(IF(VLOOKUP(O22+7,'Fechas de clase'!$B$5:$B$102,1,0),O22+14),O22+7)))</f>
        <v/>
      </c>
      <c r="Q22" s="289" t="str">
        <f>IF($H22="(en blanco)","",IF($H22="","",IFERROR(IF(VLOOKUP(P22+7,'Fechas de clase'!$B$5:$B$102,1,0),P22+14),P22+7)))</f>
        <v/>
      </c>
      <c r="R22" s="289" t="str">
        <f>IF($H22="(en blanco)","",IF($H22="","",IFERROR(IF(VLOOKUP(Q22+7,'Fechas de clase'!$B$5:$B$102,1,0),Q22+14),Q22+7)))</f>
        <v/>
      </c>
      <c r="S22" s="289" t="str">
        <f>IF($H22="(en blanco)","",IF($H22="","",IFERROR(IF(VLOOKUP(R22+7,'Fechas de clase'!$B$5:$B$102,1,0),R22+14),R22+7)))</f>
        <v/>
      </c>
      <c r="T22" s="289" t="str">
        <f>IF($H22="(en blanco)","",IF($H22="","",IFERROR(IF(VLOOKUP(S22+7,'Fechas de clase'!$B$5:$B$102,1,0),S22+14),S22+7)))</f>
        <v/>
      </c>
      <c r="U22" s="289" t="str">
        <f>IF($H22="(en blanco)","",IF($H22="","",IFERROR(IF(VLOOKUP(T22+7,'Fechas de clase'!$B$5:$B$102,1,0),T22+14),T22+7)))</f>
        <v/>
      </c>
      <c r="V22" s="289" t="str">
        <f>IF($H22="(en blanco)","",IF($H22="","",IFERROR(IF(VLOOKUP(U22+7,'Fechas de clase'!$B$5:$B$102,1,0),U22+14),U22+7)))</f>
        <v/>
      </c>
      <c r="W22" s="289" t="str">
        <f>IF($H22="(en blanco)","",IF($H22="","",IFERROR(IF(VLOOKUP(V22+7,'Fechas de clase'!$B$5:$B$102,1,0),V22+14),V22+7)))</f>
        <v/>
      </c>
      <c r="X22" s="289" t="str">
        <f>IF($H22="(en blanco)","",IF($H22="","",IFERROR(IF(VLOOKUP(W22+7,'Fechas de clase'!$B$5:$B$102,1,0),W22+14),W22+7)))</f>
        <v/>
      </c>
      <c r="Y22" s="289" t="str">
        <f>IF($H22="(en blanco)","",IF($H22="","",IFERROR(IF(VLOOKUP(X22+7,'Fechas de clase'!$B$5:$B$102,1,0),X22+14),X22+7)))</f>
        <v/>
      </c>
    </row>
    <row r="23" spans="2:25">
      <c r="J23" s="288" t="str">
        <f t="shared" si="0"/>
        <v/>
      </c>
      <c r="K23" s="289" t="str">
        <f>IF($H23="(en blanco)","",IF($H23="","",IFERROR(IF(VLOOKUP(H23+7,'Fechas de clase'!$B$5:$B$102,1,0),H23+14),H23+7)))</f>
        <v/>
      </c>
      <c r="L23" s="289" t="str">
        <f>IF($H23="(en blanco)","",IF($H23="","",IFERROR(IF(VLOOKUP(K23+7,'Fechas de clase'!$B$5:$B$102,1,0),K23+14),K23+7)))</f>
        <v/>
      </c>
      <c r="M23" s="289" t="str">
        <f>IF($H23="(en blanco)","",IF($H23="","",IFERROR(IF(VLOOKUP(L23+7,'Fechas de clase'!$B$5:$B$102,1,0),L23+14),L23+7)))</f>
        <v/>
      </c>
      <c r="N23" s="289" t="str">
        <f>IF($H23="(en blanco)","",IF($H23="","",IFERROR(IF(VLOOKUP(M23+7,'Fechas de clase'!$B$5:$B$102,1,0),M23+14),M23+7)))</f>
        <v/>
      </c>
      <c r="O23" s="289" t="str">
        <f>IF($H23="(en blanco)","",IF($H23="","",IFERROR(IF(VLOOKUP(N23+7,'Fechas de clase'!$B$5:$B$102,1,0),N23+14),N23+7)))</f>
        <v/>
      </c>
      <c r="P23" s="289" t="str">
        <f>IF($H23="(en blanco)","",IF($H23="","",IFERROR(IF(VLOOKUP(O23+7,'Fechas de clase'!$B$5:$B$102,1,0),O23+14),O23+7)))</f>
        <v/>
      </c>
      <c r="Q23" s="289" t="str">
        <f>IF($H23="(en blanco)","",IF($H23="","",IFERROR(IF(VLOOKUP(P23+7,'Fechas de clase'!$B$5:$B$102,1,0),P23+14),P23+7)))</f>
        <v/>
      </c>
      <c r="R23" s="289" t="str">
        <f>IF($H23="(en blanco)","",IF($H23="","",IFERROR(IF(VLOOKUP(Q23+7,'Fechas de clase'!$B$5:$B$102,1,0),Q23+14),Q23+7)))</f>
        <v/>
      </c>
      <c r="S23" s="289" t="str">
        <f>IF($H23="(en blanco)","",IF($H23="","",IFERROR(IF(VLOOKUP(R23+7,'Fechas de clase'!$B$5:$B$102,1,0),R23+14),R23+7)))</f>
        <v/>
      </c>
      <c r="T23" s="289" t="str">
        <f>IF($H23="(en blanco)","",IF($H23="","",IFERROR(IF(VLOOKUP(S23+7,'Fechas de clase'!$B$5:$B$102,1,0),S23+14),S23+7)))</f>
        <v/>
      </c>
      <c r="U23" s="289" t="str">
        <f>IF($H23="(en blanco)","",IF($H23="","",IFERROR(IF(VLOOKUP(T23+7,'Fechas de clase'!$B$5:$B$102,1,0),T23+14),T23+7)))</f>
        <v/>
      </c>
      <c r="V23" s="289" t="str">
        <f>IF($H23="(en blanco)","",IF($H23="","",IFERROR(IF(VLOOKUP(U23+7,'Fechas de clase'!$B$5:$B$102,1,0),U23+14),U23+7)))</f>
        <v/>
      </c>
      <c r="W23" s="289" t="str">
        <f>IF($H23="(en blanco)","",IF($H23="","",IFERROR(IF(VLOOKUP(V23+7,'Fechas de clase'!$B$5:$B$102,1,0),V23+14),V23+7)))</f>
        <v/>
      </c>
      <c r="X23" s="289" t="str">
        <f>IF($H23="(en blanco)","",IF($H23="","",IFERROR(IF(VLOOKUP(W23+7,'Fechas de clase'!$B$5:$B$102,1,0),W23+14),W23+7)))</f>
        <v/>
      </c>
      <c r="Y23" s="289" t="str">
        <f>IF($H23="(en blanco)","",IF($H23="","",IFERROR(IF(VLOOKUP(X23+7,'Fechas de clase'!$B$5:$B$102,1,0),X23+14),X23+7)))</f>
        <v/>
      </c>
    </row>
    <row r="24" spans="2:25">
      <c r="B24" s="290"/>
      <c r="J24" s="288" t="str">
        <f t="shared" si="0"/>
        <v/>
      </c>
      <c r="K24" s="289" t="str">
        <f>IF($H24="(en blanco)","",IF($H24="","",IFERROR(IF(VLOOKUP(H24+7,'Fechas de clase'!$B$5:$B$102,1,0),H24+14),H24+7)))</f>
        <v/>
      </c>
      <c r="L24" s="289" t="str">
        <f>IF($H24="(en blanco)","",IF($H24="","",IFERROR(IF(VLOOKUP(K24+7,'Fechas de clase'!$B$5:$B$102,1,0),K24+14),K24+7)))</f>
        <v/>
      </c>
      <c r="M24" s="289" t="str">
        <f>IF($H24="(en blanco)","",IF($H24="","",IFERROR(IF(VLOOKUP(L24+7,'Fechas de clase'!$B$5:$B$102,1,0),L24+14),L24+7)))</f>
        <v/>
      </c>
      <c r="N24" s="289" t="str">
        <f>IF($H24="(en blanco)","",IF($H24="","",IFERROR(IF(VLOOKUP(M24+7,'Fechas de clase'!$B$5:$B$102,1,0),M24+14),M24+7)))</f>
        <v/>
      </c>
      <c r="O24" s="289" t="str">
        <f>IF($H24="(en blanco)","",IF($H24="","",IFERROR(IF(VLOOKUP(N24+7,'Fechas de clase'!$B$5:$B$102,1,0),N24+14),N24+7)))</f>
        <v/>
      </c>
      <c r="P24" s="289" t="str">
        <f>IF($H24="(en blanco)","",IF($H24="","",IFERROR(IF(VLOOKUP(O24+7,'Fechas de clase'!$B$5:$B$102,1,0),O24+14),O24+7)))</f>
        <v/>
      </c>
      <c r="Q24" s="289" t="str">
        <f>IF($H24="(en blanco)","",IF($H24="","",IFERROR(IF(VLOOKUP(P24+7,'Fechas de clase'!$B$5:$B$102,1,0),P24+14),P24+7)))</f>
        <v/>
      </c>
      <c r="R24" s="289" t="str">
        <f>IF($H24="(en blanco)","",IF($H24="","",IFERROR(IF(VLOOKUP(Q24+7,'Fechas de clase'!$B$5:$B$102,1,0),Q24+14),Q24+7)))</f>
        <v/>
      </c>
      <c r="S24" s="289" t="str">
        <f>IF($H24="(en blanco)","",IF($H24="","",IFERROR(IF(VLOOKUP(R24+7,'Fechas de clase'!$B$5:$B$102,1,0),R24+14),R24+7)))</f>
        <v/>
      </c>
      <c r="T24" s="289" t="str">
        <f>IF($H24="(en blanco)","",IF($H24="","",IFERROR(IF(VLOOKUP(S24+7,'Fechas de clase'!$B$5:$B$102,1,0),S24+14),S24+7)))</f>
        <v/>
      </c>
      <c r="U24" s="289" t="str">
        <f>IF($H24="(en blanco)","",IF($H24="","",IFERROR(IF(VLOOKUP(T24+7,'Fechas de clase'!$B$5:$B$102,1,0),T24+14),T24+7)))</f>
        <v/>
      </c>
      <c r="V24" s="289" t="str">
        <f>IF($H24="(en blanco)","",IF($H24="","",IFERROR(IF(VLOOKUP(U24+7,'Fechas de clase'!$B$5:$B$102,1,0),U24+14),U24+7)))</f>
        <v/>
      </c>
      <c r="W24" s="289" t="str">
        <f>IF($H24="(en blanco)","",IF($H24="","",IFERROR(IF(VLOOKUP(V24+7,'Fechas de clase'!$B$5:$B$102,1,0),V24+14),V24+7)))</f>
        <v/>
      </c>
      <c r="X24" s="289" t="str">
        <f>IF($H24="(en blanco)","",IF($H24="","",IFERROR(IF(VLOOKUP(W24+7,'Fechas de clase'!$B$5:$B$102,1,0),W24+14),W24+7)))</f>
        <v/>
      </c>
      <c r="Y24" s="289" t="str">
        <f>IF($H24="(en blanco)","",IF($H24="","",IFERROR(IF(VLOOKUP(X24+7,'Fechas de clase'!$B$5:$B$102,1,0),X24+14),X24+7)))</f>
        <v/>
      </c>
    </row>
    <row r="25" spans="2:25">
      <c r="B25" s="290"/>
      <c r="J25" s="288" t="str">
        <f t="shared" si="0"/>
        <v/>
      </c>
      <c r="K25" s="289" t="str">
        <f>IF($H25="(en blanco)","",IF($H25="","",IFERROR(IF(VLOOKUP(H25+7,'Fechas de clase'!$B$5:$B$102,1,0),H25+14),H25+7)))</f>
        <v/>
      </c>
      <c r="L25" s="289" t="str">
        <f>IF($H25="(en blanco)","",IF($H25="","",IFERROR(IF(VLOOKUP(K25+7,'Fechas de clase'!$B$5:$B$102,1,0),K25+14),K25+7)))</f>
        <v/>
      </c>
      <c r="M25" s="289" t="str">
        <f>IF($H25="(en blanco)","",IF($H25="","",IFERROR(IF(VLOOKUP(L25+7,'Fechas de clase'!$B$5:$B$102,1,0),L25+14),L25+7)))</f>
        <v/>
      </c>
      <c r="N25" s="289" t="str">
        <f>IF($H25="(en blanco)","",IF($H25="","",IFERROR(IF(VLOOKUP(M25+7,'Fechas de clase'!$B$5:$B$102,1,0),M25+14),M25+7)))</f>
        <v/>
      </c>
      <c r="O25" s="289" t="str">
        <f>IF($H25="(en blanco)","",IF($H25="","",IFERROR(IF(VLOOKUP(N25+7,'Fechas de clase'!$B$5:$B$102,1,0),N25+14),N25+7)))</f>
        <v/>
      </c>
      <c r="P25" s="289" t="str">
        <f>IF($H25="(en blanco)","",IF($H25="","",IFERROR(IF(VLOOKUP(O25+7,'Fechas de clase'!$B$5:$B$102,1,0),O25+14),O25+7)))</f>
        <v/>
      </c>
      <c r="Q25" s="289" t="str">
        <f>IF($H25="(en blanco)","",IF($H25="","",IFERROR(IF(VLOOKUP(P25+7,'Fechas de clase'!$B$5:$B$102,1,0),P25+14),P25+7)))</f>
        <v/>
      </c>
      <c r="R25" s="289" t="str">
        <f>IF($H25="(en blanco)","",IF($H25="","",IFERROR(IF(VLOOKUP(Q25+7,'Fechas de clase'!$B$5:$B$102,1,0),Q25+14),Q25+7)))</f>
        <v/>
      </c>
      <c r="S25" s="289" t="str">
        <f>IF($H25="(en blanco)","",IF($H25="","",IFERROR(IF(VLOOKUP(R25+7,'Fechas de clase'!$B$5:$B$102,1,0),R25+14),R25+7)))</f>
        <v/>
      </c>
      <c r="T25" s="289" t="str">
        <f>IF($H25="(en blanco)","",IF($H25="","",IFERROR(IF(VLOOKUP(S25+7,'Fechas de clase'!$B$5:$B$102,1,0),S25+14),S25+7)))</f>
        <v/>
      </c>
      <c r="U25" s="289" t="str">
        <f>IF($H25="(en blanco)","",IF($H25="","",IFERROR(IF(VLOOKUP(T25+7,'Fechas de clase'!$B$5:$B$102,1,0),T25+14),T25+7)))</f>
        <v/>
      </c>
      <c r="V25" s="289" t="str">
        <f>IF($H25="(en blanco)","",IF($H25="","",IFERROR(IF(VLOOKUP(U25+7,'Fechas de clase'!$B$5:$B$102,1,0),U25+14),U25+7)))</f>
        <v/>
      </c>
      <c r="W25" s="289" t="str">
        <f>IF($H25="(en blanco)","",IF($H25="","",IFERROR(IF(VLOOKUP(V25+7,'Fechas de clase'!$B$5:$B$102,1,0),V25+14),V25+7)))</f>
        <v/>
      </c>
      <c r="X25" s="289" t="str">
        <f>IF($H25="(en blanco)","",IF($H25="","",IFERROR(IF(VLOOKUP(W25+7,'Fechas de clase'!$B$5:$B$102,1,0),W25+14),W25+7)))</f>
        <v/>
      </c>
      <c r="Y25" s="289" t="str">
        <f>IF($H25="(en blanco)","",IF($H25="","",IFERROR(IF(VLOOKUP(X25+7,'Fechas de clase'!$B$5:$B$102,1,0),X25+14),X25+7)))</f>
        <v/>
      </c>
    </row>
    <row r="26" spans="2:25">
      <c r="B26" s="290"/>
      <c r="J26" s="288" t="str">
        <f t="shared" si="0"/>
        <v/>
      </c>
      <c r="K26" s="289" t="str">
        <f>IF($H26="(en blanco)","",IF($H26="","",IFERROR(IF(VLOOKUP(H26+7,'Fechas de clase'!$B$5:$B$102,1,0),H26+14),H26+7)))</f>
        <v/>
      </c>
      <c r="L26" s="289" t="str">
        <f>IF($H26="(en blanco)","",IF($H26="","",IFERROR(IF(VLOOKUP(K26+7,'Fechas de clase'!$B$5:$B$102,1,0),K26+14),K26+7)))</f>
        <v/>
      </c>
      <c r="M26" s="289" t="str">
        <f>IF($H26="(en blanco)","",IF($H26="","",IFERROR(IF(VLOOKUP(L26+7,'Fechas de clase'!$B$5:$B$102,1,0),L26+14),L26+7)))</f>
        <v/>
      </c>
      <c r="N26" s="289" t="str">
        <f>IF($H26="(en blanco)","",IF($H26="","",IFERROR(IF(VLOOKUP(M26+7,'Fechas de clase'!$B$5:$B$102,1,0),M26+14),M26+7)))</f>
        <v/>
      </c>
      <c r="O26" s="289" t="str">
        <f>IF($H26="(en blanco)","",IF($H26="","",IFERROR(IF(VLOOKUP(N26+7,'Fechas de clase'!$B$5:$B$102,1,0),N26+14),N26+7)))</f>
        <v/>
      </c>
      <c r="P26" s="289" t="str">
        <f>IF($H26="(en blanco)","",IF($H26="","",IFERROR(IF(VLOOKUP(O26+7,'Fechas de clase'!$B$5:$B$102,1,0),O26+14),O26+7)))</f>
        <v/>
      </c>
      <c r="Q26" s="289" t="str">
        <f>IF($H26="(en blanco)","",IF($H26="","",IFERROR(IF(VLOOKUP(P26+7,'Fechas de clase'!$B$5:$B$102,1,0),P26+14),P26+7)))</f>
        <v/>
      </c>
      <c r="R26" s="289" t="str">
        <f>IF($H26="(en blanco)","",IF($H26="","",IFERROR(IF(VLOOKUP(Q26+7,'Fechas de clase'!$B$5:$B$102,1,0),Q26+14),Q26+7)))</f>
        <v/>
      </c>
      <c r="S26" s="289" t="str">
        <f>IF($H26="(en blanco)","",IF($H26="","",IFERROR(IF(VLOOKUP(R26+7,'Fechas de clase'!$B$5:$B$102,1,0),R26+14),R26+7)))</f>
        <v/>
      </c>
      <c r="T26" s="289" t="str">
        <f>IF($H26="(en blanco)","",IF($H26="","",IFERROR(IF(VLOOKUP(S26+7,'Fechas de clase'!$B$5:$B$102,1,0),S26+14),S26+7)))</f>
        <v/>
      </c>
      <c r="U26" s="289" t="str">
        <f>IF($H26="(en blanco)","",IF($H26="","",IFERROR(IF(VLOOKUP(T26+7,'Fechas de clase'!$B$5:$B$102,1,0),T26+14),T26+7)))</f>
        <v/>
      </c>
      <c r="V26" s="289" t="str">
        <f>IF($H26="(en blanco)","",IF($H26="","",IFERROR(IF(VLOOKUP(U26+7,'Fechas de clase'!$B$5:$B$102,1,0),U26+14),U26+7)))</f>
        <v/>
      </c>
      <c r="W26" s="289" t="str">
        <f>IF($H26="(en blanco)","",IF($H26="","",IFERROR(IF(VLOOKUP(V26+7,'Fechas de clase'!$B$5:$B$102,1,0),V26+14),V26+7)))</f>
        <v/>
      </c>
      <c r="X26" s="289" t="str">
        <f>IF($H26="(en blanco)","",IF($H26="","",IFERROR(IF(VLOOKUP(W26+7,'Fechas de clase'!$B$5:$B$102,1,0),W26+14),W26+7)))</f>
        <v/>
      </c>
      <c r="Y26" s="289" t="str">
        <f>IF($H26="(en blanco)","",IF($H26="","",IFERROR(IF(VLOOKUP(X26+7,'Fechas de clase'!$B$5:$B$102,1,0),X26+14),X26+7)))</f>
        <v/>
      </c>
    </row>
    <row r="27" spans="2:25">
      <c r="B27" s="290"/>
      <c r="J27" s="288" t="str">
        <f t="shared" si="0"/>
        <v/>
      </c>
      <c r="K27" s="289" t="str">
        <f>IF($H27="(en blanco)","",IF($H27="","",IFERROR(IF(VLOOKUP(H27+7,'Fechas de clase'!$B$5:$B$102,1,0),H27+14),H27+7)))</f>
        <v/>
      </c>
      <c r="L27" s="289" t="str">
        <f>IF($H27="(en blanco)","",IF($H27="","",IFERROR(IF(VLOOKUP(K27+7,'Fechas de clase'!$B$5:$B$102,1,0),K27+14),K27+7)))</f>
        <v/>
      </c>
      <c r="M27" s="289" t="str">
        <f>IF($H27="(en blanco)","",IF($H27="","",IFERROR(IF(VLOOKUP(L27+7,'Fechas de clase'!$B$5:$B$102,1,0),L27+14),L27+7)))</f>
        <v/>
      </c>
      <c r="N27" s="289" t="str">
        <f>IF($H27="(en blanco)","",IF($H27="","",IFERROR(IF(VLOOKUP(M27+7,'Fechas de clase'!$B$5:$B$102,1,0),M27+14),M27+7)))</f>
        <v/>
      </c>
      <c r="O27" s="289" t="str">
        <f>IF($H27="(en blanco)","",IF($H27="","",IFERROR(IF(VLOOKUP(N27+7,'Fechas de clase'!$B$5:$B$102,1,0),N27+14),N27+7)))</f>
        <v/>
      </c>
      <c r="P27" s="289" t="str">
        <f>IF($H27="(en blanco)","",IF($H27="","",IFERROR(IF(VLOOKUP(O27+7,'Fechas de clase'!$B$5:$B$102,1,0),O27+14),O27+7)))</f>
        <v/>
      </c>
      <c r="Q27" s="289" t="str">
        <f>IF($H27="(en blanco)","",IF($H27="","",IFERROR(IF(VLOOKUP(P27+7,'Fechas de clase'!$B$5:$B$102,1,0),P27+14),P27+7)))</f>
        <v/>
      </c>
      <c r="R27" s="289" t="str">
        <f>IF($H27="(en blanco)","",IF($H27="","",IFERROR(IF(VLOOKUP(Q27+7,'Fechas de clase'!$B$5:$B$102,1,0),Q27+14),Q27+7)))</f>
        <v/>
      </c>
      <c r="S27" s="289" t="str">
        <f>IF($H27="(en blanco)","",IF($H27="","",IFERROR(IF(VLOOKUP(R27+7,'Fechas de clase'!$B$5:$B$102,1,0),R27+14),R27+7)))</f>
        <v/>
      </c>
      <c r="T27" s="289" t="str">
        <f>IF($H27="(en blanco)","",IF($H27="","",IFERROR(IF(VLOOKUP(S27+7,'Fechas de clase'!$B$5:$B$102,1,0),S27+14),S27+7)))</f>
        <v/>
      </c>
      <c r="U27" s="289" t="str">
        <f>IF($H27="(en blanco)","",IF($H27="","",IFERROR(IF(VLOOKUP(T27+7,'Fechas de clase'!$B$5:$B$102,1,0),T27+14),T27+7)))</f>
        <v/>
      </c>
      <c r="V27" s="289" t="str">
        <f>IF($H27="(en blanco)","",IF($H27="","",IFERROR(IF(VLOOKUP(U27+7,'Fechas de clase'!$B$5:$B$102,1,0),U27+14),U27+7)))</f>
        <v/>
      </c>
      <c r="W27" s="289" t="str">
        <f>IF($H27="(en blanco)","",IF($H27="","",IFERROR(IF(VLOOKUP(V27+7,'Fechas de clase'!$B$5:$B$102,1,0),V27+14),V27+7)))</f>
        <v/>
      </c>
      <c r="X27" s="289" t="str">
        <f>IF($H27="(en blanco)","",IF($H27="","",IFERROR(IF(VLOOKUP(W27+7,'Fechas de clase'!$B$5:$B$102,1,0),W27+14),W27+7)))</f>
        <v/>
      </c>
      <c r="Y27" s="289" t="str">
        <f>IF($H27="(en blanco)","",IF($H27="","",IFERROR(IF(VLOOKUP(X27+7,'Fechas de clase'!$B$5:$B$102,1,0),X27+14),X27+7)))</f>
        <v/>
      </c>
    </row>
    <row r="28" spans="2:25">
      <c r="B28" s="290"/>
      <c r="J28" s="288" t="str">
        <f t="shared" si="0"/>
        <v/>
      </c>
      <c r="K28" s="289" t="str">
        <f>IF($H28="(en blanco)","",IF($H28="","",IFERROR(IF(VLOOKUP(H28+7,'Fechas de clase'!$B$5:$B$102,1,0),H28+14),H28+7)))</f>
        <v/>
      </c>
      <c r="L28" s="289" t="str">
        <f>IF($H28="(en blanco)","",IF($H28="","",IFERROR(IF(VLOOKUP(K28+7,'Fechas de clase'!$B$5:$B$102,1,0),K28+14),K28+7)))</f>
        <v/>
      </c>
      <c r="M28" s="289" t="str">
        <f>IF($H28="(en blanco)","",IF($H28="","",IFERROR(IF(VLOOKUP(L28+7,'Fechas de clase'!$B$5:$B$102,1,0),L28+14),L28+7)))</f>
        <v/>
      </c>
      <c r="N28" s="289" t="str">
        <f>IF($H28="(en blanco)","",IF($H28="","",IFERROR(IF(VLOOKUP(M28+7,'Fechas de clase'!$B$5:$B$102,1,0),M28+14),M28+7)))</f>
        <v/>
      </c>
      <c r="O28" s="289" t="str">
        <f>IF($H28="(en blanco)","",IF($H28="","",IFERROR(IF(VLOOKUP(N28+7,'Fechas de clase'!$B$5:$B$102,1,0),N28+14),N28+7)))</f>
        <v/>
      </c>
      <c r="P28" s="289" t="str">
        <f>IF($H28="(en blanco)","",IF($H28="","",IFERROR(IF(VLOOKUP(O28+7,'Fechas de clase'!$B$5:$B$102,1,0),O28+14),O28+7)))</f>
        <v/>
      </c>
      <c r="Q28" s="289" t="str">
        <f>IF($H28="(en blanco)","",IF($H28="","",IFERROR(IF(VLOOKUP(P28+7,'Fechas de clase'!$B$5:$B$102,1,0),P28+14),P28+7)))</f>
        <v/>
      </c>
      <c r="R28" s="289" t="str">
        <f>IF($H28="(en blanco)","",IF($H28="","",IFERROR(IF(VLOOKUP(Q28+7,'Fechas de clase'!$B$5:$B$102,1,0),Q28+14),Q28+7)))</f>
        <v/>
      </c>
      <c r="S28" s="289" t="str">
        <f>IF($H28="(en blanco)","",IF($H28="","",IFERROR(IF(VLOOKUP(R28+7,'Fechas de clase'!$B$5:$B$102,1,0),R28+14),R28+7)))</f>
        <v/>
      </c>
      <c r="T28" s="289" t="str">
        <f>IF($H28="(en blanco)","",IF($H28="","",IFERROR(IF(VLOOKUP(S28+7,'Fechas de clase'!$B$5:$B$102,1,0),S28+14),S28+7)))</f>
        <v/>
      </c>
      <c r="U28" s="289" t="str">
        <f>IF($H28="(en blanco)","",IF($H28="","",IFERROR(IF(VLOOKUP(T28+7,'Fechas de clase'!$B$5:$B$102,1,0),T28+14),T28+7)))</f>
        <v/>
      </c>
      <c r="V28" s="289" t="str">
        <f>IF($H28="(en blanco)","",IF($H28="","",IFERROR(IF(VLOOKUP(U28+7,'Fechas de clase'!$B$5:$B$102,1,0),U28+14),U28+7)))</f>
        <v/>
      </c>
      <c r="W28" s="289" t="str">
        <f>IF($H28="(en blanco)","",IF($H28="","",IFERROR(IF(VLOOKUP(V28+7,'Fechas de clase'!$B$5:$B$102,1,0),V28+14),V28+7)))</f>
        <v/>
      </c>
      <c r="X28" s="289" t="str">
        <f>IF($H28="(en blanco)","",IF($H28="","",IFERROR(IF(VLOOKUP(W28+7,'Fechas de clase'!$B$5:$B$102,1,0),W28+14),W28+7)))</f>
        <v/>
      </c>
      <c r="Y28" s="289" t="str">
        <f>IF($H28="(en blanco)","",IF($H28="","",IFERROR(IF(VLOOKUP(X28+7,'Fechas de clase'!$B$5:$B$102,1,0),X28+14),X28+7)))</f>
        <v/>
      </c>
    </row>
    <row r="29" spans="2:25">
      <c r="B29" s="290"/>
      <c r="J29" s="288" t="str">
        <f t="shared" si="0"/>
        <v/>
      </c>
      <c r="K29" s="289" t="str">
        <f>IF($H29="(en blanco)","",IF($H29="","",IFERROR(IF(VLOOKUP(H29+7,'Fechas de clase'!$B$5:$B$102,1,0),H29+14),H29+7)))</f>
        <v/>
      </c>
      <c r="L29" s="289" t="str">
        <f>IF($H29="(en blanco)","",IF($H29="","",IFERROR(IF(VLOOKUP(K29+7,'Fechas de clase'!$B$5:$B$102,1,0),K29+14),K29+7)))</f>
        <v/>
      </c>
      <c r="M29" s="289" t="str">
        <f>IF($H29="(en blanco)","",IF($H29="","",IFERROR(IF(VLOOKUP(L29+7,'Fechas de clase'!$B$5:$B$102,1,0),L29+14),L29+7)))</f>
        <v/>
      </c>
      <c r="N29" s="289" t="str">
        <f>IF($H29="(en blanco)","",IF($H29="","",IFERROR(IF(VLOOKUP(M29+7,'Fechas de clase'!$B$5:$B$102,1,0),M29+14),M29+7)))</f>
        <v/>
      </c>
      <c r="O29" s="289" t="str">
        <f>IF($H29="(en blanco)","",IF($H29="","",IFERROR(IF(VLOOKUP(N29+7,'Fechas de clase'!$B$5:$B$102,1,0),N29+14),N29+7)))</f>
        <v/>
      </c>
      <c r="P29" s="289" t="str">
        <f>IF($H29="(en blanco)","",IF($H29="","",IFERROR(IF(VLOOKUP(O29+7,'Fechas de clase'!$B$5:$B$102,1,0),O29+14),O29+7)))</f>
        <v/>
      </c>
      <c r="Q29" s="289" t="str">
        <f>IF($H29="(en blanco)","",IF($H29="","",IFERROR(IF(VLOOKUP(P29+7,'Fechas de clase'!$B$5:$B$102,1,0),P29+14),P29+7)))</f>
        <v/>
      </c>
      <c r="R29" s="289" t="str">
        <f>IF($H29="(en blanco)","",IF($H29="","",IFERROR(IF(VLOOKUP(Q29+7,'Fechas de clase'!$B$5:$B$102,1,0),Q29+14),Q29+7)))</f>
        <v/>
      </c>
      <c r="S29" s="289" t="str">
        <f>IF($H29="(en blanco)","",IF($H29="","",IFERROR(IF(VLOOKUP(R29+7,'Fechas de clase'!$B$5:$B$102,1,0),R29+14),R29+7)))</f>
        <v/>
      </c>
      <c r="T29" s="289" t="str">
        <f>IF($H29="(en blanco)","",IF($H29="","",IFERROR(IF(VLOOKUP(S29+7,'Fechas de clase'!$B$5:$B$102,1,0),S29+14),S29+7)))</f>
        <v/>
      </c>
      <c r="U29" s="289" t="str">
        <f>IF($H29="(en blanco)","",IF($H29="","",IFERROR(IF(VLOOKUP(T29+7,'Fechas de clase'!$B$5:$B$102,1,0),T29+14),T29+7)))</f>
        <v/>
      </c>
      <c r="V29" s="289" t="str">
        <f>IF($H29="(en blanco)","",IF($H29="","",IFERROR(IF(VLOOKUP(U29+7,'Fechas de clase'!$B$5:$B$102,1,0),U29+14),U29+7)))</f>
        <v/>
      </c>
      <c r="W29" s="289" t="str">
        <f>IF($H29="(en blanco)","",IF($H29="","",IFERROR(IF(VLOOKUP(V29+7,'Fechas de clase'!$B$5:$B$102,1,0),V29+14),V29+7)))</f>
        <v/>
      </c>
      <c r="X29" s="289" t="str">
        <f>IF($H29="(en blanco)","",IF($H29="","",IFERROR(IF(VLOOKUP(W29+7,'Fechas de clase'!$B$5:$B$102,1,0),W29+14),W29+7)))</f>
        <v/>
      </c>
      <c r="Y29" s="289" t="str">
        <f>IF($H29="(en blanco)","",IF($H29="","",IFERROR(IF(VLOOKUP(X29+7,'Fechas de clase'!$B$5:$B$102,1,0),X29+14),X29+7)))</f>
        <v/>
      </c>
    </row>
    <row r="30" spans="2:25">
      <c r="B30" s="290"/>
      <c r="J30" s="288" t="str">
        <f t="shared" si="0"/>
        <v/>
      </c>
      <c r="K30" s="289" t="str">
        <f>IF($H30="(en blanco)","",IF($H30="","",IFERROR(IF(VLOOKUP(H30+7,'Fechas de clase'!$B$5:$B$102,1,0),H30+14),H30+7)))</f>
        <v/>
      </c>
      <c r="L30" s="289" t="str">
        <f>IF($H30="(en blanco)","",IF($H30="","",IFERROR(IF(VLOOKUP(K30+7,'Fechas de clase'!$B$5:$B$102,1,0),K30+14),K30+7)))</f>
        <v/>
      </c>
      <c r="M30" s="289" t="str">
        <f>IF($H30="(en blanco)","",IF($H30="","",IFERROR(IF(VLOOKUP(L30+7,'Fechas de clase'!$B$5:$B$102,1,0),L30+14),L30+7)))</f>
        <v/>
      </c>
      <c r="N30" s="289" t="str">
        <f>IF($H30="(en blanco)","",IF($H30="","",IFERROR(IF(VLOOKUP(M30+7,'Fechas de clase'!$B$5:$B$102,1,0),M30+14),M30+7)))</f>
        <v/>
      </c>
      <c r="O30" s="289" t="str">
        <f>IF($H30="(en blanco)","",IF($H30="","",IFERROR(IF(VLOOKUP(N30+7,'Fechas de clase'!$B$5:$B$102,1,0),N30+14),N30+7)))</f>
        <v/>
      </c>
      <c r="P30" s="289" t="str">
        <f>IF($H30="(en blanco)","",IF($H30="","",IFERROR(IF(VLOOKUP(O30+7,'Fechas de clase'!$B$5:$B$102,1,0),O30+14),O30+7)))</f>
        <v/>
      </c>
      <c r="Q30" s="289" t="str">
        <f>IF($H30="(en blanco)","",IF($H30="","",IFERROR(IF(VLOOKUP(P30+7,'Fechas de clase'!$B$5:$B$102,1,0),P30+14),P30+7)))</f>
        <v/>
      </c>
      <c r="R30" s="289" t="str">
        <f>IF($H30="(en blanco)","",IF($H30="","",IFERROR(IF(VLOOKUP(Q30+7,'Fechas de clase'!$B$5:$B$102,1,0),Q30+14),Q30+7)))</f>
        <v/>
      </c>
      <c r="S30" s="289" t="str">
        <f>IF($H30="(en blanco)","",IF($H30="","",IFERROR(IF(VLOOKUP(R30+7,'Fechas de clase'!$B$5:$B$102,1,0),R30+14),R30+7)))</f>
        <v/>
      </c>
      <c r="T30" s="289" t="str">
        <f>IF($H30="(en blanco)","",IF($H30="","",IFERROR(IF(VLOOKUP(S30+7,'Fechas de clase'!$B$5:$B$102,1,0),S30+14),S30+7)))</f>
        <v/>
      </c>
      <c r="U30" s="289" t="str">
        <f>IF($H30="(en blanco)","",IF($H30="","",IFERROR(IF(VLOOKUP(T30+7,'Fechas de clase'!$B$5:$B$102,1,0),T30+14),T30+7)))</f>
        <v/>
      </c>
      <c r="V30" s="289" t="str">
        <f>IF($H30="(en blanco)","",IF($H30="","",IFERROR(IF(VLOOKUP(U30+7,'Fechas de clase'!$B$5:$B$102,1,0),U30+14),U30+7)))</f>
        <v/>
      </c>
      <c r="W30" s="289" t="str">
        <f>IF($H30="(en blanco)","",IF($H30="","",IFERROR(IF(VLOOKUP(V30+7,'Fechas de clase'!$B$5:$B$102,1,0),V30+14),V30+7)))</f>
        <v/>
      </c>
      <c r="X30" s="289" t="str">
        <f>IF($H30="(en blanco)","",IF($H30="","",IFERROR(IF(VLOOKUP(W30+7,'Fechas de clase'!$B$5:$B$102,1,0),W30+14),W30+7)))</f>
        <v/>
      </c>
      <c r="Y30" s="289" t="str">
        <f>IF($H30="(en blanco)","",IF($H30="","",IFERROR(IF(VLOOKUP(X30+7,'Fechas de clase'!$B$5:$B$102,1,0),X30+14),X30+7)))</f>
        <v/>
      </c>
    </row>
    <row r="31" spans="2:25">
      <c r="B31" s="290"/>
      <c r="J31" s="288" t="str">
        <f t="shared" si="0"/>
        <v/>
      </c>
      <c r="K31" s="289" t="str">
        <f>IF($H31="(en blanco)","",IF($H31="","",IFERROR(IF(VLOOKUP(H31+7,'Fechas de clase'!$B$5:$B$102,1,0),H31+14),H31+7)))</f>
        <v/>
      </c>
      <c r="L31" s="289" t="str">
        <f>IF($H31="(en blanco)","",IF($H31="","",IFERROR(IF(VLOOKUP(K31+7,'Fechas de clase'!$B$5:$B$102,1,0),K31+14),K31+7)))</f>
        <v/>
      </c>
      <c r="M31" s="289" t="str">
        <f>IF($H31="(en blanco)","",IF($H31="","",IFERROR(IF(VLOOKUP(L31+7,'Fechas de clase'!$B$5:$B$102,1,0),L31+14),L31+7)))</f>
        <v/>
      </c>
      <c r="N31" s="289" t="str">
        <f>IF($H31="(en blanco)","",IF($H31="","",IFERROR(IF(VLOOKUP(M31+7,'Fechas de clase'!$B$5:$B$102,1,0),M31+14),M31+7)))</f>
        <v/>
      </c>
      <c r="O31" s="289" t="str">
        <f>IF($H31="(en blanco)","",IF($H31="","",IFERROR(IF(VLOOKUP(N31+7,'Fechas de clase'!$B$5:$B$102,1,0),N31+14),N31+7)))</f>
        <v/>
      </c>
      <c r="P31" s="289" t="str">
        <f>IF($H31="(en blanco)","",IF($H31="","",IFERROR(IF(VLOOKUP(O31+7,'Fechas de clase'!$B$5:$B$102,1,0),O31+14),O31+7)))</f>
        <v/>
      </c>
      <c r="Q31" s="289" t="str">
        <f>IF($H31="(en blanco)","",IF($H31="","",IFERROR(IF(VLOOKUP(P31+7,'Fechas de clase'!$B$5:$B$102,1,0),P31+14),P31+7)))</f>
        <v/>
      </c>
      <c r="R31" s="289" t="str">
        <f>IF($H31="(en blanco)","",IF($H31="","",IFERROR(IF(VLOOKUP(Q31+7,'Fechas de clase'!$B$5:$B$102,1,0),Q31+14),Q31+7)))</f>
        <v/>
      </c>
      <c r="S31" s="289" t="str">
        <f>IF($H31="(en blanco)","",IF($H31="","",IFERROR(IF(VLOOKUP(R31+7,'Fechas de clase'!$B$5:$B$102,1,0),R31+14),R31+7)))</f>
        <v/>
      </c>
      <c r="T31" s="289" t="str">
        <f>IF($H31="(en blanco)","",IF($H31="","",IFERROR(IF(VLOOKUP(S31+7,'Fechas de clase'!$B$5:$B$102,1,0),S31+14),S31+7)))</f>
        <v/>
      </c>
      <c r="U31" s="289" t="str">
        <f>IF($H31="(en blanco)","",IF($H31="","",IFERROR(IF(VLOOKUP(T31+7,'Fechas de clase'!$B$5:$B$102,1,0),T31+14),T31+7)))</f>
        <v/>
      </c>
      <c r="V31" s="289" t="str">
        <f>IF($H31="(en blanco)","",IF($H31="","",IFERROR(IF(VLOOKUP(U31+7,'Fechas de clase'!$B$5:$B$102,1,0),U31+14),U31+7)))</f>
        <v/>
      </c>
      <c r="W31" s="289" t="str">
        <f>IF($H31="(en blanco)","",IF($H31="","",IFERROR(IF(VLOOKUP(V31+7,'Fechas de clase'!$B$5:$B$102,1,0),V31+14),V31+7)))</f>
        <v/>
      </c>
      <c r="X31" s="289" t="str">
        <f>IF($H31="(en blanco)","",IF($H31="","",IFERROR(IF(VLOOKUP(W31+7,'Fechas de clase'!$B$5:$B$102,1,0),W31+14),W31+7)))</f>
        <v/>
      </c>
      <c r="Y31" s="289" t="str">
        <f>IF($H31="(en blanco)","",IF($H31="","",IFERROR(IF(VLOOKUP(X31+7,'Fechas de clase'!$B$5:$B$102,1,0),X31+14),X31+7)))</f>
        <v/>
      </c>
    </row>
    <row r="32" spans="2:25">
      <c r="B32" s="290"/>
      <c r="J32" s="288" t="str">
        <f t="shared" si="0"/>
        <v/>
      </c>
      <c r="K32" s="289" t="str">
        <f>IF($H32="(en blanco)","",IF($H32="","",IFERROR(IF(VLOOKUP(H32+7,'Fechas de clase'!$B$5:$B$102,1,0),H32+14),H32+7)))</f>
        <v/>
      </c>
      <c r="L32" s="289" t="str">
        <f>IF($H32="(en blanco)","",IF($H32="","",IFERROR(IF(VLOOKUP(K32+7,'Fechas de clase'!$B$5:$B$102,1,0),K32+14),K32+7)))</f>
        <v/>
      </c>
      <c r="M32" s="289" t="str">
        <f>IF($H32="(en blanco)","",IF($H32="","",IFERROR(IF(VLOOKUP(L32+7,'Fechas de clase'!$B$5:$B$102,1,0),L32+14),L32+7)))</f>
        <v/>
      </c>
      <c r="N32" s="289" t="str">
        <f>IF($H32="(en blanco)","",IF($H32="","",IFERROR(IF(VLOOKUP(M32+7,'Fechas de clase'!$B$5:$B$102,1,0),M32+14),M32+7)))</f>
        <v/>
      </c>
      <c r="O32" s="289" t="str">
        <f>IF($H32="(en blanco)","",IF($H32="","",IFERROR(IF(VLOOKUP(N32+7,'Fechas de clase'!$B$5:$B$102,1,0),N32+14),N32+7)))</f>
        <v/>
      </c>
      <c r="P32" s="289" t="str">
        <f>IF($H32="(en blanco)","",IF($H32="","",IFERROR(IF(VLOOKUP(O32+7,'Fechas de clase'!$B$5:$B$102,1,0),O32+14),O32+7)))</f>
        <v/>
      </c>
      <c r="Q32" s="289" t="str">
        <f>IF($H32="(en blanco)","",IF($H32="","",IFERROR(IF(VLOOKUP(P32+7,'Fechas de clase'!$B$5:$B$102,1,0),P32+14),P32+7)))</f>
        <v/>
      </c>
      <c r="R32" s="289" t="str">
        <f>IF($H32="(en blanco)","",IF($H32="","",IFERROR(IF(VLOOKUP(Q32+7,'Fechas de clase'!$B$5:$B$102,1,0),Q32+14),Q32+7)))</f>
        <v/>
      </c>
      <c r="S32" s="289" t="str">
        <f>IF($H32="(en blanco)","",IF($H32="","",IFERROR(IF(VLOOKUP(R32+7,'Fechas de clase'!$B$5:$B$102,1,0),R32+14),R32+7)))</f>
        <v/>
      </c>
      <c r="T32" s="289" t="str">
        <f>IF($H32="(en blanco)","",IF($H32="","",IFERROR(IF(VLOOKUP(S32+7,'Fechas de clase'!$B$5:$B$102,1,0),S32+14),S32+7)))</f>
        <v/>
      </c>
      <c r="U32" s="289" t="str">
        <f>IF($H32="(en blanco)","",IF($H32="","",IFERROR(IF(VLOOKUP(T32+7,'Fechas de clase'!$B$5:$B$102,1,0),T32+14),T32+7)))</f>
        <v/>
      </c>
      <c r="V32" s="289" t="str">
        <f>IF($H32="(en blanco)","",IF($H32="","",IFERROR(IF(VLOOKUP(U32+7,'Fechas de clase'!$B$5:$B$102,1,0),U32+14),U32+7)))</f>
        <v/>
      </c>
      <c r="W32" s="289" t="str">
        <f>IF($H32="(en blanco)","",IF($H32="","",IFERROR(IF(VLOOKUP(V32+7,'Fechas de clase'!$B$5:$B$102,1,0),V32+14),V32+7)))</f>
        <v/>
      </c>
      <c r="X32" s="289" t="str">
        <f>IF($H32="(en blanco)","",IF($H32="","",IFERROR(IF(VLOOKUP(W32+7,'Fechas de clase'!$B$5:$B$102,1,0),W32+14),W32+7)))</f>
        <v/>
      </c>
      <c r="Y32" s="289" t="str">
        <f>IF($H32="(en blanco)","",IF($H32="","",IFERROR(IF(VLOOKUP(X32+7,'Fechas de clase'!$B$5:$B$102,1,0),X32+14),X32+7)))</f>
        <v/>
      </c>
    </row>
    <row r="33" spans="2:25">
      <c r="B33" s="290"/>
      <c r="J33" s="288" t="str">
        <f t="shared" si="0"/>
        <v/>
      </c>
      <c r="K33" s="289" t="str">
        <f>IF($H33="(en blanco)","",IF($H33="","",IFERROR(IF(VLOOKUP(H33+7,'Fechas de clase'!$B$5:$B$102,1,0),H33+14),H33+7)))</f>
        <v/>
      </c>
      <c r="L33" s="289" t="str">
        <f>IF($H33="(en blanco)","",IF($H33="","",IFERROR(IF(VLOOKUP(K33+7,'Fechas de clase'!$B$5:$B$102,1,0),K33+14),K33+7)))</f>
        <v/>
      </c>
      <c r="M33" s="289" t="str">
        <f>IF($H33="(en blanco)","",IF($H33="","",IFERROR(IF(VLOOKUP(L33+7,'Fechas de clase'!$B$5:$B$102,1,0),L33+14),L33+7)))</f>
        <v/>
      </c>
      <c r="N33" s="289" t="str">
        <f>IF($H33="(en blanco)","",IF($H33="","",IFERROR(IF(VLOOKUP(M33+7,'Fechas de clase'!$B$5:$B$102,1,0),M33+14),M33+7)))</f>
        <v/>
      </c>
      <c r="O33" s="289" t="str">
        <f>IF($H33="(en blanco)","",IF($H33="","",IFERROR(IF(VLOOKUP(N33+7,'Fechas de clase'!$B$5:$B$102,1,0),N33+14),N33+7)))</f>
        <v/>
      </c>
      <c r="P33" s="289" t="str">
        <f>IF($H33="(en blanco)","",IF($H33="","",IFERROR(IF(VLOOKUP(O33+7,'Fechas de clase'!$B$5:$B$102,1,0),O33+14),O33+7)))</f>
        <v/>
      </c>
      <c r="Q33" s="289" t="str">
        <f>IF($H33="(en blanco)","",IF($H33="","",IFERROR(IF(VLOOKUP(P33+7,'Fechas de clase'!$B$5:$B$102,1,0),P33+14),P33+7)))</f>
        <v/>
      </c>
      <c r="R33" s="289" t="str">
        <f>IF($H33="(en blanco)","",IF($H33="","",IFERROR(IF(VLOOKUP(Q33+7,'Fechas de clase'!$B$5:$B$102,1,0),Q33+14),Q33+7)))</f>
        <v/>
      </c>
      <c r="S33" s="289" t="str">
        <f>IF($H33="(en blanco)","",IF($H33="","",IFERROR(IF(VLOOKUP(R33+7,'Fechas de clase'!$B$5:$B$102,1,0),R33+14),R33+7)))</f>
        <v/>
      </c>
      <c r="T33" s="289" t="str">
        <f>IF($H33="(en blanco)","",IF($H33="","",IFERROR(IF(VLOOKUP(S33+7,'Fechas de clase'!$B$5:$B$102,1,0),S33+14),S33+7)))</f>
        <v/>
      </c>
      <c r="U33" s="289" t="str">
        <f>IF($H33="(en blanco)","",IF($H33="","",IFERROR(IF(VLOOKUP(T33+7,'Fechas de clase'!$B$5:$B$102,1,0),T33+14),T33+7)))</f>
        <v/>
      </c>
      <c r="V33" s="289" t="str">
        <f>IF($H33="(en blanco)","",IF($H33="","",IFERROR(IF(VLOOKUP(U33+7,'Fechas de clase'!$B$5:$B$102,1,0),U33+14),U33+7)))</f>
        <v/>
      </c>
      <c r="W33" s="289" t="str">
        <f>IF($H33="(en blanco)","",IF($H33="","",IFERROR(IF(VLOOKUP(V33+7,'Fechas de clase'!$B$5:$B$102,1,0),V33+14),V33+7)))</f>
        <v/>
      </c>
      <c r="X33" s="289" t="str">
        <f>IF($H33="(en blanco)","",IF($H33="","",IFERROR(IF(VLOOKUP(W33+7,'Fechas de clase'!$B$5:$B$102,1,0),W33+14),W33+7)))</f>
        <v/>
      </c>
      <c r="Y33" s="289" t="str">
        <f>IF($H33="(en blanco)","",IF($H33="","",IFERROR(IF(VLOOKUP(X33+7,'Fechas de clase'!$B$5:$B$102,1,0),X33+14),X33+7)))</f>
        <v/>
      </c>
    </row>
    <row r="34" spans="2:25">
      <c r="B34" s="290"/>
      <c r="J34" s="288" t="str">
        <f t="shared" si="0"/>
        <v/>
      </c>
      <c r="K34" s="289" t="str">
        <f>IF($H34="(en blanco)","",IF($H34="","",IFERROR(IF(VLOOKUP(H34+7,'Fechas de clase'!$B$5:$B$102,1,0),H34+14),H34+7)))</f>
        <v/>
      </c>
      <c r="L34" s="289" t="str">
        <f>IF($H34="(en blanco)","",IF($H34="","",IFERROR(IF(VLOOKUP(K34+7,'Fechas de clase'!$B$5:$B$102,1,0),K34+14),K34+7)))</f>
        <v/>
      </c>
      <c r="M34" s="289" t="str">
        <f>IF($H34="(en blanco)","",IF($H34="","",IFERROR(IF(VLOOKUP(L34+7,'Fechas de clase'!$B$5:$B$102,1,0),L34+14),L34+7)))</f>
        <v/>
      </c>
      <c r="N34" s="289" t="str">
        <f>IF($H34="(en blanco)","",IF($H34="","",IFERROR(IF(VLOOKUP(M34+7,'Fechas de clase'!$B$5:$B$102,1,0),M34+14),M34+7)))</f>
        <v/>
      </c>
      <c r="O34" s="289" t="str">
        <f>IF($H34="(en blanco)","",IF($H34="","",IFERROR(IF(VLOOKUP(N34+7,'Fechas de clase'!$B$5:$B$102,1,0),N34+14),N34+7)))</f>
        <v/>
      </c>
      <c r="P34" s="289" t="str">
        <f>IF($H34="(en blanco)","",IF($H34="","",IFERROR(IF(VLOOKUP(O34+7,'Fechas de clase'!$B$5:$B$102,1,0),O34+14),O34+7)))</f>
        <v/>
      </c>
      <c r="Q34" s="289" t="str">
        <f>IF($H34="(en blanco)","",IF($H34="","",IFERROR(IF(VLOOKUP(P34+7,'Fechas de clase'!$B$5:$B$102,1,0),P34+14),P34+7)))</f>
        <v/>
      </c>
      <c r="R34" s="289" t="str">
        <f>IF($H34="(en blanco)","",IF($H34="","",IFERROR(IF(VLOOKUP(Q34+7,'Fechas de clase'!$B$5:$B$102,1,0),Q34+14),Q34+7)))</f>
        <v/>
      </c>
      <c r="S34" s="289" t="str">
        <f>IF($H34="(en blanco)","",IF($H34="","",IFERROR(IF(VLOOKUP(R34+7,'Fechas de clase'!$B$5:$B$102,1,0),R34+14),R34+7)))</f>
        <v/>
      </c>
      <c r="T34" s="289" t="str">
        <f>IF($H34="(en blanco)","",IF($H34="","",IFERROR(IF(VLOOKUP(S34+7,'Fechas de clase'!$B$5:$B$102,1,0),S34+14),S34+7)))</f>
        <v/>
      </c>
      <c r="U34" s="289" t="str">
        <f>IF($H34="(en blanco)","",IF($H34="","",IFERROR(IF(VLOOKUP(T34+7,'Fechas de clase'!$B$5:$B$102,1,0),T34+14),T34+7)))</f>
        <v/>
      </c>
      <c r="V34" s="289" t="str">
        <f>IF($H34="(en blanco)","",IF($H34="","",IFERROR(IF(VLOOKUP(U34+7,'Fechas de clase'!$B$5:$B$102,1,0),U34+14),U34+7)))</f>
        <v/>
      </c>
      <c r="W34" s="289" t="str">
        <f>IF($H34="(en blanco)","",IF($H34="","",IFERROR(IF(VLOOKUP(V34+7,'Fechas de clase'!$B$5:$B$102,1,0),V34+14),V34+7)))</f>
        <v/>
      </c>
      <c r="X34" s="289" t="str">
        <f>IF($H34="(en blanco)","",IF($H34="","",IFERROR(IF(VLOOKUP(W34+7,'Fechas de clase'!$B$5:$B$102,1,0),W34+14),W34+7)))</f>
        <v/>
      </c>
      <c r="Y34" s="289" t="str">
        <f>IF($H34="(en blanco)","",IF($H34="","",IFERROR(IF(VLOOKUP(X34+7,'Fechas de clase'!$B$5:$B$102,1,0),X34+14),X34+7)))</f>
        <v/>
      </c>
    </row>
    <row r="35" spans="2:25">
      <c r="B35" s="290"/>
      <c r="J35" s="288" t="str">
        <f t="shared" si="0"/>
        <v/>
      </c>
      <c r="K35" s="289" t="str">
        <f>IF($H35="(en blanco)","",IF($H35="","",IFERROR(IF(VLOOKUP(H35+7,'Fechas de clase'!$B$5:$B$102,1,0),H35+14),H35+7)))</f>
        <v/>
      </c>
      <c r="L35" s="289" t="str">
        <f>IF($H35="(en blanco)","",IF($H35="","",IFERROR(IF(VLOOKUP(K35+7,'Fechas de clase'!$B$5:$B$102,1,0),K35+14),K35+7)))</f>
        <v/>
      </c>
      <c r="M35" s="289" t="str">
        <f>IF($H35="(en blanco)","",IF($H35="","",IFERROR(IF(VLOOKUP(L35+7,'Fechas de clase'!$B$5:$B$102,1,0),L35+14),L35+7)))</f>
        <v/>
      </c>
      <c r="N35" s="289" t="str">
        <f>IF($H35="(en blanco)","",IF($H35="","",IFERROR(IF(VLOOKUP(M35+7,'Fechas de clase'!$B$5:$B$102,1,0),M35+14),M35+7)))</f>
        <v/>
      </c>
      <c r="O35" s="289" t="str">
        <f>IF($H35="(en blanco)","",IF($H35="","",IFERROR(IF(VLOOKUP(N35+7,'Fechas de clase'!$B$5:$B$102,1,0),N35+14),N35+7)))</f>
        <v/>
      </c>
      <c r="P35" s="289" t="str">
        <f>IF($H35="(en blanco)","",IF($H35="","",IFERROR(IF(VLOOKUP(O35+7,'Fechas de clase'!$B$5:$B$102,1,0),O35+14),O35+7)))</f>
        <v/>
      </c>
      <c r="Q35" s="289" t="str">
        <f>IF($H35="(en blanco)","",IF($H35="","",IFERROR(IF(VLOOKUP(P35+7,'Fechas de clase'!$B$5:$B$102,1,0),P35+14),P35+7)))</f>
        <v/>
      </c>
      <c r="R35" s="289" t="str">
        <f>IF($H35="(en blanco)","",IF($H35="","",IFERROR(IF(VLOOKUP(Q35+7,'Fechas de clase'!$B$5:$B$102,1,0),Q35+14),Q35+7)))</f>
        <v/>
      </c>
      <c r="S35" s="289" t="str">
        <f>IF($H35="(en blanco)","",IF($H35="","",IFERROR(IF(VLOOKUP(R35+7,'Fechas de clase'!$B$5:$B$102,1,0),R35+14),R35+7)))</f>
        <v/>
      </c>
      <c r="T35" s="289" t="str">
        <f>IF($H35="(en blanco)","",IF($H35="","",IFERROR(IF(VLOOKUP(S35+7,'Fechas de clase'!$B$5:$B$102,1,0),S35+14),S35+7)))</f>
        <v/>
      </c>
      <c r="U35" s="289" t="str">
        <f>IF($H35="(en blanco)","",IF($H35="","",IFERROR(IF(VLOOKUP(T35+7,'Fechas de clase'!$B$5:$B$102,1,0),T35+14),T35+7)))</f>
        <v/>
      </c>
      <c r="V35" s="289" t="str">
        <f>IF($H35="(en blanco)","",IF($H35="","",IFERROR(IF(VLOOKUP(U35+7,'Fechas de clase'!$B$5:$B$102,1,0),U35+14),U35+7)))</f>
        <v/>
      </c>
      <c r="W35" s="289" t="str">
        <f>IF($H35="(en blanco)","",IF($H35="","",IFERROR(IF(VLOOKUP(V35+7,'Fechas de clase'!$B$5:$B$102,1,0),V35+14),V35+7)))</f>
        <v/>
      </c>
      <c r="X35" s="289" t="str">
        <f>IF($H35="(en blanco)","",IF($H35="","",IFERROR(IF(VLOOKUP(W35+7,'Fechas de clase'!$B$5:$B$102,1,0),W35+14),W35+7)))</f>
        <v/>
      </c>
      <c r="Y35" s="289" t="str">
        <f>IF($H35="(en blanco)","",IF($H35="","",IFERROR(IF(VLOOKUP(X35+7,'Fechas de clase'!$B$5:$B$102,1,0),X35+14),X35+7)))</f>
        <v/>
      </c>
    </row>
    <row r="36" spans="2:25">
      <c r="B36" s="290"/>
      <c r="J36" s="288" t="str">
        <f t="shared" si="0"/>
        <v/>
      </c>
      <c r="K36" s="289" t="str">
        <f>IF($H36="(en blanco)","",IF($H36="","",IFERROR(IF(VLOOKUP(H36+7,'Fechas de clase'!$B$5:$B$102,1,0),H36+14),H36+7)))</f>
        <v/>
      </c>
      <c r="L36" s="289" t="str">
        <f>IF($H36="(en blanco)","",IF($H36="","",IFERROR(IF(VLOOKUP(K36+7,'Fechas de clase'!$B$5:$B$102,1,0),K36+14),K36+7)))</f>
        <v/>
      </c>
      <c r="M36" s="289" t="str">
        <f>IF($H36="(en blanco)","",IF($H36="","",IFERROR(IF(VLOOKUP(L36+7,'Fechas de clase'!$B$5:$B$102,1,0),L36+14),L36+7)))</f>
        <v/>
      </c>
      <c r="N36" s="289" t="str">
        <f>IF($H36="(en blanco)","",IF($H36="","",IFERROR(IF(VLOOKUP(M36+7,'Fechas de clase'!$B$5:$B$102,1,0),M36+14),M36+7)))</f>
        <v/>
      </c>
      <c r="O36" s="289" t="str">
        <f>IF($H36="(en blanco)","",IF($H36="","",IFERROR(IF(VLOOKUP(N36+7,'Fechas de clase'!$B$5:$B$102,1,0),N36+14),N36+7)))</f>
        <v/>
      </c>
      <c r="P36" s="289" t="str">
        <f>IF($H36="(en blanco)","",IF($H36="","",IFERROR(IF(VLOOKUP(O36+7,'Fechas de clase'!$B$5:$B$102,1,0),O36+14),O36+7)))</f>
        <v/>
      </c>
      <c r="Q36" s="289" t="str">
        <f>IF($H36="(en blanco)","",IF($H36="","",IFERROR(IF(VLOOKUP(P36+7,'Fechas de clase'!$B$5:$B$102,1,0),P36+14),P36+7)))</f>
        <v/>
      </c>
      <c r="R36" s="289" t="str">
        <f>IF($H36="(en blanco)","",IF($H36="","",IFERROR(IF(VLOOKUP(Q36+7,'Fechas de clase'!$B$5:$B$102,1,0),Q36+14),Q36+7)))</f>
        <v/>
      </c>
      <c r="S36" s="289" t="str">
        <f>IF($H36="(en blanco)","",IF($H36="","",IFERROR(IF(VLOOKUP(R36+7,'Fechas de clase'!$B$5:$B$102,1,0),R36+14),R36+7)))</f>
        <v/>
      </c>
      <c r="T36" s="289" t="str">
        <f>IF($H36="(en blanco)","",IF($H36="","",IFERROR(IF(VLOOKUP(S36+7,'Fechas de clase'!$B$5:$B$102,1,0),S36+14),S36+7)))</f>
        <v/>
      </c>
      <c r="U36" s="289" t="str">
        <f>IF($H36="(en blanco)","",IF($H36="","",IFERROR(IF(VLOOKUP(T36+7,'Fechas de clase'!$B$5:$B$102,1,0),T36+14),T36+7)))</f>
        <v/>
      </c>
      <c r="V36" s="289" t="str">
        <f>IF($H36="(en blanco)","",IF($H36="","",IFERROR(IF(VLOOKUP(U36+7,'Fechas de clase'!$B$5:$B$102,1,0),U36+14),U36+7)))</f>
        <v/>
      </c>
      <c r="W36" s="289" t="str">
        <f>IF($H36="(en blanco)","",IF($H36="","",IFERROR(IF(VLOOKUP(V36+7,'Fechas de clase'!$B$5:$B$102,1,0),V36+14),V36+7)))</f>
        <v/>
      </c>
      <c r="X36" s="289" t="str">
        <f>IF($H36="(en blanco)","",IF($H36="","",IFERROR(IF(VLOOKUP(W36+7,'Fechas de clase'!$B$5:$B$102,1,0),W36+14),W36+7)))</f>
        <v/>
      </c>
      <c r="Y36" s="289" t="str">
        <f>IF($H36="(en blanco)","",IF($H36="","",IFERROR(IF(VLOOKUP(X36+7,'Fechas de clase'!$B$5:$B$102,1,0),X36+14),X36+7)))</f>
        <v/>
      </c>
    </row>
    <row r="37" spans="2:25">
      <c r="B37" s="290"/>
      <c r="J37" s="288" t="str">
        <f t="shared" si="0"/>
        <v/>
      </c>
      <c r="K37" s="289" t="str">
        <f>IF($H37="(en blanco)","",IF($H37="","",IFERROR(IF(VLOOKUP(H37+7,'Fechas de clase'!$B$5:$B$102,1,0),H37+14),H37+7)))</f>
        <v/>
      </c>
      <c r="L37" s="289" t="str">
        <f>IF($H37="(en blanco)","",IF($H37="","",IFERROR(IF(VLOOKUP(K37+7,'Fechas de clase'!$B$5:$B$102,1,0),K37+14),K37+7)))</f>
        <v/>
      </c>
      <c r="M37" s="289" t="str">
        <f>IF($H37="(en blanco)","",IF($H37="","",IFERROR(IF(VLOOKUP(L37+7,'Fechas de clase'!$B$5:$B$102,1,0),L37+14),L37+7)))</f>
        <v/>
      </c>
      <c r="N37" s="289" t="str">
        <f>IF($H37="(en blanco)","",IF($H37="","",IFERROR(IF(VLOOKUP(M37+7,'Fechas de clase'!$B$5:$B$102,1,0),M37+14),M37+7)))</f>
        <v/>
      </c>
      <c r="O37" s="289" t="str">
        <f>IF($H37="(en blanco)","",IF($H37="","",IFERROR(IF(VLOOKUP(N37+7,'Fechas de clase'!$B$5:$B$102,1,0),N37+14),N37+7)))</f>
        <v/>
      </c>
      <c r="P37" s="289" t="str">
        <f>IF($H37="(en blanco)","",IF($H37="","",IFERROR(IF(VLOOKUP(O37+7,'Fechas de clase'!$B$5:$B$102,1,0),O37+14),O37+7)))</f>
        <v/>
      </c>
      <c r="Q37" s="289" t="str">
        <f>IF($H37="(en blanco)","",IF($H37="","",IFERROR(IF(VLOOKUP(P37+7,'Fechas de clase'!$B$5:$B$102,1,0),P37+14),P37+7)))</f>
        <v/>
      </c>
      <c r="R37" s="289" t="str">
        <f>IF($H37="(en blanco)","",IF($H37="","",IFERROR(IF(VLOOKUP(Q37+7,'Fechas de clase'!$B$5:$B$102,1,0),Q37+14),Q37+7)))</f>
        <v/>
      </c>
      <c r="S37" s="289" t="str">
        <f>IF($H37="(en blanco)","",IF($H37="","",IFERROR(IF(VLOOKUP(R37+7,'Fechas de clase'!$B$5:$B$102,1,0),R37+14),R37+7)))</f>
        <v/>
      </c>
      <c r="T37" s="289" t="str">
        <f>IF($H37="(en blanco)","",IF($H37="","",IFERROR(IF(VLOOKUP(S37+7,'Fechas de clase'!$B$5:$B$102,1,0),S37+14),S37+7)))</f>
        <v/>
      </c>
      <c r="U37" s="289" t="str">
        <f>IF($H37="(en blanco)","",IF($H37="","",IFERROR(IF(VLOOKUP(T37+7,'Fechas de clase'!$B$5:$B$102,1,0),T37+14),T37+7)))</f>
        <v/>
      </c>
      <c r="V37" s="289" t="str">
        <f>IF($H37="(en blanco)","",IF($H37="","",IFERROR(IF(VLOOKUP(U37+7,'Fechas de clase'!$B$5:$B$102,1,0),U37+14),U37+7)))</f>
        <v/>
      </c>
      <c r="W37" s="289" t="str">
        <f>IF($H37="(en blanco)","",IF($H37="","",IFERROR(IF(VLOOKUP(V37+7,'Fechas de clase'!$B$5:$B$102,1,0),V37+14),V37+7)))</f>
        <v/>
      </c>
      <c r="X37" s="289" t="str">
        <f>IF($H37="(en blanco)","",IF($H37="","",IFERROR(IF(VLOOKUP(W37+7,'Fechas de clase'!$B$5:$B$102,1,0),W37+14),W37+7)))</f>
        <v/>
      </c>
      <c r="Y37" s="289" t="str">
        <f>IF($H37="(en blanco)","",IF($H37="","",IFERROR(IF(VLOOKUP(X37+7,'Fechas de clase'!$B$5:$B$102,1,0),X37+14),X37+7)))</f>
        <v/>
      </c>
    </row>
    <row r="38" spans="2:25">
      <c r="B38" s="290"/>
      <c r="J38" s="288" t="str">
        <f t="shared" si="0"/>
        <v/>
      </c>
      <c r="K38" s="289" t="str">
        <f>IF($H38="(en blanco)","",IF($H38="","",IFERROR(IF(VLOOKUP(H38+7,'Fechas de clase'!$B$5:$B$102,1,0),H38+14),H38+7)))</f>
        <v/>
      </c>
      <c r="L38" s="289" t="str">
        <f>IF($H38="(en blanco)","",IF($H38="","",IFERROR(IF(VLOOKUP(K38+7,'Fechas de clase'!$B$5:$B$102,1,0),K38+14),K38+7)))</f>
        <v/>
      </c>
      <c r="M38" s="289" t="str">
        <f>IF($H38="(en blanco)","",IF($H38="","",IFERROR(IF(VLOOKUP(L38+7,'Fechas de clase'!$B$5:$B$102,1,0),L38+14),L38+7)))</f>
        <v/>
      </c>
      <c r="N38" s="289" t="str">
        <f>IF($H38="(en blanco)","",IF($H38="","",IFERROR(IF(VLOOKUP(M38+7,'Fechas de clase'!$B$5:$B$102,1,0),M38+14),M38+7)))</f>
        <v/>
      </c>
      <c r="O38" s="289" t="str">
        <f>IF($H38="(en blanco)","",IF($H38="","",IFERROR(IF(VLOOKUP(N38+7,'Fechas de clase'!$B$5:$B$102,1,0),N38+14),N38+7)))</f>
        <v/>
      </c>
      <c r="P38" s="289" t="str">
        <f>IF($H38="(en blanco)","",IF($H38="","",IFERROR(IF(VLOOKUP(O38+7,'Fechas de clase'!$B$5:$B$102,1,0),O38+14),O38+7)))</f>
        <v/>
      </c>
      <c r="Q38" s="289" t="str">
        <f>IF($H38="(en blanco)","",IF($H38="","",IFERROR(IF(VLOOKUP(P38+7,'Fechas de clase'!$B$5:$B$102,1,0),P38+14),P38+7)))</f>
        <v/>
      </c>
      <c r="R38" s="289" t="str">
        <f>IF($H38="(en blanco)","",IF($H38="","",IFERROR(IF(VLOOKUP(Q38+7,'Fechas de clase'!$B$5:$B$102,1,0),Q38+14),Q38+7)))</f>
        <v/>
      </c>
      <c r="S38" s="289" t="str">
        <f>IF($H38="(en blanco)","",IF($H38="","",IFERROR(IF(VLOOKUP(R38+7,'Fechas de clase'!$B$5:$B$102,1,0),R38+14),R38+7)))</f>
        <v/>
      </c>
      <c r="T38" s="289" t="str">
        <f>IF($H38="(en blanco)","",IF($H38="","",IFERROR(IF(VLOOKUP(S38+7,'Fechas de clase'!$B$5:$B$102,1,0),S38+14),S38+7)))</f>
        <v/>
      </c>
      <c r="U38" s="289" t="str">
        <f>IF($H38="(en blanco)","",IF($H38="","",IFERROR(IF(VLOOKUP(T38+7,'Fechas de clase'!$B$5:$B$102,1,0),T38+14),T38+7)))</f>
        <v/>
      </c>
      <c r="V38" s="289" t="str">
        <f>IF($H38="(en blanco)","",IF($H38="","",IFERROR(IF(VLOOKUP(U38+7,'Fechas de clase'!$B$5:$B$102,1,0),U38+14),U38+7)))</f>
        <v/>
      </c>
      <c r="W38" s="289" t="str">
        <f>IF($H38="(en blanco)","",IF($H38="","",IFERROR(IF(VLOOKUP(V38+7,'Fechas de clase'!$B$5:$B$102,1,0),V38+14),V38+7)))</f>
        <v/>
      </c>
      <c r="X38" s="289" t="str">
        <f>IF($H38="(en blanco)","",IF($H38="","",IFERROR(IF(VLOOKUP(W38+7,'Fechas de clase'!$B$5:$B$102,1,0),W38+14),W38+7)))</f>
        <v/>
      </c>
      <c r="Y38" s="289" t="str">
        <f>IF($H38="(en blanco)","",IF($H38="","",IFERROR(IF(VLOOKUP(X38+7,'Fechas de clase'!$B$5:$B$102,1,0),X38+14),X38+7)))</f>
        <v/>
      </c>
    </row>
    <row r="39" spans="2:25">
      <c r="B39" s="290"/>
      <c r="J39" s="288" t="str">
        <f t="shared" si="0"/>
        <v/>
      </c>
      <c r="K39" s="289" t="str">
        <f>IF($H39="(en blanco)","",IF($H39="","",IFERROR(IF(VLOOKUP(H39+7,'Fechas de clase'!$B$5:$B$102,1,0),H39+14),H39+7)))</f>
        <v/>
      </c>
      <c r="L39" s="289" t="str">
        <f>IF($H39="(en blanco)","",IF($H39="","",IFERROR(IF(VLOOKUP(K39+7,'Fechas de clase'!$B$5:$B$102,1,0),K39+14),K39+7)))</f>
        <v/>
      </c>
      <c r="M39" s="289" t="str">
        <f>IF($H39="(en blanco)","",IF($H39="","",IFERROR(IF(VLOOKUP(L39+7,'Fechas de clase'!$B$5:$B$102,1,0),L39+14),L39+7)))</f>
        <v/>
      </c>
      <c r="N39" s="289" t="str">
        <f>IF($H39="(en blanco)","",IF($H39="","",IFERROR(IF(VLOOKUP(M39+7,'Fechas de clase'!$B$5:$B$102,1,0),M39+14),M39+7)))</f>
        <v/>
      </c>
      <c r="O39" s="289" t="str">
        <f>IF($H39="(en blanco)","",IF($H39="","",IFERROR(IF(VLOOKUP(N39+7,'Fechas de clase'!$B$5:$B$102,1,0),N39+14),N39+7)))</f>
        <v/>
      </c>
      <c r="P39" s="289" t="str">
        <f>IF($H39="(en blanco)","",IF($H39="","",IFERROR(IF(VLOOKUP(O39+7,'Fechas de clase'!$B$5:$B$102,1,0),O39+14),O39+7)))</f>
        <v/>
      </c>
      <c r="Q39" s="289" t="str">
        <f>IF($H39="(en blanco)","",IF($H39="","",IFERROR(IF(VLOOKUP(P39+7,'Fechas de clase'!$B$5:$B$102,1,0),P39+14),P39+7)))</f>
        <v/>
      </c>
      <c r="R39" s="289" t="str">
        <f>IF($H39="(en blanco)","",IF($H39="","",IFERROR(IF(VLOOKUP(Q39+7,'Fechas de clase'!$B$5:$B$102,1,0),Q39+14),Q39+7)))</f>
        <v/>
      </c>
      <c r="S39" s="289" t="str">
        <f>IF($H39="(en blanco)","",IF($H39="","",IFERROR(IF(VLOOKUP(R39+7,'Fechas de clase'!$B$5:$B$102,1,0),R39+14),R39+7)))</f>
        <v/>
      </c>
      <c r="T39" s="289" t="str">
        <f>IF($H39="(en blanco)","",IF($H39="","",IFERROR(IF(VLOOKUP(S39+7,'Fechas de clase'!$B$5:$B$102,1,0),S39+14),S39+7)))</f>
        <v/>
      </c>
      <c r="U39" s="289" t="str">
        <f>IF($H39="(en blanco)","",IF($H39="","",IFERROR(IF(VLOOKUP(T39+7,'Fechas de clase'!$B$5:$B$102,1,0),T39+14),T39+7)))</f>
        <v/>
      </c>
      <c r="V39" s="289" t="str">
        <f>IF($H39="(en blanco)","",IF($H39="","",IFERROR(IF(VLOOKUP(U39+7,'Fechas de clase'!$B$5:$B$102,1,0),U39+14),U39+7)))</f>
        <v/>
      </c>
      <c r="W39" s="289" t="str">
        <f>IF($H39="(en blanco)","",IF($H39="","",IFERROR(IF(VLOOKUP(V39+7,'Fechas de clase'!$B$5:$B$102,1,0),V39+14),V39+7)))</f>
        <v/>
      </c>
      <c r="X39" s="289" t="str">
        <f>IF($H39="(en blanco)","",IF($H39="","",IFERROR(IF(VLOOKUP(W39+7,'Fechas de clase'!$B$5:$B$102,1,0),W39+14),W39+7)))</f>
        <v/>
      </c>
      <c r="Y39" s="289" t="str">
        <f>IF($H39="(en blanco)","",IF($H39="","",IFERROR(IF(VLOOKUP(X39+7,'Fechas de clase'!$B$5:$B$102,1,0),X39+14),X39+7)))</f>
        <v/>
      </c>
    </row>
    <row r="40" spans="2:25">
      <c r="B40" s="290"/>
      <c r="J40" s="288" t="str">
        <f t="shared" si="0"/>
        <v/>
      </c>
      <c r="K40" s="289" t="str">
        <f>IF($H40="(en blanco)","",IF($H40="","",IFERROR(IF(VLOOKUP(H40+7,'Fechas de clase'!$B$5:$B$102,1,0),H40+14),H40+7)))</f>
        <v/>
      </c>
      <c r="L40" s="289" t="str">
        <f>IF($H40="(en blanco)","",IF($H40="","",IFERROR(IF(VLOOKUP(K40+7,'Fechas de clase'!$B$5:$B$102,1,0),K40+14),K40+7)))</f>
        <v/>
      </c>
      <c r="M40" s="289" t="str">
        <f>IF($H40="(en blanco)","",IF($H40="","",IFERROR(IF(VLOOKUP(L40+7,'Fechas de clase'!$B$5:$B$102,1,0),L40+14),L40+7)))</f>
        <v/>
      </c>
      <c r="N40" s="289" t="str">
        <f>IF($H40="(en blanco)","",IF($H40="","",IFERROR(IF(VLOOKUP(M40+7,'Fechas de clase'!$B$5:$B$102,1,0),M40+14),M40+7)))</f>
        <v/>
      </c>
      <c r="O40" s="289" t="str">
        <f>IF($H40="(en blanco)","",IF($H40="","",IFERROR(IF(VLOOKUP(N40+7,'Fechas de clase'!$B$5:$B$102,1,0),N40+14),N40+7)))</f>
        <v/>
      </c>
      <c r="P40" s="289" t="str">
        <f>IF($H40="(en blanco)","",IF($H40="","",IFERROR(IF(VLOOKUP(O40+7,'Fechas de clase'!$B$5:$B$102,1,0),O40+14),O40+7)))</f>
        <v/>
      </c>
      <c r="Q40" s="289" t="str">
        <f>IF($H40="(en blanco)","",IF($H40="","",IFERROR(IF(VLOOKUP(P40+7,'Fechas de clase'!$B$5:$B$102,1,0),P40+14),P40+7)))</f>
        <v/>
      </c>
      <c r="R40" s="289" t="str">
        <f>IF($H40="(en blanco)","",IF($H40="","",IFERROR(IF(VLOOKUP(Q40+7,'Fechas de clase'!$B$5:$B$102,1,0),Q40+14),Q40+7)))</f>
        <v/>
      </c>
      <c r="S40" s="289" t="str">
        <f>IF($H40="(en blanco)","",IF($H40="","",IFERROR(IF(VLOOKUP(R40+7,'Fechas de clase'!$B$5:$B$102,1,0),R40+14),R40+7)))</f>
        <v/>
      </c>
      <c r="T40" s="289" t="str">
        <f>IF($H40="(en blanco)","",IF($H40="","",IFERROR(IF(VLOOKUP(S40+7,'Fechas de clase'!$B$5:$B$102,1,0),S40+14),S40+7)))</f>
        <v/>
      </c>
      <c r="U40" s="289" t="str">
        <f>IF($H40="(en blanco)","",IF($H40="","",IFERROR(IF(VLOOKUP(T40+7,'Fechas de clase'!$B$5:$B$102,1,0),T40+14),T40+7)))</f>
        <v/>
      </c>
      <c r="V40" s="289" t="str">
        <f>IF($H40="(en blanco)","",IF($H40="","",IFERROR(IF(VLOOKUP(U40+7,'Fechas de clase'!$B$5:$B$102,1,0),U40+14),U40+7)))</f>
        <v/>
      </c>
      <c r="W40" s="289" t="str">
        <f>IF($H40="(en blanco)","",IF($H40="","",IFERROR(IF(VLOOKUP(V40+7,'Fechas de clase'!$B$5:$B$102,1,0),V40+14),V40+7)))</f>
        <v/>
      </c>
      <c r="X40" s="289" t="str">
        <f>IF($H40="(en blanco)","",IF($H40="","",IFERROR(IF(VLOOKUP(W40+7,'Fechas de clase'!$B$5:$B$102,1,0),W40+14),W40+7)))</f>
        <v/>
      </c>
      <c r="Y40" s="289" t="str">
        <f>IF($H40="(en blanco)","",IF($H40="","",IFERROR(IF(VLOOKUP(X40+7,'Fechas de clase'!$B$5:$B$102,1,0),X40+14),X40+7)))</f>
        <v/>
      </c>
    </row>
    <row r="41" spans="2:25">
      <c r="B41" s="290"/>
      <c r="J41" s="288" t="str">
        <f t="shared" si="0"/>
        <v/>
      </c>
      <c r="K41" s="289" t="str">
        <f>IF($H41="(en blanco)","",IF($H41="","",IFERROR(IF(VLOOKUP(H41+7,'Fechas de clase'!$B$5:$B$102,1,0),H41+14),H41+7)))</f>
        <v/>
      </c>
      <c r="L41" s="289" t="str">
        <f>IF($H41="(en blanco)","",IF($H41="","",IFERROR(IF(VLOOKUP(K41+7,'Fechas de clase'!$B$5:$B$102,1,0),K41+14),K41+7)))</f>
        <v/>
      </c>
      <c r="M41" s="289" t="str">
        <f>IF($H41="(en blanco)","",IF($H41="","",IFERROR(IF(VLOOKUP(L41+7,'Fechas de clase'!$B$5:$B$102,1,0),L41+14),L41+7)))</f>
        <v/>
      </c>
      <c r="N41" s="289" t="str">
        <f>IF($H41="(en blanco)","",IF($H41="","",IFERROR(IF(VLOOKUP(M41+7,'Fechas de clase'!$B$5:$B$102,1,0),M41+14),M41+7)))</f>
        <v/>
      </c>
      <c r="O41" s="289" t="str">
        <f>IF($H41="(en blanco)","",IF($H41="","",IFERROR(IF(VLOOKUP(N41+7,'Fechas de clase'!$B$5:$B$102,1,0),N41+14),N41+7)))</f>
        <v/>
      </c>
      <c r="P41" s="289" t="str">
        <f>IF($H41="(en blanco)","",IF($H41="","",IFERROR(IF(VLOOKUP(O41+7,'Fechas de clase'!$B$5:$B$102,1,0),O41+14),O41+7)))</f>
        <v/>
      </c>
      <c r="Q41" s="289" t="str">
        <f>IF($H41="(en blanco)","",IF($H41="","",IFERROR(IF(VLOOKUP(P41+7,'Fechas de clase'!$B$5:$B$102,1,0),P41+14),P41+7)))</f>
        <v/>
      </c>
      <c r="R41" s="289" t="str">
        <f>IF($H41="(en blanco)","",IF($H41="","",IFERROR(IF(VLOOKUP(Q41+7,'Fechas de clase'!$B$5:$B$102,1,0),Q41+14),Q41+7)))</f>
        <v/>
      </c>
      <c r="S41" s="289" t="str">
        <f>IF($H41="(en blanco)","",IF($H41="","",IFERROR(IF(VLOOKUP(R41+7,'Fechas de clase'!$B$5:$B$102,1,0),R41+14),R41+7)))</f>
        <v/>
      </c>
      <c r="T41" s="289" t="str">
        <f>IF($H41="(en blanco)","",IF($H41="","",IFERROR(IF(VLOOKUP(S41+7,'Fechas de clase'!$B$5:$B$102,1,0),S41+14),S41+7)))</f>
        <v/>
      </c>
      <c r="U41" s="289" t="str">
        <f>IF($H41="(en blanco)","",IF($H41="","",IFERROR(IF(VLOOKUP(T41+7,'Fechas de clase'!$B$5:$B$102,1,0),T41+14),T41+7)))</f>
        <v/>
      </c>
      <c r="V41" s="289" t="str">
        <f>IF($H41="(en blanco)","",IF($H41="","",IFERROR(IF(VLOOKUP(U41+7,'Fechas de clase'!$B$5:$B$102,1,0),U41+14),U41+7)))</f>
        <v/>
      </c>
      <c r="W41" s="289" t="str">
        <f>IF($H41="(en blanco)","",IF($H41="","",IFERROR(IF(VLOOKUP(V41+7,'Fechas de clase'!$B$5:$B$102,1,0),V41+14),V41+7)))</f>
        <v/>
      </c>
      <c r="X41" s="289" t="str">
        <f>IF($H41="(en blanco)","",IF($H41="","",IFERROR(IF(VLOOKUP(W41+7,'Fechas de clase'!$B$5:$B$102,1,0),W41+14),W41+7)))</f>
        <v/>
      </c>
      <c r="Y41" s="289" t="str">
        <f>IF($H41="(en blanco)","",IF($H41="","",IFERROR(IF(VLOOKUP(X41+7,'Fechas de clase'!$B$5:$B$102,1,0),X41+14),X41+7)))</f>
        <v/>
      </c>
    </row>
    <row r="42" spans="2:25">
      <c r="B42" s="290"/>
      <c r="J42" s="288" t="str">
        <f t="shared" si="0"/>
        <v/>
      </c>
      <c r="K42" s="289" t="str">
        <f>IF($H42="(en blanco)","",IF($H42="","",IFERROR(IF(VLOOKUP(H42+7,'Fechas de clase'!$B$5:$B$102,1,0),H42+14),H42+7)))</f>
        <v/>
      </c>
      <c r="L42" s="289" t="str">
        <f>IF($H42="(en blanco)","",IF($H42="","",IFERROR(IF(VLOOKUP(K42+7,'Fechas de clase'!$B$5:$B$102,1,0),K42+14),K42+7)))</f>
        <v/>
      </c>
      <c r="M42" s="289" t="str">
        <f>IF($H42="(en blanco)","",IF($H42="","",IFERROR(IF(VLOOKUP(L42+7,'Fechas de clase'!$B$5:$B$102,1,0),L42+14),L42+7)))</f>
        <v/>
      </c>
      <c r="N42" s="289" t="str">
        <f>IF($H42="(en blanco)","",IF($H42="","",IFERROR(IF(VLOOKUP(M42+7,'Fechas de clase'!$B$5:$B$102,1,0),M42+14),M42+7)))</f>
        <v/>
      </c>
      <c r="O42" s="289" t="str">
        <f>IF($H42="(en blanco)","",IF($H42="","",IFERROR(IF(VLOOKUP(N42+7,'Fechas de clase'!$B$5:$B$102,1,0),N42+14),N42+7)))</f>
        <v/>
      </c>
      <c r="P42" s="289" t="str">
        <f>IF($H42="(en blanco)","",IF($H42="","",IFERROR(IF(VLOOKUP(O42+7,'Fechas de clase'!$B$5:$B$102,1,0),O42+14),O42+7)))</f>
        <v/>
      </c>
      <c r="Q42" s="289" t="str">
        <f>IF($H42="(en blanco)","",IF($H42="","",IFERROR(IF(VLOOKUP(P42+7,'Fechas de clase'!$B$5:$B$102,1,0),P42+14),P42+7)))</f>
        <v/>
      </c>
      <c r="R42" s="289" t="str">
        <f>IF($H42="(en blanco)","",IF($H42="","",IFERROR(IF(VLOOKUP(Q42+7,'Fechas de clase'!$B$5:$B$102,1,0),Q42+14),Q42+7)))</f>
        <v/>
      </c>
      <c r="S42" s="289" t="str">
        <f>IF($H42="(en blanco)","",IF($H42="","",IFERROR(IF(VLOOKUP(R42+7,'Fechas de clase'!$B$5:$B$102,1,0),R42+14),R42+7)))</f>
        <v/>
      </c>
      <c r="T42" s="289" t="str">
        <f>IF($H42="(en blanco)","",IF($H42="","",IFERROR(IF(VLOOKUP(S42+7,'Fechas de clase'!$B$5:$B$102,1,0),S42+14),S42+7)))</f>
        <v/>
      </c>
      <c r="U42" s="289" t="str">
        <f>IF($H42="(en blanco)","",IF($H42="","",IFERROR(IF(VLOOKUP(T42+7,'Fechas de clase'!$B$5:$B$102,1,0),T42+14),T42+7)))</f>
        <v/>
      </c>
      <c r="V42" s="289" t="str">
        <f>IF($H42="(en blanco)","",IF($H42="","",IFERROR(IF(VLOOKUP(U42+7,'Fechas de clase'!$B$5:$B$102,1,0),U42+14),U42+7)))</f>
        <v/>
      </c>
      <c r="W42" s="289" t="str">
        <f>IF($H42="(en blanco)","",IF($H42="","",IFERROR(IF(VLOOKUP(V42+7,'Fechas de clase'!$B$5:$B$102,1,0),V42+14),V42+7)))</f>
        <v/>
      </c>
      <c r="X42" s="289" t="str">
        <f>IF($H42="(en blanco)","",IF($H42="","",IFERROR(IF(VLOOKUP(W42+7,'Fechas de clase'!$B$5:$B$102,1,0),W42+14),W42+7)))</f>
        <v/>
      </c>
      <c r="Y42" s="289" t="str">
        <f>IF($H42="(en blanco)","",IF($H42="","",IFERROR(IF(VLOOKUP(X42+7,'Fechas de clase'!$B$5:$B$102,1,0),X42+14),X42+7)))</f>
        <v/>
      </c>
    </row>
    <row r="43" spans="2:25">
      <c r="B43" s="290"/>
      <c r="J43" s="288" t="str">
        <f t="shared" si="0"/>
        <v/>
      </c>
      <c r="K43" s="289" t="str">
        <f>IF($H43="(en blanco)","",IF($H43="","",IFERROR(IF(VLOOKUP(H43+7,'Fechas de clase'!$B$5:$B$102,1,0),H43+14),H43+7)))</f>
        <v/>
      </c>
      <c r="L43" s="289" t="str">
        <f>IF($H43="(en blanco)","",IF($H43="","",IFERROR(IF(VLOOKUP(K43+7,'Fechas de clase'!$B$5:$B$102,1,0),K43+14),K43+7)))</f>
        <v/>
      </c>
      <c r="M43" s="289" t="str">
        <f>IF($H43="(en blanco)","",IF($H43="","",IFERROR(IF(VLOOKUP(L43+7,'Fechas de clase'!$B$5:$B$102,1,0),L43+14),L43+7)))</f>
        <v/>
      </c>
      <c r="N43" s="289" t="str">
        <f>IF($H43="(en blanco)","",IF($H43="","",IFERROR(IF(VLOOKUP(M43+7,'Fechas de clase'!$B$5:$B$102,1,0),M43+14),M43+7)))</f>
        <v/>
      </c>
      <c r="O43" s="289" t="str">
        <f>IF($H43="(en blanco)","",IF($H43="","",IFERROR(IF(VLOOKUP(N43+7,'Fechas de clase'!$B$5:$B$102,1,0),N43+14),N43+7)))</f>
        <v/>
      </c>
      <c r="P43" s="289" t="str">
        <f>IF($H43="(en blanco)","",IF($H43="","",IFERROR(IF(VLOOKUP(O43+7,'Fechas de clase'!$B$5:$B$102,1,0),O43+14),O43+7)))</f>
        <v/>
      </c>
      <c r="Q43" s="289" t="str">
        <f>IF($H43="(en blanco)","",IF($H43="","",IFERROR(IF(VLOOKUP(P43+7,'Fechas de clase'!$B$5:$B$102,1,0),P43+14),P43+7)))</f>
        <v/>
      </c>
      <c r="R43" s="289" t="str">
        <f>IF($H43="(en blanco)","",IF($H43="","",IFERROR(IF(VLOOKUP(Q43+7,'Fechas de clase'!$B$5:$B$102,1,0),Q43+14),Q43+7)))</f>
        <v/>
      </c>
      <c r="S43" s="289" t="str">
        <f>IF($H43="(en blanco)","",IF($H43="","",IFERROR(IF(VLOOKUP(R43+7,'Fechas de clase'!$B$5:$B$102,1,0),R43+14),R43+7)))</f>
        <v/>
      </c>
      <c r="T43" s="289" t="str">
        <f>IF($H43="(en blanco)","",IF($H43="","",IFERROR(IF(VLOOKUP(S43+7,'Fechas de clase'!$B$5:$B$102,1,0),S43+14),S43+7)))</f>
        <v/>
      </c>
      <c r="U43" s="289" t="str">
        <f>IF($H43="(en blanco)","",IF($H43="","",IFERROR(IF(VLOOKUP(T43+7,'Fechas de clase'!$B$5:$B$102,1,0),T43+14),T43+7)))</f>
        <v/>
      </c>
      <c r="V43" s="289" t="str">
        <f>IF($H43="(en blanco)","",IF($H43="","",IFERROR(IF(VLOOKUP(U43+7,'Fechas de clase'!$B$5:$B$102,1,0),U43+14),U43+7)))</f>
        <v/>
      </c>
      <c r="W43" s="289" t="str">
        <f>IF($H43="(en blanco)","",IF($H43="","",IFERROR(IF(VLOOKUP(V43+7,'Fechas de clase'!$B$5:$B$102,1,0),V43+14),V43+7)))</f>
        <v/>
      </c>
      <c r="X43" s="289" t="str">
        <f>IF($H43="(en blanco)","",IF($H43="","",IFERROR(IF(VLOOKUP(W43+7,'Fechas de clase'!$B$5:$B$102,1,0),W43+14),W43+7)))</f>
        <v/>
      </c>
      <c r="Y43" s="289" t="str">
        <f>IF($H43="(en blanco)","",IF($H43="","",IFERROR(IF(VLOOKUP(X43+7,'Fechas de clase'!$B$5:$B$102,1,0),X43+14),X43+7)))</f>
        <v/>
      </c>
    </row>
    <row r="44" spans="2:25">
      <c r="B44" s="290"/>
      <c r="J44" s="288" t="str">
        <f t="shared" si="0"/>
        <v/>
      </c>
      <c r="K44" s="289" t="str">
        <f>IF($H44="(en blanco)","",IF($H44="","",IFERROR(IF(VLOOKUP(H44+7,'Fechas de clase'!$B$5:$B$102,1,0),H44+14),H44+7)))</f>
        <v/>
      </c>
      <c r="L44" s="289" t="str">
        <f>IF($H44="(en blanco)","",IF($H44="","",IFERROR(IF(VLOOKUP(K44+7,'Fechas de clase'!$B$5:$B$102,1,0),K44+14),K44+7)))</f>
        <v/>
      </c>
      <c r="M44" s="289" t="str">
        <f>IF($H44="(en blanco)","",IF($H44="","",IFERROR(IF(VLOOKUP(L44+7,'Fechas de clase'!$B$5:$B$102,1,0),L44+14),L44+7)))</f>
        <v/>
      </c>
      <c r="N44" s="289" t="str">
        <f>IF($H44="(en blanco)","",IF($H44="","",IFERROR(IF(VLOOKUP(M44+7,'Fechas de clase'!$B$5:$B$102,1,0),M44+14),M44+7)))</f>
        <v/>
      </c>
      <c r="O44" s="289" t="str">
        <f>IF($H44="(en blanco)","",IF($H44="","",IFERROR(IF(VLOOKUP(N44+7,'Fechas de clase'!$B$5:$B$102,1,0),N44+14),N44+7)))</f>
        <v/>
      </c>
      <c r="P44" s="289" t="str">
        <f>IF($H44="(en blanco)","",IF($H44="","",IFERROR(IF(VLOOKUP(O44+7,'Fechas de clase'!$B$5:$B$102,1,0),O44+14),O44+7)))</f>
        <v/>
      </c>
      <c r="Q44" s="289" t="str">
        <f>IF($H44="(en blanco)","",IF($H44="","",IFERROR(IF(VLOOKUP(P44+7,'Fechas de clase'!$B$5:$B$102,1,0),P44+14),P44+7)))</f>
        <v/>
      </c>
      <c r="R44" s="289" t="str">
        <f>IF($H44="(en blanco)","",IF($H44="","",IFERROR(IF(VLOOKUP(Q44+7,'Fechas de clase'!$B$5:$B$102,1,0),Q44+14),Q44+7)))</f>
        <v/>
      </c>
      <c r="S44" s="289" t="str">
        <f>IF($H44="(en blanco)","",IF($H44="","",IFERROR(IF(VLOOKUP(R44+7,'Fechas de clase'!$B$5:$B$102,1,0),R44+14),R44+7)))</f>
        <v/>
      </c>
      <c r="T44" s="289" t="str">
        <f>IF($H44="(en blanco)","",IF($H44="","",IFERROR(IF(VLOOKUP(S44+7,'Fechas de clase'!$B$5:$B$102,1,0),S44+14),S44+7)))</f>
        <v/>
      </c>
      <c r="U44" s="289" t="str">
        <f>IF($H44="(en blanco)","",IF($H44="","",IFERROR(IF(VLOOKUP(T44+7,'Fechas de clase'!$B$5:$B$102,1,0),T44+14),T44+7)))</f>
        <v/>
      </c>
      <c r="V44" s="289" t="str">
        <f>IF($H44="(en blanco)","",IF($H44="","",IFERROR(IF(VLOOKUP(U44+7,'Fechas de clase'!$B$5:$B$102,1,0),U44+14),U44+7)))</f>
        <v/>
      </c>
      <c r="W44" s="289" t="str">
        <f>IF($H44="(en blanco)","",IF($H44="","",IFERROR(IF(VLOOKUP(V44+7,'Fechas de clase'!$B$5:$B$102,1,0),V44+14),V44+7)))</f>
        <v/>
      </c>
      <c r="X44" s="289" t="str">
        <f>IF($H44="(en blanco)","",IF($H44="","",IFERROR(IF(VLOOKUP(W44+7,'Fechas de clase'!$B$5:$B$102,1,0),W44+14),W44+7)))</f>
        <v/>
      </c>
      <c r="Y44" s="289" t="str">
        <f>IF($H44="(en blanco)","",IF($H44="","",IFERROR(IF(VLOOKUP(X44+7,'Fechas de clase'!$B$5:$B$102,1,0),X44+14),X44+7)))</f>
        <v/>
      </c>
    </row>
    <row r="45" spans="2:25">
      <c r="B45" s="290"/>
      <c r="J45" s="288" t="str">
        <f t="shared" si="0"/>
        <v/>
      </c>
      <c r="K45" s="289" t="str">
        <f>IF($H45="(en blanco)","",IF($H45="","",IFERROR(IF(VLOOKUP(H45+7,'Fechas de clase'!$B$5:$B$102,1,0),H45+14),H45+7)))</f>
        <v/>
      </c>
      <c r="L45" s="289" t="str">
        <f>IF($H45="(en blanco)","",IF($H45="","",IFERROR(IF(VLOOKUP(K45+7,'Fechas de clase'!$B$5:$B$102,1,0),K45+14),K45+7)))</f>
        <v/>
      </c>
      <c r="M45" s="289" t="str">
        <f>IF($H45="(en blanco)","",IF($H45="","",IFERROR(IF(VLOOKUP(L45+7,'Fechas de clase'!$B$5:$B$102,1,0),L45+14),L45+7)))</f>
        <v/>
      </c>
      <c r="N45" s="289" t="str">
        <f>IF($H45="(en blanco)","",IF($H45="","",IFERROR(IF(VLOOKUP(M45+7,'Fechas de clase'!$B$5:$B$102,1,0),M45+14),M45+7)))</f>
        <v/>
      </c>
      <c r="O45" s="289" t="str">
        <f>IF($H45="(en blanco)","",IF($H45="","",IFERROR(IF(VLOOKUP(N45+7,'Fechas de clase'!$B$5:$B$102,1,0),N45+14),N45+7)))</f>
        <v/>
      </c>
      <c r="P45" s="289" t="str">
        <f>IF($H45="(en blanco)","",IF($H45="","",IFERROR(IF(VLOOKUP(O45+7,'Fechas de clase'!$B$5:$B$102,1,0),O45+14),O45+7)))</f>
        <v/>
      </c>
      <c r="Q45" s="289" t="str">
        <f>IF($H45="(en blanco)","",IF($H45="","",IFERROR(IF(VLOOKUP(P45+7,'Fechas de clase'!$B$5:$B$102,1,0),P45+14),P45+7)))</f>
        <v/>
      </c>
      <c r="R45" s="289" t="str">
        <f>IF($H45="(en blanco)","",IF($H45="","",IFERROR(IF(VLOOKUP(Q45+7,'Fechas de clase'!$B$5:$B$102,1,0),Q45+14),Q45+7)))</f>
        <v/>
      </c>
      <c r="S45" s="289" t="str">
        <f>IF($H45="(en blanco)","",IF($H45="","",IFERROR(IF(VLOOKUP(R45+7,'Fechas de clase'!$B$5:$B$102,1,0),R45+14),R45+7)))</f>
        <v/>
      </c>
      <c r="T45" s="289" t="str">
        <f>IF($H45="(en blanco)","",IF($H45="","",IFERROR(IF(VLOOKUP(S45+7,'Fechas de clase'!$B$5:$B$102,1,0),S45+14),S45+7)))</f>
        <v/>
      </c>
      <c r="U45" s="289" t="str">
        <f>IF($H45="(en blanco)","",IF($H45="","",IFERROR(IF(VLOOKUP(T45+7,'Fechas de clase'!$B$5:$B$102,1,0),T45+14),T45+7)))</f>
        <v/>
      </c>
      <c r="V45" s="289" t="str">
        <f>IF($H45="(en blanco)","",IF($H45="","",IFERROR(IF(VLOOKUP(U45+7,'Fechas de clase'!$B$5:$B$102,1,0),U45+14),U45+7)))</f>
        <v/>
      </c>
      <c r="W45" s="289" t="str">
        <f>IF($H45="(en blanco)","",IF($H45="","",IFERROR(IF(VLOOKUP(V45+7,'Fechas de clase'!$B$5:$B$102,1,0),V45+14),V45+7)))</f>
        <v/>
      </c>
      <c r="X45" s="289" t="str">
        <f>IF($H45="(en blanco)","",IF($H45="","",IFERROR(IF(VLOOKUP(W45+7,'Fechas de clase'!$B$5:$B$102,1,0),W45+14),W45+7)))</f>
        <v/>
      </c>
      <c r="Y45" s="289" t="str">
        <f>IF($H45="(en blanco)","",IF($H45="","",IFERROR(IF(VLOOKUP(X45+7,'Fechas de clase'!$B$5:$B$102,1,0),X45+14),X45+7)))</f>
        <v/>
      </c>
    </row>
    <row r="46" spans="2:25">
      <c r="B46" s="290"/>
      <c r="J46" s="288" t="str">
        <f t="shared" si="0"/>
        <v/>
      </c>
      <c r="K46" s="289" t="str">
        <f>IF($H46="(en blanco)","",IF($H46="","",IFERROR(IF(VLOOKUP(H46+7,'Fechas de clase'!$B$5:$B$102,1,0),H46+14),H46+7)))</f>
        <v/>
      </c>
      <c r="L46" s="289" t="str">
        <f>IF($H46="(en blanco)","",IF($H46="","",IFERROR(IF(VLOOKUP(K46+7,'Fechas de clase'!$B$5:$B$102,1,0),K46+14),K46+7)))</f>
        <v/>
      </c>
      <c r="M46" s="289" t="str">
        <f>IF($H46="(en blanco)","",IF($H46="","",IFERROR(IF(VLOOKUP(L46+7,'Fechas de clase'!$B$5:$B$102,1,0),L46+14),L46+7)))</f>
        <v/>
      </c>
      <c r="N46" s="289" t="str">
        <f>IF($H46="(en blanco)","",IF($H46="","",IFERROR(IF(VLOOKUP(M46+7,'Fechas de clase'!$B$5:$B$102,1,0),M46+14),M46+7)))</f>
        <v/>
      </c>
      <c r="O46" s="289" t="str">
        <f>IF($H46="(en blanco)","",IF($H46="","",IFERROR(IF(VLOOKUP(N46+7,'Fechas de clase'!$B$5:$B$102,1,0),N46+14),N46+7)))</f>
        <v/>
      </c>
      <c r="P46" s="289" t="str">
        <f>IF($H46="(en blanco)","",IF($H46="","",IFERROR(IF(VLOOKUP(O46+7,'Fechas de clase'!$B$5:$B$102,1,0),O46+14),O46+7)))</f>
        <v/>
      </c>
      <c r="Q46" s="289" t="str">
        <f>IF($H46="(en blanco)","",IF($H46="","",IFERROR(IF(VLOOKUP(P46+7,'Fechas de clase'!$B$5:$B$102,1,0),P46+14),P46+7)))</f>
        <v/>
      </c>
      <c r="R46" s="289" t="str">
        <f>IF($H46="(en blanco)","",IF($H46="","",IFERROR(IF(VLOOKUP(Q46+7,'Fechas de clase'!$B$5:$B$102,1,0),Q46+14),Q46+7)))</f>
        <v/>
      </c>
      <c r="S46" s="289" t="str">
        <f>IF($H46="(en blanco)","",IF($H46="","",IFERROR(IF(VLOOKUP(R46+7,'Fechas de clase'!$B$5:$B$102,1,0),R46+14),R46+7)))</f>
        <v/>
      </c>
      <c r="T46" s="289" t="str">
        <f>IF($H46="(en blanco)","",IF($H46="","",IFERROR(IF(VLOOKUP(S46+7,'Fechas de clase'!$B$5:$B$102,1,0),S46+14),S46+7)))</f>
        <v/>
      </c>
      <c r="U46" s="289" t="str">
        <f>IF($H46="(en blanco)","",IF($H46="","",IFERROR(IF(VLOOKUP(T46+7,'Fechas de clase'!$B$5:$B$102,1,0),T46+14),T46+7)))</f>
        <v/>
      </c>
      <c r="V46" s="289" t="str">
        <f>IF($H46="(en blanco)","",IF($H46="","",IFERROR(IF(VLOOKUP(U46+7,'Fechas de clase'!$B$5:$B$102,1,0),U46+14),U46+7)))</f>
        <v/>
      </c>
      <c r="W46" s="289" t="str">
        <f>IF($H46="(en blanco)","",IF($H46="","",IFERROR(IF(VLOOKUP(V46+7,'Fechas de clase'!$B$5:$B$102,1,0),V46+14),V46+7)))</f>
        <v/>
      </c>
      <c r="X46" s="289" t="str">
        <f>IF($H46="(en blanco)","",IF($H46="","",IFERROR(IF(VLOOKUP(W46+7,'Fechas de clase'!$B$5:$B$102,1,0),W46+14),W46+7)))</f>
        <v/>
      </c>
      <c r="Y46" s="289" t="str">
        <f>IF($H46="(en blanco)","",IF($H46="","",IFERROR(IF(VLOOKUP(X46+7,'Fechas de clase'!$B$5:$B$102,1,0),X46+14),X46+7)))</f>
        <v/>
      </c>
    </row>
    <row r="47" spans="2:25">
      <c r="B47" s="290"/>
      <c r="J47" s="288" t="str">
        <f t="shared" si="0"/>
        <v/>
      </c>
      <c r="K47" s="289" t="str">
        <f>IF($H47="(en blanco)","",IF($H47="","",IFERROR(IF(VLOOKUP(H47+7,'Fechas de clase'!$B$5:$B$102,1,0),H47+14),H47+7)))</f>
        <v/>
      </c>
      <c r="L47" s="289" t="str">
        <f>IF($H47="(en blanco)","",IF($H47="","",IFERROR(IF(VLOOKUP(K47+7,'Fechas de clase'!$B$5:$B$102,1,0),K47+14),K47+7)))</f>
        <v/>
      </c>
      <c r="M47" s="289" t="str">
        <f>IF($H47="(en blanco)","",IF($H47="","",IFERROR(IF(VLOOKUP(L47+7,'Fechas de clase'!$B$5:$B$102,1,0),L47+14),L47+7)))</f>
        <v/>
      </c>
      <c r="N47" s="289" t="str">
        <f>IF($H47="(en blanco)","",IF($H47="","",IFERROR(IF(VLOOKUP(M47+7,'Fechas de clase'!$B$5:$B$102,1,0),M47+14),M47+7)))</f>
        <v/>
      </c>
      <c r="O47" s="289" t="str">
        <f>IF($H47="(en blanco)","",IF($H47="","",IFERROR(IF(VLOOKUP(N47+7,'Fechas de clase'!$B$5:$B$102,1,0),N47+14),N47+7)))</f>
        <v/>
      </c>
      <c r="P47" s="289" t="str">
        <f>IF($H47="(en blanco)","",IF($H47="","",IFERROR(IF(VLOOKUP(O47+7,'Fechas de clase'!$B$5:$B$102,1,0),O47+14),O47+7)))</f>
        <v/>
      </c>
      <c r="Q47" s="289" t="str">
        <f>IF($H47="(en blanco)","",IF($H47="","",IFERROR(IF(VLOOKUP(P47+7,'Fechas de clase'!$B$5:$B$102,1,0),P47+14),P47+7)))</f>
        <v/>
      </c>
      <c r="R47" s="289" t="str">
        <f>IF($H47="(en blanco)","",IF($H47="","",IFERROR(IF(VLOOKUP(Q47+7,'Fechas de clase'!$B$5:$B$102,1,0),Q47+14),Q47+7)))</f>
        <v/>
      </c>
      <c r="S47" s="289" t="str">
        <f>IF($H47="(en blanco)","",IF($H47="","",IFERROR(IF(VLOOKUP(R47+7,'Fechas de clase'!$B$5:$B$102,1,0),R47+14),R47+7)))</f>
        <v/>
      </c>
      <c r="T47" s="289" t="str">
        <f>IF($H47="(en blanco)","",IF($H47="","",IFERROR(IF(VLOOKUP(S47+7,'Fechas de clase'!$B$5:$B$102,1,0),S47+14),S47+7)))</f>
        <v/>
      </c>
      <c r="U47" s="289" t="str">
        <f>IF($H47="(en blanco)","",IF($H47="","",IFERROR(IF(VLOOKUP(T47+7,'Fechas de clase'!$B$5:$B$102,1,0),T47+14),T47+7)))</f>
        <v/>
      </c>
      <c r="V47" s="289" t="str">
        <f>IF($H47="(en blanco)","",IF($H47="","",IFERROR(IF(VLOOKUP(U47+7,'Fechas de clase'!$B$5:$B$102,1,0),U47+14),U47+7)))</f>
        <v/>
      </c>
      <c r="W47" s="289" t="str">
        <f>IF($H47="(en blanco)","",IF($H47="","",IFERROR(IF(VLOOKUP(V47+7,'Fechas de clase'!$B$5:$B$102,1,0),V47+14),V47+7)))</f>
        <v/>
      </c>
      <c r="X47" s="289" t="str">
        <f>IF($H47="(en blanco)","",IF($H47="","",IFERROR(IF(VLOOKUP(W47+7,'Fechas de clase'!$B$5:$B$102,1,0),W47+14),W47+7)))</f>
        <v/>
      </c>
      <c r="Y47" s="289" t="str">
        <f>IF($H47="(en blanco)","",IF($H47="","",IFERROR(IF(VLOOKUP(X47+7,'Fechas de clase'!$B$5:$B$102,1,0),X47+14),X47+7)))</f>
        <v/>
      </c>
    </row>
    <row r="48" spans="2:25">
      <c r="B48" s="290"/>
      <c r="J48" s="288" t="str">
        <f t="shared" si="0"/>
        <v/>
      </c>
      <c r="K48" s="289" t="str">
        <f>IF($H48="(en blanco)","",IF($H48="","",IFERROR(IF(VLOOKUP(H48+7,'Fechas de clase'!$B$5:$B$102,1,0),H48+14),H48+7)))</f>
        <v/>
      </c>
      <c r="L48" s="289" t="str">
        <f>IF($H48="(en blanco)","",IF($H48="","",IFERROR(IF(VLOOKUP(K48+7,'Fechas de clase'!$B$5:$B$102,1,0),K48+14),K48+7)))</f>
        <v/>
      </c>
      <c r="M48" s="289" t="str">
        <f>IF($H48="(en blanco)","",IF($H48="","",IFERROR(IF(VLOOKUP(L48+7,'Fechas de clase'!$B$5:$B$102,1,0),L48+14),L48+7)))</f>
        <v/>
      </c>
      <c r="N48" s="289" t="str">
        <f>IF($H48="(en blanco)","",IF($H48="","",IFERROR(IF(VLOOKUP(M48+7,'Fechas de clase'!$B$5:$B$102,1,0),M48+14),M48+7)))</f>
        <v/>
      </c>
      <c r="O48" s="289" t="str">
        <f>IF($H48="(en blanco)","",IF($H48="","",IFERROR(IF(VLOOKUP(N48+7,'Fechas de clase'!$B$5:$B$102,1,0),N48+14),N48+7)))</f>
        <v/>
      </c>
      <c r="P48" s="289" t="str">
        <f>IF($H48="(en blanco)","",IF($H48="","",IFERROR(IF(VLOOKUP(O48+7,'Fechas de clase'!$B$5:$B$102,1,0),O48+14),O48+7)))</f>
        <v/>
      </c>
      <c r="Q48" s="289" t="str">
        <f>IF($H48="(en blanco)","",IF($H48="","",IFERROR(IF(VLOOKUP(P48+7,'Fechas de clase'!$B$5:$B$102,1,0),P48+14),P48+7)))</f>
        <v/>
      </c>
      <c r="R48" s="289" t="str">
        <f>IF($H48="(en blanco)","",IF($H48="","",IFERROR(IF(VLOOKUP(Q48+7,'Fechas de clase'!$B$5:$B$102,1,0),Q48+14),Q48+7)))</f>
        <v/>
      </c>
      <c r="S48" s="289" t="str">
        <f>IF($H48="(en blanco)","",IF($H48="","",IFERROR(IF(VLOOKUP(R48+7,'Fechas de clase'!$B$5:$B$102,1,0),R48+14),R48+7)))</f>
        <v/>
      </c>
      <c r="T48" s="289" t="str">
        <f>IF($H48="(en blanco)","",IF($H48="","",IFERROR(IF(VLOOKUP(S48+7,'Fechas de clase'!$B$5:$B$102,1,0),S48+14),S48+7)))</f>
        <v/>
      </c>
      <c r="U48" s="289" t="str">
        <f>IF($H48="(en blanco)","",IF($H48="","",IFERROR(IF(VLOOKUP(T48+7,'Fechas de clase'!$B$5:$B$102,1,0),T48+14),T48+7)))</f>
        <v/>
      </c>
      <c r="V48" s="289" t="str">
        <f>IF($H48="(en blanco)","",IF($H48="","",IFERROR(IF(VLOOKUP(U48+7,'Fechas de clase'!$B$5:$B$102,1,0),U48+14),U48+7)))</f>
        <v/>
      </c>
      <c r="W48" s="289" t="str">
        <f>IF($H48="(en blanco)","",IF($H48="","",IFERROR(IF(VLOOKUP(V48+7,'Fechas de clase'!$B$5:$B$102,1,0),V48+14),V48+7)))</f>
        <v/>
      </c>
      <c r="X48" s="289" t="str">
        <f>IF($H48="(en blanco)","",IF($H48="","",IFERROR(IF(VLOOKUP(W48+7,'Fechas de clase'!$B$5:$B$102,1,0),W48+14),W48+7)))</f>
        <v/>
      </c>
      <c r="Y48" s="289" t="str">
        <f>IF($H48="(en blanco)","",IF($H48="","",IFERROR(IF(VLOOKUP(X48+7,'Fechas de clase'!$B$5:$B$102,1,0),X48+14),X48+7)))</f>
        <v/>
      </c>
    </row>
    <row r="49" spans="2:25">
      <c r="B49" s="290"/>
      <c r="J49" s="288" t="str">
        <f t="shared" si="0"/>
        <v/>
      </c>
      <c r="K49" s="289" t="str">
        <f>IF($H49="(en blanco)","",IF($H49="","",IFERROR(IF(VLOOKUP(H49+7,'Fechas de clase'!$B$5:$B$102,1,0),H49+14),H49+7)))</f>
        <v/>
      </c>
      <c r="L49" s="289" t="str">
        <f>IF($H49="(en blanco)","",IF($H49="","",IFERROR(IF(VLOOKUP(K49+7,'Fechas de clase'!$B$5:$B$102,1,0),K49+14),K49+7)))</f>
        <v/>
      </c>
      <c r="M49" s="289" t="str">
        <f>IF($H49="(en blanco)","",IF($H49="","",IFERROR(IF(VLOOKUP(L49+7,'Fechas de clase'!$B$5:$B$102,1,0),L49+14),L49+7)))</f>
        <v/>
      </c>
      <c r="N49" s="289" t="str">
        <f>IF($H49="(en blanco)","",IF($H49="","",IFERROR(IF(VLOOKUP(M49+7,'Fechas de clase'!$B$5:$B$102,1,0),M49+14),M49+7)))</f>
        <v/>
      </c>
      <c r="O49" s="289" t="str">
        <f>IF($H49="(en blanco)","",IF($H49="","",IFERROR(IF(VLOOKUP(N49+7,'Fechas de clase'!$B$5:$B$102,1,0),N49+14),N49+7)))</f>
        <v/>
      </c>
      <c r="P49" s="289" t="str">
        <f>IF($H49="(en blanco)","",IF($H49="","",IFERROR(IF(VLOOKUP(O49+7,'Fechas de clase'!$B$5:$B$102,1,0),O49+14),O49+7)))</f>
        <v/>
      </c>
      <c r="Q49" s="289" t="str">
        <f>IF($H49="(en blanco)","",IF($H49="","",IFERROR(IF(VLOOKUP(P49+7,'Fechas de clase'!$B$5:$B$102,1,0),P49+14),P49+7)))</f>
        <v/>
      </c>
      <c r="R49" s="289" t="str">
        <f>IF($H49="(en blanco)","",IF($H49="","",IFERROR(IF(VLOOKUP(Q49+7,'Fechas de clase'!$B$5:$B$102,1,0),Q49+14),Q49+7)))</f>
        <v/>
      </c>
      <c r="S49" s="289" t="str">
        <f>IF($H49="(en blanco)","",IF($H49="","",IFERROR(IF(VLOOKUP(R49+7,'Fechas de clase'!$B$5:$B$102,1,0),R49+14),R49+7)))</f>
        <v/>
      </c>
      <c r="T49" s="289" t="str">
        <f>IF($H49="(en blanco)","",IF($H49="","",IFERROR(IF(VLOOKUP(S49+7,'Fechas de clase'!$B$5:$B$102,1,0),S49+14),S49+7)))</f>
        <v/>
      </c>
      <c r="U49" s="289" t="str">
        <f>IF($H49="(en blanco)","",IF($H49="","",IFERROR(IF(VLOOKUP(T49+7,'Fechas de clase'!$B$5:$B$102,1,0),T49+14),T49+7)))</f>
        <v/>
      </c>
      <c r="V49" s="289" t="str">
        <f>IF($H49="(en blanco)","",IF($H49="","",IFERROR(IF(VLOOKUP(U49+7,'Fechas de clase'!$B$5:$B$102,1,0),U49+14),U49+7)))</f>
        <v/>
      </c>
      <c r="W49" s="289" t="str">
        <f>IF($H49="(en blanco)","",IF($H49="","",IFERROR(IF(VLOOKUP(V49+7,'Fechas de clase'!$B$5:$B$102,1,0),V49+14),V49+7)))</f>
        <v/>
      </c>
      <c r="X49" s="289" t="str">
        <f>IF($H49="(en blanco)","",IF($H49="","",IFERROR(IF(VLOOKUP(W49+7,'Fechas de clase'!$B$5:$B$102,1,0),W49+14),W49+7)))</f>
        <v/>
      </c>
      <c r="Y49" s="289" t="str">
        <f>IF($H49="(en blanco)","",IF($H49="","",IFERROR(IF(VLOOKUP(X49+7,'Fechas de clase'!$B$5:$B$102,1,0),X49+14),X49+7)))</f>
        <v/>
      </c>
    </row>
    <row r="50" spans="2:25">
      <c r="B50" s="290"/>
      <c r="J50" s="288" t="str">
        <f t="shared" si="0"/>
        <v/>
      </c>
      <c r="K50" s="289" t="str">
        <f>IF($H50="(en blanco)","",IF($H50="","",IFERROR(IF(VLOOKUP(H50+7,'Fechas de clase'!$B$5:$B$102,1,0),H50+14),H50+7)))</f>
        <v/>
      </c>
      <c r="L50" s="289" t="str">
        <f>IF($H50="(en blanco)","",IF($H50="","",IFERROR(IF(VLOOKUP(K50+7,'Fechas de clase'!$B$5:$B$102,1,0),K50+14),K50+7)))</f>
        <v/>
      </c>
      <c r="M50" s="289" t="str">
        <f>IF($H50="(en blanco)","",IF($H50="","",IFERROR(IF(VLOOKUP(L50+7,'Fechas de clase'!$B$5:$B$102,1,0),L50+14),L50+7)))</f>
        <v/>
      </c>
      <c r="N50" s="289" t="str">
        <f>IF($H50="(en blanco)","",IF($H50="","",IFERROR(IF(VLOOKUP(M50+7,'Fechas de clase'!$B$5:$B$102,1,0),M50+14),M50+7)))</f>
        <v/>
      </c>
      <c r="O50" s="289" t="str">
        <f>IF($H50="(en blanco)","",IF($H50="","",IFERROR(IF(VLOOKUP(N50+7,'Fechas de clase'!$B$5:$B$102,1,0),N50+14),N50+7)))</f>
        <v/>
      </c>
      <c r="P50" s="289" t="str">
        <f>IF($H50="(en blanco)","",IF($H50="","",IFERROR(IF(VLOOKUP(O50+7,'Fechas de clase'!$B$5:$B$102,1,0),O50+14),O50+7)))</f>
        <v/>
      </c>
      <c r="Q50" s="289" t="str">
        <f>IF($H50="(en blanco)","",IF($H50="","",IFERROR(IF(VLOOKUP(P50+7,'Fechas de clase'!$B$5:$B$102,1,0),P50+14),P50+7)))</f>
        <v/>
      </c>
      <c r="R50" s="289" t="str">
        <f>IF($H50="(en blanco)","",IF($H50="","",IFERROR(IF(VLOOKUP(Q50+7,'Fechas de clase'!$B$5:$B$102,1,0),Q50+14),Q50+7)))</f>
        <v/>
      </c>
      <c r="S50" s="289" t="str">
        <f>IF($H50="(en blanco)","",IF($H50="","",IFERROR(IF(VLOOKUP(R50+7,'Fechas de clase'!$B$5:$B$102,1,0),R50+14),R50+7)))</f>
        <v/>
      </c>
      <c r="T50" s="289" t="str">
        <f>IF($H50="(en blanco)","",IF($H50="","",IFERROR(IF(VLOOKUP(S50+7,'Fechas de clase'!$B$5:$B$102,1,0),S50+14),S50+7)))</f>
        <v/>
      </c>
      <c r="U50" s="289" t="str">
        <f>IF($H50="(en blanco)","",IF($H50="","",IFERROR(IF(VLOOKUP(T50+7,'Fechas de clase'!$B$5:$B$102,1,0),T50+14),T50+7)))</f>
        <v/>
      </c>
      <c r="V50" s="289" t="str">
        <f>IF($H50="(en blanco)","",IF($H50="","",IFERROR(IF(VLOOKUP(U50+7,'Fechas de clase'!$B$5:$B$102,1,0),U50+14),U50+7)))</f>
        <v/>
      </c>
      <c r="W50" s="289" t="str">
        <f>IF($H50="(en blanco)","",IF($H50="","",IFERROR(IF(VLOOKUP(V50+7,'Fechas de clase'!$B$5:$B$102,1,0),V50+14),V50+7)))</f>
        <v/>
      </c>
      <c r="X50" s="289" t="str">
        <f>IF($H50="(en blanco)","",IF($H50="","",IFERROR(IF(VLOOKUP(W50+7,'Fechas de clase'!$B$5:$B$102,1,0),W50+14),W50+7)))</f>
        <v/>
      </c>
      <c r="Y50" s="289" t="str">
        <f>IF($H50="(en blanco)","",IF($H50="","",IFERROR(IF(VLOOKUP(X50+7,'Fechas de clase'!$B$5:$B$102,1,0),X50+14),X50+7)))</f>
        <v/>
      </c>
    </row>
    <row r="51" spans="2:25">
      <c r="B51" s="290"/>
      <c r="J51" s="288" t="str">
        <f t="shared" si="0"/>
        <v/>
      </c>
      <c r="K51" s="289" t="str">
        <f>IF($H51="(en blanco)","",IF($H51="","",IFERROR(IF(VLOOKUP(H51+7,'Fechas de clase'!$B$5:$B$102,1,0),H51+14),H51+7)))</f>
        <v/>
      </c>
      <c r="L51" s="289" t="str">
        <f>IF($H51="(en blanco)","",IF($H51="","",IFERROR(IF(VLOOKUP(K51+7,'Fechas de clase'!$B$5:$B$102,1,0),K51+14),K51+7)))</f>
        <v/>
      </c>
      <c r="M51" s="289" t="str">
        <f>IF($H51="(en blanco)","",IF($H51="","",IFERROR(IF(VLOOKUP(L51+7,'Fechas de clase'!$B$5:$B$102,1,0),L51+14),L51+7)))</f>
        <v/>
      </c>
      <c r="N51" s="289" t="str">
        <f>IF($H51="(en blanco)","",IF($H51="","",IFERROR(IF(VLOOKUP(M51+7,'Fechas de clase'!$B$5:$B$102,1,0),M51+14),M51+7)))</f>
        <v/>
      </c>
      <c r="O51" s="289" t="str">
        <f>IF($H51="(en blanco)","",IF($H51="","",IFERROR(IF(VLOOKUP(N51+7,'Fechas de clase'!$B$5:$B$102,1,0),N51+14),N51+7)))</f>
        <v/>
      </c>
      <c r="P51" s="289" t="str">
        <f>IF($H51="(en blanco)","",IF($H51="","",IFERROR(IF(VLOOKUP(O51+7,'Fechas de clase'!$B$5:$B$102,1,0),O51+14),O51+7)))</f>
        <v/>
      </c>
      <c r="Q51" s="289" t="str">
        <f>IF($H51="(en blanco)","",IF($H51="","",IFERROR(IF(VLOOKUP(P51+7,'Fechas de clase'!$B$5:$B$102,1,0),P51+14),P51+7)))</f>
        <v/>
      </c>
      <c r="R51" s="289" t="str">
        <f>IF($H51="(en blanco)","",IF($H51="","",IFERROR(IF(VLOOKUP(Q51+7,'Fechas de clase'!$B$5:$B$102,1,0),Q51+14),Q51+7)))</f>
        <v/>
      </c>
      <c r="S51" s="289" t="str">
        <f>IF($H51="(en blanco)","",IF($H51="","",IFERROR(IF(VLOOKUP(R51+7,'Fechas de clase'!$B$5:$B$102,1,0),R51+14),R51+7)))</f>
        <v/>
      </c>
      <c r="T51" s="289" t="str">
        <f>IF($H51="(en blanco)","",IF($H51="","",IFERROR(IF(VLOOKUP(S51+7,'Fechas de clase'!$B$5:$B$102,1,0),S51+14),S51+7)))</f>
        <v/>
      </c>
      <c r="U51" s="289" t="str">
        <f>IF($H51="(en blanco)","",IF($H51="","",IFERROR(IF(VLOOKUP(T51+7,'Fechas de clase'!$B$5:$B$102,1,0),T51+14),T51+7)))</f>
        <v/>
      </c>
      <c r="V51" s="289" t="str">
        <f>IF($H51="(en blanco)","",IF($H51="","",IFERROR(IF(VLOOKUP(U51+7,'Fechas de clase'!$B$5:$B$102,1,0),U51+14),U51+7)))</f>
        <v/>
      </c>
      <c r="W51" s="289" t="str">
        <f>IF($H51="(en blanco)","",IF($H51="","",IFERROR(IF(VLOOKUP(V51+7,'Fechas de clase'!$B$5:$B$102,1,0),V51+14),V51+7)))</f>
        <v/>
      </c>
      <c r="X51" s="289" t="str">
        <f>IF($H51="(en blanco)","",IF($H51="","",IFERROR(IF(VLOOKUP(W51+7,'Fechas de clase'!$B$5:$B$102,1,0),W51+14),W51+7)))</f>
        <v/>
      </c>
      <c r="Y51" s="289" t="str">
        <f>IF($H51="(en blanco)","",IF($H51="","",IFERROR(IF(VLOOKUP(X51+7,'Fechas de clase'!$B$5:$B$102,1,0),X51+14),X51+7)))</f>
        <v/>
      </c>
    </row>
    <row r="52" spans="2:25">
      <c r="B52" s="290"/>
      <c r="J52" s="288" t="str">
        <f t="shared" si="0"/>
        <v/>
      </c>
      <c r="K52" s="289" t="str">
        <f>IF($H52="(en blanco)","",IF($H52="","",IFERROR(IF(VLOOKUP(H52+7,'Fechas de clase'!$B$5:$B$102,1,0),H52+14),H52+7)))</f>
        <v/>
      </c>
      <c r="L52" s="289" t="str">
        <f>IF($H52="(en blanco)","",IF($H52="","",IFERROR(IF(VLOOKUP(K52+7,'Fechas de clase'!$B$5:$B$102,1,0),K52+14),K52+7)))</f>
        <v/>
      </c>
      <c r="M52" s="289" t="str">
        <f>IF($H52="(en blanco)","",IF($H52="","",IFERROR(IF(VLOOKUP(L52+7,'Fechas de clase'!$B$5:$B$102,1,0),L52+14),L52+7)))</f>
        <v/>
      </c>
      <c r="N52" s="289" t="str">
        <f>IF($H52="(en blanco)","",IF($H52="","",IFERROR(IF(VLOOKUP(M52+7,'Fechas de clase'!$B$5:$B$102,1,0),M52+14),M52+7)))</f>
        <v/>
      </c>
      <c r="O52" s="289" t="str">
        <f>IF($H52="(en blanco)","",IF($H52="","",IFERROR(IF(VLOOKUP(N52+7,'Fechas de clase'!$B$5:$B$102,1,0),N52+14),N52+7)))</f>
        <v/>
      </c>
      <c r="P52" s="289" t="str">
        <f>IF($H52="(en blanco)","",IF($H52="","",IFERROR(IF(VLOOKUP(O52+7,'Fechas de clase'!$B$5:$B$102,1,0),O52+14),O52+7)))</f>
        <v/>
      </c>
      <c r="Q52" s="289" t="str">
        <f>IF($H52="(en blanco)","",IF($H52="","",IFERROR(IF(VLOOKUP(P52+7,'Fechas de clase'!$B$5:$B$102,1,0),P52+14),P52+7)))</f>
        <v/>
      </c>
      <c r="R52" s="289" t="str">
        <f>IF($H52="(en blanco)","",IF($H52="","",IFERROR(IF(VLOOKUP(Q52+7,'Fechas de clase'!$B$5:$B$102,1,0),Q52+14),Q52+7)))</f>
        <v/>
      </c>
      <c r="S52" s="289" t="str">
        <f>IF($H52="(en blanco)","",IF($H52="","",IFERROR(IF(VLOOKUP(R52+7,'Fechas de clase'!$B$5:$B$102,1,0),R52+14),R52+7)))</f>
        <v/>
      </c>
      <c r="T52" s="289" t="str">
        <f>IF($H52="(en blanco)","",IF($H52="","",IFERROR(IF(VLOOKUP(S52+7,'Fechas de clase'!$B$5:$B$102,1,0),S52+14),S52+7)))</f>
        <v/>
      </c>
      <c r="U52" s="289" t="str">
        <f>IF($H52="(en blanco)","",IF($H52="","",IFERROR(IF(VLOOKUP(T52+7,'Fechas de clase'!$B$5:$B$102,1,0),T52+14),T52+7)))</f>
        <v/>
      </c>
      <c r="V52" s="289" t="str">
        <f>IF($H52="(en blanco)","",IF($H52="","",IFERROR(IF(VLOOKUP(U52+7,'Fechas de clase'!$B$5:$B$102,1,0),U52+14),U52+7)))</f>
        <v/>
      </c>
      <c r="W52" s="289" t="str">
        <f>IF($H52="(en blanco)","",IF($H52="","",IFERROR(IF(VLOOKUP(V52+7,'Fechas de clase'!$B$5:$B$102,1,0),V52+14),V52+7)))</f>
        <v/>
      </c>
      <c r="X52" s="289" t="str">
        <f>IF($H52="(en blanco)","",IF($H52="","",IFERROR(IF(VLOOKUP(W52+7,'Fechas de clase'!$B$5:$B$102,1,0),W52+14),W52+7)))</f>
        <v/>
      </c>
      <c r="Y52" s="289" t="str">
        <f>IF($H52="(en blanco)","",IF($H52="","",IFERROR(IF(VLOOKUP(X52+7,'Fechas de clase'!$B$5:$B$102,1,0),X52+14),X52+7)))</f>
        <v/>
      </c>
    </row>
    <row r="53" spans="2:25">
      <c r="B53" s="290"/>
      <c r="J53" s="288" t="str">
        <f t="shared" si="0"/>
        <v/>
      </c>
      <c r="K53" s="289" t="str">
        <f>IF($H53="(en blanco)","",IF($H53="","",IFERROR(IF(VLOOKUP(H53+7,'Fechas de clase'!$B$5:$B$102,1,0),H53+14),H53+7)))</f>
        <v/>
      </c>
      <c r="L53" s="289" t="str">
        <f>IF($H53="(en blanco)","",IF($H53="","",IFERROR(IF(VLOOKUP(K53+7,'Fechas de clase'!$B$5:$B$102,1,0),K53+14),K53+7)))</f>
        <v/>
      </c>
      <c r="M53" s="289" t="str">
        <f>IF($H53="(en blanco)","",IF($H53="","",IFERROR(IF(VLOOKUP(L53+7,'Fechas de clase'!$B$5:$B$102,1,0),L53+14),L53+7)))</f>
        <v/>
      </c>
      <c r="N53" s="289" t="str">
        <f>IF($H53="(en blanco)","",IF($H53="","",IFERROR(IF(VLOOKUP(M53+7,'Fechas de clase'!$B$5:$B$102,1,0),M53+14),M53+7)))</f>
        <v/>
      </c>
      <c r="O53" s="289" t="str">
        <f>IF($H53="(en blanco)","",IF($H53="","",IFERROR(IF(VLOOKUP(N53+7,'Fechas de clase'!$B$5:$B$102,1,0),N53+14),N53+7)))</f>
        <v/>
      </c>
      <c r="P53" s="289" t="str">
        <f>IF($H53="(en blanco)","",IF($H53="","",IFERROR(IF(VLOOKUP(O53+7,'Fechas de clase'!$B$5:$B$102,1,0),O53+14),O53+7)))</f>
        <v/>
      </c>
      <c r="Q53" s="289" t="str">
        <f>IF($H53="(en blanco)","",IF($H53="","",IFERROR(IF(VLOOKUP(P53+7,'Fechas de clase'!$B$5:$B$102,1,0),P53+14),P53+7)))</f>
        <v/>
      </c>
      <c r="R53" s="289" t="str">
        <f>IF($H53="(en blanco)","",IF($H53="","",IFERROR(IF(VLOOKUP(Q53+7,'Fechas de clase'!$B$5:$B$102,1,0),Q53+14),Q53+7)))</f>
        <v/>
      </c>
      <c r="S53" s="289" t="str">
        <f>IF($H53="(en blanco)","",IF($H53="","",IFERROR(IF(VLOOKUP(R53+7,'Fechas de clase'!$B$5:$B$102,1,0),R53+14),R53+7)))</f>
        <v/>
      </c>
      <c r="T53" s="289" t="str">
        <f>IF($H53="(en blanco)","",IF($H53="","",IFERROR(IF(VLOOKUP(S53+7,'Fechas de clase'!$B$5:$B$102,1,0),S53+14),S53+7)))</f>
        <v/>
      </c>
      <c r="U53" s="289" t="str">
        <f>IF($H53="(en blanco)","",IF($H53="","",IFERROR(IF(VLOOKUP(T53+7,'Fechas de clase'!$B$5:$B$102,1,0),T53+14),T53+7)))</f>
        <v/>
      </c>
      <c r="V53" s="289" t="str">
        <f>IF($H53="(en blanco)","",IF($H53="","",IFERROR(IF(VLOOKUP(U53+7,'Fechas de clase'!$B$5:$B$102,1,0),U53+14),U53+7)))</f>
        <v/>
      </c>
      <c r="W53" s="289" t="str">
        <f>IF($H53="(en blanco)","",IF($H53="","",IFERROR(IF(VLOOKUP(V53+7,'Fechas de clase'!$B$5:$B$102,1,0),V53+14),V53+7)))</f>
        <v/>
      </c>
      <c r="X53" s="289" t="str">
        <f>IF($H53="(en blanco)","",IF($H53="","",IFERROR(IF(VLOOKUP(W53+7,'Fechas de clase'!$B$5:$B$102,1,0),W53+14),W53+7)))</f>
        <v/>
      </c>
      <c r="Y53" s="289" t="str">
        <f>IF($H53="(en blanco)","",IF($H53="","",IFERROR(IF(VLOOKUP(X53+7,'Fechas de clase'!$B$5:$B$102,1,0),X53+14),X53+7)))</f>
        <v/>
      </c>
    </row>
    <row r="54" spans="2:25">
      <c r="B54" s="290"/>
      <c r="J54" s="288" t="str">
        <f t="shared" si="0"/>
        <v/>
      </c>
      <c r="K54" s="289" t="str">
        <f>IF($H54="(en blanco)","",IF($H54="","",IFERROR(IF(VLOOKUP(H54+7,'Fechas de clase'!$B$5:$B$102,1,0),H54+14),H54+7)))</f>
        <v/>
      </c>
      <c r="L54" s="289" t="str">
        <f>IF($H54="(en blanco)","",IF($H54="","",IFERROR(IF(VLOOKUP(K54+7,'Fechas de clase'!$B$5:$B$102,1,0),K54+14),K54+7)))</f>
        <v/>
      </c>
      <c r="M54" s="289" t="str">
        <f>IF($H54="(en blanco)","",IF($H54="","",IFERROR(IF(VLOOKUP(L54+7,'Fechas de clase'!$B$5:$B$102,1,0),L54+14),L54+7)))</f>
        <v/>
      </c>
      <c r="N54" s="289" t="str">
        <f>IF($H54="(en blanco)","",IF($H54="","",IFERROR(IF(VLOOKUP(M54+7,'Fechas de clase'!$B$5:$B$102,1,0),M54+14),M54+7)))</f>
        <v/>
      </c>
      <c r="O54" s="289" t="str">
        <f>IF($H54="(en blanco)","",IF($H54="","",IFERROR(IF(VLOOKUP(N54+7,'Fechas de clase'!$B$5:$B$102,1,0),N54+14),N54+7)))</f>
        <v/>
      </c>
      <c r="P54" s="289" t="str">
        <f>IF($H54="(en blanco)","",IF($H54="","",IFERROR(IF(VLOOKUP(O54+7,'Fechas de clase'!$B$5:$B$102,1,0),O54+14),O54+7)))</f>
        <v/>
      </c>
      <c r="Q54" s="289" t="str">
        <f>IF($H54="(en blanco)","",IF($H54="","",IFERROR(IF(VLOOKUP(P54+7,'Fechas de clase'!$B$5:$B$102,1,0),P54+14),P54+7)))</f>
        <v/>
      </c>
      <c r="R54" s="289" t="str">
        <f>IF($H54="(en blanco)","",IF($H54="","",IFERROR(IF(VLOOKUP(Q54+7,'Fechas de clase'!$B$5:$B$102,1,0),Q54+14),Q54+7)))</f>
        <v/>
      </c>
      <c r="S54" s="289" t="str">
        <f>IF($H54="(en blanco)","",IF($H54="","",IFERROR(IF(VLOOKUP(R54+7,'Fechas de clase'!$B$5:$B$102,1,0),R54+14),R54+7)))</f>
        <v/>
      </c>
      <c r="T54" s="289" t="str">
        <f>IF($H54="(en blanco)","",IF($H54="","",IFERROR(IF(VLOOKUP(S54+7,'Fechas de clase'!$B$5:$B$102,1,0),S54+14),S54+7)))</f>
        <v/>
      </c>
      <c r="U54" s="289" t="str">
        <f>IF($H54="(en blanco)","",IF($H54="","",IFERROR(IF(VLOOKUP(T54+7,'Fechas de clase'!$B$5:$B$102,1,0),T54+14),T54+7)))</f>
        <v/>
      </c>
      <c r="V54" s="289" t="str">
        <f>IF($H54="(en blanco)","",IF($H54="","",IFERROR(IF(VLOOKUP(U54+7,'Fechas de clase'!$B$5:$B$102,1,0),U54+14),U54+7)))</f>
        <v/>
      </c>
      <c r="W54" s="289" t="str">
        <f>IF($H54="(en blanco)","",IF($H54="","",IFERROR(IF(VLOOKUP(V54+7,'Fechas de clase'!$B$5:$B$102,1,0),V54+14),V54+7)))</f>
        <v/>
      </c>
      <c r="X54" s="289" t="str">
        <f>IF($H54="(en blanco)","",IF($H54="","",IFERROR(IF(VLOOKUP(W54+7,'Fechas de clase'!$B$5:$B$102,1,0),W54+14),W54+7)))</f>
        <v/>
      </c>
      <c r="Y54" s="289" t="str">
        <f>IF($H54="(en blanco)","",IF($H54="","",IFERROR(IF(VLOOKUP(X54+7,'Fechas de clase'!$B$5:$B$102,1,0),X54+14),X54+7)))</f>
        <v/>
      </c>
    </row>
    <row r="55" spans="2:25">
      <c r="B55" s="290"/>
      <c r="J55" s="288" t="str">
        <f t="shared" si="0"/>
        <v/>
      </c>
      <c r="K55" s="289" t="str">
        <f>IF($H55="(en blanco)","",IF($H55="","",IFERROR(IF(VLOOKUP(H55+7,'Fechas de clase'!$B$5:$B$102,1,0),H55+14),H55+7)))</f>
        <v/>
      </c>
      <c r="L55" s="289" t="str">
        <f>IF($H55="(en blanco)","",IF($H55="","",IFERROR(IF(VLOOKUP(K55+7,'Fechas de clase'!$B$5:$B$102,1,0),K55+14),K55+7)))</f>
        <v/>
      </c>
      <c r="M55" s="289" t="str">
        <f>IF($H55="(en blanco)","",IF($H55="","",IFERROR(IF(VLOOKUP(L55+7,'Fechas de clase'!$B$5:$B$102,1,0),L55+14),L55+7)))</f>
        <v/>
      </c>
      <c r="N55" s="289" t="str">
        <f>IF($H55="(en blanco)","",IF($H55="","",IFERROR(IF(VLOOKUP(M55+7,'Fechas de clase'!$B$5:$B$102,1,0),M55+14),M55+7)))</f>
        <v/>
      </c>
      <c r="O55" s="289" t="str">
        <f>IF($H55="(en blanco)","",IF($H55="","",IFERROR(IF(VLOOKUP(N55+7,'Fechas de clase'!$B$5:$B$102,1,0),N55+14),N55+7)))</f>
        <v/>
      </c>
      <c r="P55" s="289" t="str">
        <f>IF($H55="(en blanco)","",IF($H55="","",IFERROR(IF(VLOOKUP(O55+7,'Fechas de clase'!$B$5:$B$102,1,0),O55+14),O55+7)))</f>
        <v/>
      </c>
      <c r="Q55" s="289" t="str">
        <f>IF($H55="(en blanco)","",IF($H55="","",IFERROR(IF(VLOOKUP(P55+7,'Fechas de clase'!$B$5:$B$102,1,0),P55+14),P55+7)))</f>
        <v/>
      </c>
      <c r="R55" s="289" t="str">
        <f>IF($H55="(en blanco)","",IF($H55="","",IFERROR(IF(VLOOKUP(Q55+7,'Fechas de clase'!$B$5:$B$102,1,0),Q55+14),Q55+7)))</f>
        <v/>
      </c>
      <c r="S55" s="289" t="str">
        <f>IF($H55="(en blanco)","",IF($H55="","",IFERROR(IF(VLOOKUP(R55+7,'Fechas de clase'!$B$5:$B$102,1,0),R55+14),R55+7)))</f>
        <v/>
      </c>
      <c r="T55" s="289" t="str">
        <f>IF($H55="(en blanco)","",IF($H55="","",IFERROR(IF(VLOOKUP(S55+7,'Fechas de clase'!$B$5:$B$102,1,0),S55+14),S55+7)))</f>
        <v/>
      </c>
      <c r="U55" s="289" t="str">
        <f>IF($H55="(en blanco)","",IF($H55="","",IFERROR(IF(VLOOKUP(T55+7,'Fechas de clase'!$B$5:$B$102,1,0),T55+14),T55+7)))</f>
        <v/>
      </c>
      <c r="V55" s="289" t="str">
        <f>IF($H55="(en blanco)","",IF($H55="","",IFERROR(IF(VLOOKUP(U55+7,'Fechas de clase'!$B$5:$B$102,1,0),U55+14),U55+7)))</f>
        <v/>
      </c>
      <c r="W55" s="289" t="str">
        <f>IF($H55="(en blanco)","",IF($H55="","",IFERROR(IF(VLOOKUP(V55+7,'Fechas de clase'!$B$5:$B$102,1,0),V55+14),V55+7)))</f>
        <v/>
      </c>
      <c r="X55" s="289" t="str">
        <f>IF($H55="(en blanco)","",IF($H55="","",IFERROR(IF(VLOOKUP(W55+7,'Fechas de clase'!$B$5:$B$102,1,0),W55+14),W55+7)))</f>
        <v/>
      </c>
      <c r="Y55" s="289" t="str">
        <f>IF($H55="(en blanco)","",IF($H55="","",IFERROR(IF(VLOOKUP(X55+7,'Fechas de clase'!$B$5:$B$102,1,0),X55+14),X55+7)))</f>
        <v/>
      </c>
    </row>
    <row r="56" spans="2:25">
      <c r="B56" s="290"/>
      <c r="J56" s="288" t="str">
        <f t="shared" si="0"/>
        <v/>
      </c>
      <c r="K56" s="289" t="str">
        <f>IF($H56="(en blanco)","",IF($H56="","",IFERROR(IF(VLOOKUP(H56+7,'Fechas de clase'!$B$5:$B$102,1,0),H56+14),H56+7)))</f>
        <v/>
      </c>
      <c r="L56" s="289" t="str">
        <f>IF($H56="(en blanco)","",IF($H56="","",IFERROR(IF(VLOOKUP(K56+7,'Fechas de clase'!$B$5:$B$102,1,0),K56+14),K56+7)))</f>
        <v/>
      </c>
      <c r="M56" s="289" t="str">
        <f>IF($H56="(en blanco)","",IF($H56="","",IFERROR(IF(VLOOKUP(L56+7,'Fechas de clase'!$B$5:$B$102,1,0),L56+14),L56+7)))</f>
        <v/>
      </c>
      <c r="N56" s="289" t="str">
        <f>IF($H56="(en blanco)","",IF($H56="","",IFERROR(IF(VLOOKUP(M56+7,'Fechas de clase'!$B$5:$B$102,1,0),M56+14),M56+7)))</f>
        <v/>
      </c>
      <c r="O56" s="289" t="str">
        <f>IF($H56="(en blanco)","",IF($H56="","",IFERROR(IF(VLOOKUP(N56+7,'Fechas de clase'!$B$5:$B$102,1,0),N56+14),N56+7)))</f>
        <v/>
      </c>
      <c r="P56" s="289" t="str">
        <f>IF($H56="(en blanco)","",IF($H56="","",IFERROR(IF(VLOOKUP(O56+7,'Fechas de clase'!$B$5:$B$102,1,0),O56+14),O56+7)))</f>
        <v/>
      </c>
      <c r="Q56" s="289" t="str">
        <f>IF($H56="(en blanco)","",IF($H56="","",IFERROR(IF(VLOOKUP(P56+7,'Fechas de clase'!$B$5:$B$102,1,0),P56+14),P56+7)))</f>
        <v/>
      </c>
      <c r="R56" s="289" t="str">
        <f>IF($H56="(en blanco)","",IF($H56="","",IFERROR(IF(VLOOKUP(Q56+7,'Fechas de clase'!$B$5:$B$102,1,0),Q56+14),Q56+7)))</f>
        <v/>
      </c>
      <c r="S56" s="289" t="str">
        <f>IF($H56="(en blanco)","",IF($H56="","",IFERROR(IF(VLOOKUP(R56+7,'Fechas de clase'!$B$5:$B$102,1,0),R56+14),R56+7)))</f>
        <v/>
      </c>
      <c r="T56" s="289" t="str">
        <f>IF($H56="(en blanco)","",IF($H56="","",IFERROR(IF(VLOOKUP(S56+7,'Fechas de clase'!$B$5:$B$102,1,0),S56+14),S56+7)))</f>
        <v/>
      </c>
      <c r="U56" s="289" t="str">
        <f>IF($H56="(en blanco)","",IF($H56="","",IFERROR(IF(VLOOKUP(T56+7,'Fechas de clase'!$B$5:$B$102,1,0),T56+14),T56+7)))</f>
        <v/>
      </c>
      <c r="V56" s="289" t="str">
        <f>IF($H56="(en blanco)","",IF($H56="","",IFERROR(IF(VLOOKUP(U56+7,'Fechas de clase'!$B$5:$B$102,1,0),U56+14),U56+7)))</f>
        <v/>
      </c>
      <c r="W56" s="289" t="str">
        <f>IF($H56="(en blanco)","",IF($H56="","",IFERROR(IF(VLOOKUP(V56+7,'Fechas de clase'!$B$5:$B$102,1,0),V56+14),V56+7)))</f>
        <v/>
      </c>
      <c r="X56" s="289" t="str">
        <f>IF($H56="(en blanco)","",IF($H56="","",IFERROR(IF(VLOOKUP(W56+7,'Fechas de clase'!$B$5:$B$102,1,0),W56+14),W56+7)))</f>
        <v/>
      </c>
      <c r="Y56" s="289" t="str">
        <f>IF($H56="(en blanco)","",IF($H56="","",IFERROR(IF(VLOOKUP(X56+7,'Fechas de clase'!$B$5:$B$102,1,0),X56+14),X56+7)))</f>
        <v/>
      </c>
    </row>
    <row r="57" spans="2:25">
      <c r="B57" s="290"/>
      <c r="J57" s="288" t="str">
        <f t="shared" si="0"/>
        <v/>
      </c>
      <c r="K57" s="289" t="str">
        <f>IF($H57="(en blanco)","",IF($H57="","",IFERROR(IF(VLOOKUP(H57+7,'Fechas de clase'!$B$5:$B$102,1,0),H57+14),H57+7)))</f>
        <v/>
      </c>
      <c r="L57" s="289" t="str">
        <f>IF($H57="(en blanco)","",IF($H57="","",IFERROR(IF(VLOOKUP(K57+7,'Fechas de clase'!$B$5:$B$102,1,0),K57+14),K57+7)))</f>
        <v/>
      </c>
      <c r="M57" s="289" t="str">
        <f>IF($H57="(en blanco)","",IF($H57="","",IFERROR(IF(VLOOKUP(L57+7,'Fechas de clase'!$B$5:$B$102,1,0),L57+14),L57+7)))</f>
        <v/>
      </c>
      <c r="N57" s="289" t="str">
        <f>IF($H57="(en blanco)","",IF($H57="","",IFERROR(IF(VLOOKUP(M57+7,'Fechas de clase'!$B$5:$B$102,1,0),M57+14),M57+7)))</f>
        <v/>
      </c>
      <c r="O57" s="289" t="str">
        <f>IF($H57="(en blanco)","",IF($H57="","",IFERROR(IF(VLOOKUP(N57+7,'Fechas de clase'!$B$5:$B$102,1,0),N57+14),N57+7)))</f>
        <v/>
      </c>
      <c r="P57" s="289" t="str">
        <f>IF($H57="(en blanco)","",IF($H57="","",IFERROR(IF(VLOOKUP(O57+7,'Fechas de clase'!$B$5:$B$102,1,0),O57+14),O57+7)))</f>
        <v/>
      </c>
      <c r="Q57" s="289" t="str">
        <f>IF($H57="(en blanco)","",IF($H57="","",IFERROR(IF(VLOOKUP(P57+7,'Fechas de clase'!$B$5:$B$102,1,0),P57+14),P57+7)))</f>
        <v/>
      </c>
      <c r="R57" s="289" t="str">
        <f>IF($H57="(en blanco)","",IF($H57="","",IFERROR(IF(VLOOKUP(Q57+7,'Fechas de clase'!$B$5:$B$102,1,0),Q57+14),Q57+7)))</f>
        <v/>
      </c>
      <c r="S57" s="289" t="str">
        <f>IF($H57="(en blanco)","",IF($H57="","",IFERROR(IF(VLOOKUP(R57+7,'Fechas de clase'!$B$5:$B$102,1,0),R57+14),R57+7)))</f>
        <v/>
      </c>
      <c r="T57" s="289" t="str">
        <f>IF($H57="(en blanco)","",IF($H57="","",IFERROR(IF(VLOOKUP(S57+7,'Fechas de clase'!$B$5:$B$102,1,0),S57+14),S57+7)))</f>
        <v/>
      </c>
      <c r="U57" s="289" t="str">
        <f>IF($H57="(en blanco)","",IF($H57="","",IFERROR(IF(VLOOKUP(T57+7,'Fechas de clase'!$B$5:$B$102,1,0),T57+14),T57+7)))</f>
        <v/>
      </c>
      <c r="V57" s="289" t="str">
        <f>IF($H57="(en blanco)","",IF($H57="","",IFERROR(IF(VLOOKUP(U57+7,'Fechas de clase'!$B$5:$B$102,1,0),U57+14),U57+7)))</f>
        <v/>
      </c>
      <c r="W57" s="289" t="str">
        <f>IF($H57="(en blanco)","",IF($H57="","",IFERROR(IF(VLOOKUP(V57+7,'Fechas de clase'!$B$5:$B$102,1,0),V57+14),V57+7)))</f>
        <v/>
      </c>
      <c r="X57" s="289" t="str">
        <f>IF($H57="(en blanco)","",IF($H57="","",IFERROR(IF(VLOOKUP(W57+7,'Fechas de clase'!$B$5:$B$102,1,0),W57+14),W57+7)))</f>
        <v/>
      </c>
      <c r="Y57" s="289" t="str">
        <f>IF($H57="(en blanco)","",IF($H57="","",IFERROR(IF(VLOOKUP(X57+7,'Fechas de clase'!$B$5:$B$102,1,0),X57+14),X57+7)))</f>
        <v/>
      </c>
    </row>
    <row r="58" spans="2:25">
      <c r="B58" s="290"/>
      <c r="J58" s="288" t="str">
        <f t="shared" si="0"/>
        <v/>
      </c>
      <c r="K58" s="289" t="str">
        <f>IF($H58="(en blanco)","",IF($H58="","",IFERROR(IF(VLOOKUP(H58+7,'Fechas de clase'!$B$5:$B$102,1,0),H58+14),H58+7)))</f>
        <v/>
      </c>
      <c r="L58" s="289" t="str">
        <f>IF($H58="(en blanco)","",IF($H58="","",IFERROR(IF(VLOOKUP(K58+7,'Fechas de clase'!$B$5:$B$102,1,0),K58+14),K58+7)))</f>
        <v/>
      </c>
      <c r="M58" s="289" t="str">
        <f>IF($H58="(en blanco)","",IF($H58="","",IFERROR(IF(VLOOKUP(L58+7,'Fechas de clase'!$B$5:$B$102,1,0),L58+14),L58+7)))</f>
        <v/>
      </c>
      <c r="N58" s="289" t="str">
        <f>IF($H58="(en blanco)","",IF($H58="","",IFERROR(IF(VLOOKUP(M58+7,'Fechas de clase'!$B$5:$B$102,1,0),M58+14),M58+7)))</f>
        <v/>
      </c>
      <c r="O58" s="289" t="str">
        <f>IF($H58="(en blanco)","",IF($H58="","",IFERROR(IF(VLOOKUP(N58+7,'Fechas de clase'!$B$5:$B$102,1,0),N58+14),N58+7)))</f>
        <v/>
      </c>
      <c r="P58" s="289" t="str">
        <f>IF($H58="(en blanco)","",IF($H58="","",IFERROR(IF(VLOOKUP(O58+7,'Fechas de clase'!$B$5:$B$102,1,0),O58+14),O58+7)))</f>
        <v/>
      </c>
      <c r="Q58" s="289" t="str">
        <f>IF($H58="(en blanco)","",IF($H58="","",IFERROR(IF(VLOOKUP(P58+7,'Fechas de clase'!$B$5:$B$102,1,0),P58+14),P58+7)))</f>
        <v/>
      </c>
      <c r="R58" s="289" t="str">
        <f>IF($H58="(en blanco)","",IF($H58="","",IFERROR(IF(VLOOKUP(Q58+7,'Fechas de clase'!$B$5:$B$102,1,0),Q58+14),Q58+7)))</f>
        <v/>
      </c>
      <c r="S58" s="289" t="str">
        <f>IF($H58="(en blanco)","",IF($H58="","",IFERROR(IF(VLOOKUP(R58+7,'Fechas de clase'!$B$5:$B$102,1,0),R58+14),R58+7)))</f>
        <v/>
      </c>
      <c r="T58" s="289" t="str">
        <f>IF($H58="(en blanco)","",IF($H58="","",IFERROR(IF(VLOOKUP(S58+7,'Fechas de clase'!$B$5:$B$102,1,0),S58+14),S58+7)))</f>
        <v/>
      </c>
      <c r="U58" s="289" t="str">
        <f>IF($H58="(en blanco)","",IF($H58="","",IFERROR(IF(VLOOKUP(T58+7,'Fechas de clase'!$B$5:$B$102,1,0),T58+14),T58+7)))</f>
        <v/>
      </c>
      <c r="V58" s="289" t="str">
        <f>IF($H58="(en blanco)","",IF($H58="","",IFERROR(IF(VLOOKUP(U58+7,'Fechas de clase'!$B$5:$B$102,1,0),U58+14),U58+7)))</f>
        <v/>
      </c>
      <c r="W58" s="289" t="str">
        <f>IF($H58="(en blanco)","",IF($H58="","",IFERROR(IF(VLOOKUP(V58+7,'Fechas de clase'!$B$5:$B$102,1,0),V58+14),V58+7)))</f>
        <v/>
      </c>
      <c r="X58" s="289" t="str">
        <f>IF($H58="(en blanco)","",IF($H58="","",IFERROR(IF(VLOOKUP(W58+7,'Fechas de clase'!$B$5:$B$102,1,0),W58+14),W58+7)))</f>
        <v/>
      </c>
      <c r="Y58" s="289" t="str">
        <f>IF($H58="(en blanco)","",IF($H58="","",IFERROR(IF(VLOOKUP(X58+7,'Fechas de clase'!$B$5:$B$102,1,0),X58+14),X58+7)))</f>
        <v/>
      </c>
    </row>
    <row r="59" spans="2:25">
      <c r="B59" s="290"/>
      <c r="J59" s="288" t="str">
        <f t="shared" si="0"/>
        <v/>
      </c>
      <c r="K59" s="289" t="str">
        <f>IF($H59="(en blanco)","",IF($H59="","",IFERROR(IF(VLOOKUP(H59+7,'Fechas de clase'!$B$5:$B$102,1,0),H59+14),H59+7)))</f>
        <v/>
      </c>
      <c r="L59" s="289" t="str">
        <f>IF($H59="(en blanco)","",IF($H59="","",IFERROR(IF(VLOOKUP(K59+7,'Fechas de clase'!$B$5:$B$102,1,0),K59+14),K59+7)))</f>
        <v/>
      </c>
      <c r="M59" s="289" t="str">
        <f>IF($H59="(en blanco)","",IF($H59="","",IFERROR(IF(VLOOKUP(L59+7,'Fechas de clase'!$B$5:$B$102,1,0),L59+14),L59+7)))</f>
        <v/>
      </c>
      <c r="N59" s="289" t="str">
        <f>IF($H59="(en blanco)","",IF($H59="","",IFERROR(IF(VLOOKUP(M59+7,'Fechas de clase'!$B$5:$B$102,1,0),M59+14),M59+7)))</f>
        <v/>
      </c>
      <c r="O59" s="289" t="str">
        <f>IF($H59="(en blanco)","",IF($H59="","",IFERROR(IF(VLOOKUP(N59+7,'Fechas de clase'!$B$5:$B$102,1,0),N59+14),N59+7)))</f>
        <v/>
      </c>
      <c r="P59" s="289" t="str">
        <f>IF($H59="(en blanco)","",IF($H59="","",IFERROR(IF(VLOOKUP(O59+7,'Fechas de clase'!$B$5:$B$102,1,0),O59+14),O59+7)))</f>
        <v/>
      </c>
      <c r="Q59" s="289" t="str">
        <f>IF($H59="(en blanco)","",IF($H59="","",IFERROR(IF(VLOOKUP(P59+7,'Fechas de clase'!$B$5:$B$102,1,0),P59+14),P59+7)))</f>
        <v/>
      </c>
      <c r="R59" s="289" t="str">
        <f>IF($H59="(en blanco)","",IF($H59="","",IFERROR(IF(VLOOKUP(Q59+7,'Fechas de clase'!$B$5:$B$102,1,0),Q59+14),Q59+7)))</f>
        <v/>
      </c>
      <c r="S59" s="289" t="str">
        <f>IF($H59="(en blanco)","",IF($H59="","",IFERROR(IF(VLOOKUP(R59+7,'Fechas de clase'!$B$5:$B$102,1,0),R59+14),R59+7)))</f>
        <v/>
      </c>
      <c r="T59" s="289" t="str">
        <f>IF($H59="(en blanco)","",IF($H59="","",IFERROR(IF(VLOOKUP(S59+7,'Fechas de clase'!$B$5:$B$102,1,0),S59+14),S59+7)))</f>
        <v/>
      </c>
      <c r="U59" s="289" t="str">
        <f>IF($H59="(en blanco)","",IF($H59="","",IFERROR(IF(VLOOKUP(T59+7,'Fechas de clase'!$B$5:$B$102,1,0),T59+14),T59+7)))</f>
        <v/>
      </c>
      <c r="V59" s="289" t="str">
        <f>IF($H59="(en blanco)","",IF($H59="","",IFERROR(IF(VLOOKUP(U59+7,'Fechas de clase'!$B$5:$B$102,1,0),U59+14),U59+7)))</f>
        <v/>
      </c>
      <c r="W59" s="289" t="str">
        <f>IF($H59="(en blanco)","",IF($H59="","",IFERROR(IF(VLOOKUP(V59+7,'Fechas de clase'!$B$5:$B$102,1,0),V59+14),V59+7)))</f>
        <v/>
      </c>
      <c r="X59" s="289" t="str">
        <f>IF($H59="(en blanco)","",IF($H59="","",IFERROR(IF(VLOOKUP(W59+7,'Fechas de clase'!$B$5:$B$102,1,0),W59+14),W59+7)))</f>
        <v/>
      </c>
      <c r="Y59" s="289" t="str">
        <f>IF($H59="(en blanco)","",IF($H59="","",IFERROR(IF(VLOOKUP(X59+7,'Fechas de clase'!$B$5:$B$102,1,0),X59+14),X59+7)))</f>
        <v/>
      </c>
    </row>
    <row r="60" spans="2:25">
      <c r="B60" s="290"/>
      <c r="J60" s="288" t="str">
        <f t="shared" si="0"/>
        <v/>
      </c>
      <c r="K60" s="289" t="str">
        <f>IF($H60="(en blanco)","",IF($H60="","",IFERROR(IF(VLOOKUP(H60+7,'Fechas de clase'!$B$5:$B$102,1,0),H60+14),H60+7)))</f>
        <v/>
      </c>
      <c r="L60" s="289" t="str">
        <f>IF($H60="(en blanco)","",IF($H60="","",IFERROR(IF(VLOOKUP(K60+7,'Fechas de clase'!$B$5:$B$102,1,0),K60+14),K60+7)))</f>
        <v/>
      </c>
      <c r="M60" s="289" t="str">
        <f>IF($H60="(en blanco)","",IF($H60="","",IFERROR(IF(VLOOKUP(L60+7,'Fechas de clase'!$B$5:$B$102,1,0),L60+14),L60+7)))</f>
        <v/>
      </c>
      <c r="N60" s="289" t="str">
        <f>IF($H60="(en blanco)","",IF($H60="","",IFERROR(IF(VLOOKUP(M60+7,'Fechas de clase'!$B$5:$B$102,1,0),M60+14),M60+7)))</f>
        <v/>
      </c>
      <c r="O60" s="289" t="str">
        <f>IF($H60="(en blanco)","",IF($H60="","",IFERROR(IF(VLOOKUP(N60+7,'Fechas de clase'!$B$5:$B$102,1,0),N60+14),N60+7)))</f>
        <v/>
      </c>
      <c r="P60" s="289" t="str">
        <f>IF($H60="(en blanco)","",IF($H60="","",IFERROR(IF(VLOOKUP(O60+7,'Fechas de clase'!$B$5:$B$102,1,0),O60+14),O60+7)))</f>
        <v/>
      </c>
      <c r="Q60" s="289" t="str">
        <f>IF($H60="(en blanco)","",IF($H60="","",IFERROR(IF(VLOOKUP(P60+7,'Fechas de clase'!$B$5:$B$102,1,0),P60+14),P60+7)))</f>
        <v/>
      </c>
      <c r="R60" s="289" t="str">
        <f>IF($H60="(en blanco)","",IF($H60="","",IFERROR(IF(VLOOKUP(Q60+7,'Fechas de clase'!$B$5:$B$102,1,0),Q60+14),Q60+7)))</f>
        <v/>
      </c>
      <c r="S60" s="289" t="str">
        <f>IF($H60="(en blanco)","",IF($H60="","",IFERROR(IF(VLOOKUP(R60+7,'Fechas de clase'!$B$5:$B$102,1,0),R60+14),R60+7)))</f>
        <v/>
      </c>
      <c r="T60" s="289" t="str">
        <f>IF($H60="(en blanco)","",IF($H60="","",IFERROR(IF(VLOOKUP(S60+7,'Fechas de clase'!$B$5:$B$102,1,0),S60+14),S60+7)))</f>
        <v/>
      </c>
      <c r="U60" s="289" t="str">
        <f>IF($H60="(en blanco)","",IF($H60="","",IFERROR(IF(VLOOKUP(T60+7,'Fechas de clase'!$B$5:$B$102,1,0),T60+14),T60+7)))</f>
        <v/>
      </c>
      <c r="V60" s="289" t="str">
        <f>IF($H60="(en blanco)","",IF($H60="","",IFERROR(IF(VLOOKUP(U60+7,'Fechas de clase'!$B$5:$B$102,1,0),U60+14),U60+7)))</f>
        <v/>
      </c>
      <c r="W60" s="289" t="str">
        <f>IF($H60="(en blanco)","",IF($H60="","",IFERROR(IF(VLOOKUP(V60+7,'Fechas de clase'!$B$5:$B$102,1,0),V60+14),V60+7)))</f>
        <v/>
      </c>
      <c r="X60" s="289" t="str">
        <f>IF($H60="(en blanco)","",IF($H60="","",IFERROR(IF(VLOOKUP(W60+7,'Fechas de clase'!$B$5:$B$102,1,0),W60+14),W60+7)))</f>
        <v/>
      </c>
      <c r="Y60" s="289" t="str">
        <f>IF($H60="(en blanco)","",IF($H60="","",IFERROR(IF(VLOOKUP(X60+7,'Fechas de clase'!$B$5:$B$102,1,0),X60+14),X60+7)))</f>
        <v/>
      </c>
    </row>
    <row r="61" spans="2:25">
      <c r="B61" s="290"/>
      <c r="J61" s="288" t="str">
        <f t="shared" si="0"/>
        <v/>
      </c>
      <c r="K61" s="289" t="str">
        <f>IF($H61="(en blanco)","",IF($H61="","",IFERROR(IF(VLOOKUP(H61+7,'Fechas de clase'!$B$5:$B$102,1,0),H61+14),H61+7)))</f>
        <v/>
      </c>
      <c r="L61" s="289" t="str">
        <f>IF($H61="(en blanco)","",IF($H61="","",IFERROR(IF(VLOOKUP(K61+7,'Fechas de clase'!$B$5:$B$102,1,0),K61+14),K61+7)))</f>
        <v/>
      </c>
      <c r="M61" s="289" t="str">
        <f>IF($H61="(en blanco)","",IF($H61="","",IFERROR(IF(VLOOKUP(L61+7,'Fechas de clase'!$B$5:$B$102,1,0),L61+14),L61+7)))</f>
        <v/>
      </c>
      <c r="N61" s="289" t="str">
        <f>IF($H61="(en blanco)","",IF($H61="","",IFERROR(IF(VLOOKUP(M61+7,'Fechas de clase'!$B$5:$B$102,1,0),M61+14),M61+7)))</f>
        <v/>
      </c>
      <c r="O61" s="289" t="str">
        <f>IF($H61="(en blanco)","",IF($H61="","",IFERROR(IF(VLOOKUP(N61+7,'Fechas de clase'!$B$5:$B$102,1,0),N61+14),N61+7)))</f>
        <v/>
      </c>
      <c r="P61" s="289" t="str">
        <f>IF($H61="(en blanco)","",IF($H61="","",IFERROR(IF(VLOOKUP(O61+7,'Fechas de clase'!$B$5:$B$102,1,0),O61+14),O61+7)))</f>
        <v/>
      </c>
      <c r="Q61" s="289" t="str">
        <f>IF($H61="(en blanco)","",IF($H61="","",IFERROR(IF(VLOOKUP(P61+7,'Fechas de clase'!$B$5:$B$102,1,0),P61+14),P61+7)))</f>
        <v/>
      </c>
      <c r="R61" s="289" t="str">
        <f>IF($H61="(en blanco)","",IF($H61="","",IFERROR(IF(VLOOKUP(Q61+7,'Fechas de clase'!$B$5:$B$102,1,0),Q61+14),Q61+7)))</f>
        <v/>
      </c>
      <c r="S61" s="289" t="str">
        <f>IF($H61="(en blanco)","",IF($H61="","",IFERROR(IF(VLOOKUP(R61+7,'Fechas de clase'!$B$5:$B$102,1,0),R61+14),R61+7)))</f>
        <v/>
      </c>
      <c r="T61" s="289" t="str">
        <f>IF($H61="(en blanco)","",IF($H61="","",IFERROR(IF(VLOOKUP(S61+7,'Fechas de clase'!$B$5:$B$102,1,0),S61+14),S61+7)))</f>
        <v/>
      </c>
      <c r="U61" s="289" t="str">
        <f>IF($H61="(en blanco)","",IF($H61="","",IFERROR(IF(VLOOKUP(T61+7,'Fechas de clase'!$B$5:$B$102,1,0),T61+14),T61+7)))</f>
        <v/>
      </c>
      <c r="V61" s="289" t="str">
        <f>IF($H61="(en blanco)","",IF($H61="","",IFERROR(IF(VLOOKUP(U61+7,'Fechas de clase'!$B$5:$B$102,1,0),U61+14),U61+7)))</f>
        <v/>
      </c>
      <c r="W61" s="289" t="str">
        <f>IF($H61="(en blanco)","",IF($H61="","",IFERROR(IF(VLOOKUP(V61+7,'Fechas de clase'!$B$5:$B$102,1,0),V61+14),V61+7)))</f>
        <v/>
      </c>
      <c r="X61" s="289" t="str">
        <f>IF($H61="(en blanco)","",IF($H61="","",IFERROR(IF(VLOOKUP(W61+7,'Fechas de clase'!$B$5:$B$102,1,0),W61+14),W61+7)))</f>
        <v/>
      </c>
      <c r="Y61" s="289" t="str">
        <f>IF($H61="(en blanco)","",IF($H61="","",IFERROR(IF(VLOOKUP(X61+7,'Fechas de clase'!$B$5:$B$102,1,0),X61+14),X61+7)))</f>
        <v/>
      </c>
    </row>
    <row r="62" spans="2:25">
      <c r="B62" s="290"/>
      <c r="J62" s="288" t="str">
        <f t="shared" si="0"/>
        <v/>
      </c>
      <c r="K62" s="289" t="str">
        <f>IF($H62="(en blanco)","",IF($H62="","",IFERROR(IF(VLOOKUP(H62+7,'Fechas de clase'!$B$5:$B$102,1,0),H62+14),H62+7)))</f>
        <v/>
      </c>
      <c r="L62" s="289" t="str">
        <f>IF($H62="(en blanco)","",IF($H62="","",IFERROR(IF(VLOOKUP(K62+7,'Fechas de clase'!$B$5:$B$102,1,0),K62+14),K62+7)))</f>
        <v/>
      </c>
      <c r="M62" s="289" t="str">
        <f>IF($H62="(en blanco)","",IF($H62="","",IFERROR(IF(VLOOKUP(L62+7,'Fechas de clase'!$B$5:$B$102,1,0),L62+14),L62+7)))</f>
        <v/>
      </c>
      <c r="N62" s="289" t="str">
        <f>IF($H62="(en blanco)","",IF($H62="","",IFERROR(IF(VLOOKUP(M62+7,'Fechas de clase'!$B$5:$B$102,1,0),M62+14),M62+7)))</f>
        <v/>
      </c>
      <c r="O62" s="289" t="str">
        <f>IF($H62="(en blanco)","",IF($H62="","",IFERROR(IF(VLOOKUP(N62+7,'Fechas de clase'!$B$5:$B$102,1,0),N62+14),N62+7)))</f>
        <v/>
      </c>
      <c r="P62" s="289" t="str">
        <f>IF($H62="(en blanco)","",IF($H62="","",IFERROR(IF(VLOOKUP(O62+7,'Fechas de clase'!$B$5:$B$102,1,0),O62+14),O62+7)))</f>
        <v/>
      </c>
      <c r="Q62" s="289" t="str">
        <f>IF($H62="(en blanco)","",IF($H62="","",IFERROR(IF(VLOOKUP(P62+7,'Fechas de clase'!$B$5:$B$102,1,0),P62+14),P62+7)))</f>
        <v/>
      </c>
      <c r="R62" s="289" t="str">
        <f>IF($H62="(en blanco)","",IF($H62="","",IFERROR(IF(VLOOKUP(Q62+7,'Fechas de clase'!$B$5:$B$102,1,0),Q62+14),Q62+7)))</f>
        <v/>
      </c>
      <c r="S62" s="289" t="str">
        <f>IF($H62="(en blanco)","",IF($H62="","",IFERROR(IF(VLOOKUP(R62+7,'Fechas de clase'!$B$5:$B$102,1,0),R62+14),R62+7)))</f>
        <v/>
      </c>
      <c r="T62" s="289" t="str">
        <f>IF($H62="(en blanco)","",IF($H62="","",IFERROR(IF(VLOOKUP(S62+7,'Fechas de clase'!$B$5:$B$102,1,0),S62+14),S62+7)))</f>
        <v/>
      </c>
      <c r="U62" s="289" t="str">
        <f>IF($H62="(en blanco)","",IF($H62="","",IFERROR(IF(VLOOKUP(T62+7,'Fechas de clase'!$B$5:$B$102,1,0),T62+14),T62+7)))</f>
        <v/>
      </c>
      <c r="V62" s="289" t="str">
        <f>IF($H62="(en blanco)","",IF($H62="","",IFERROR(IF(VLOOKUP(U62+7,'Fechas de clase'!$B$5:$B$102,1,0),U62+14),U62+7)))</f>
        <v/>
      </c>
      <c r="W62" s="289" t="str">
        <f>IF($H62="(en blanco)","",IF($H62="","",IFERROR(IF(VLOOKUP(V62+7,'Fechas de clase'!$B$5:$B$102,1,0),V62+14),V62+7)))</f>
        <v/>
      </c>
      <c r="X62" s="289" t="str">
        <f>IF($H62="(en blanco)","",IF($H62="","",IFERROR(IF(VLOOKUP(W62+7,'Fechas de clase'!$B$5:$B$102,1,0),W62+14),W62+7)))</f>
        <v/>
      </c>
      <c r="Y62" s="289" t="str">
        <f>IF($H62="(en blanco)","",IF($H62="","",IFERROR(IF(VLOOKUP(X62+7,'Fechas de clase'!$B$5:$B$102,1,0),X62+14),X62+7)))</f>
        <v/>
      </c>
    </row>
    <row r="63" spans="2:25">
      <c r="B63" s="290"/>
      <c r="J63" s="288" t="str">
        <f t="shared" si="0"/>
        <v/>
      </c>
      <c r="K63" s="289" t="str">
        <f>IF($H63="(en blanco)","",IF($H63="","",IFERROR(IF(VLOOKUP(H63+7,'Fechas de clase'!$B$5:$B$102,1,0),H63+14),H63+7)))</f>
        <v/>
      </c>
      <c r="L63" s="289" t="str">
        <f>IF($H63="(en blanco)","",IF($H63="","",IFERROR(IF(VLOOKUP(K63+7,'Fechas de clase'!$B$5:$B$102,1,0),K63+14),K63+7)))</f>
        <v/>
      </c>
      <c r="M63" s="289" t="str">
        <f>IF($H63="(en blanco)","",IF($H63="","",IFERROR(IF(VLOOKUP(L63+7,'Fechas de clase'!$B$5:$B$102,1,0),L63+14),L63+7)))</f>
        <v/>
      </c>
      <c r="N63" s="289" t="str">
        <f>IF($H63="(en blanco)","",IF($H63="","",IFERROR(IF(VLOOKUP(M63+7,'Fechas de clase'!$B$5:$B$102,1,0),M63+14),M63+7)))</f>
        <v/>
      </c>
      <c r="O63" s="289" t="str">
        <f>IF($H63="(en blanco)","",IF($H63="","",IFERROR(IF(VLOOKUP(N63+7,'Fechas de clase'!$B$5:$B$102,1,0),N63+14),N63+7)))</f>
        <v/>
      </c>
      <c r="P63" s="289" t="str">
        <f>IF($H63="(en blanco)","",IF($H63="","",IFERROR(IF(VLOOKUP(O63+7,'Fechas de clase'!$B$5:$B$102,1,0),O63+14),O63+7)))</f>
        <v/>
      </c>
      <c r="Q63" s="289" t="str">
        <f>IF($H63="(en blanco)","",IF($H63="","",IFERROR(IF(VLOOKUP(P63+7,'Fechas de clase'!$B$5:$B$102,1,0),P63+14),P63+7)))</f>
        <v/>
      </c>
      <c r="R63" s="289" t="str">
        <f>IF($H63="(en blanco)","",IF($H63="","",IFERROR(IF(VLOOKUP(Q63+7,'Fechas de clase'!$B$5:$B$102,1,0),Q63+14),Q63+7)))</f>
        <v/>
      </c>
      <c r="S63" s="289" t="str">
        <f>IF($H63="(en blanco)","",IF($H63="","",IFERROR(IF(VLOOKUP(R63+7,'Fechas de clase'!$B$5:$B$102,1,0),R63+14),R63+7)))</f>
        <v/>
      </c>
      <c r="T63" s="289" t="str">
        <f>IF($H63="(en blanco)","",IF($H63="","",IFERROR(IF(VLOOKUP(S63+7,'Fechas de clase'!$B$5:$B$102,1,0),S63+14),S63+7)))</f>
        <v/>
      </c>
      <c r="U63" s="289" t="str">
        <f>IF($H63="(en blanco)","",IF($H63="","",IFERROR(IF(VLOOKUP(T63+7,'Fechas de clase'!$B$5:$B$102,1,0),T63+14),T63+7)))</f>
        <v/>
      </c>
      <c r="V63" s="289" t="str">
        <f>IF($H63="(en blanco)","",IF($H63="","",IFERROR(IF(VLOOKUP(U63+7,'Fechas de clase'!$B$5:$B$102,1,0),U63+14),U63+7)))</f>
        <v/>
      </c>
      <c r="W63" s="289" t="str">
        <f>IF($H63="(en blanco)","",IF($H63="","",IFERROR(IF(VLOOKUP(V63+7,'Fechas de clase'!$B$5:$B$102,1,0),V63+14),V63+7)))</f>
        <v/>
      </c>
      <c r="X63" s="289" t="str">
        <f>IF($H63="(en blanco)","",IF($H63="","",IFERROR(IF(VLOOKUP(W63+7,'Fechas de clase'!$B$5:$B$102,1,0),W63+14),W63+7)))</f>
        <v/>
      </c>
      <c r="Y63" s="289" t="str">
        <f>IF($H63="(en blanco)","",IF($H63="","",IFERROR(IF(VLOOKUP(X63+7,'Fechas de clase'!$B$5:$B$102,1,0),X63+14),X63+7)))</f>
        <v/>
      </c>
    </row>
    <row r="64" spans="2:25">
      <c r="B64" s="290"/>
      <c r="J64" s="288" t="str">
        <f t="shared" si="0"/>
        <v/>
      </c>
      <c r="K64" s="289" t="str">
        <f>IF($H64="(en blanco)","",IF($H64="","",IFERROR(IF(VLOOKUP(H64+7,'Fechas de clase'!$B$5:$B$102,1,0),H64+14),H64+7)))</f>
        <v/>
      </c>
      <c r="L64" s="289" t="str">
        <f>IF($H64="(en blanco)","",IF($H64="","",IFERROR(IF(VLOOKUP(K64+7,'Fechas de clase'!$B$5:$B$102,1,0),K64+14),K64+7)))</f>
        <v/>
      </c>
      <c r="M64" s="289" t="str">
        <f>IF($H64="(en blanco)","",IF($H64="","",IFERROR(IF(VLOOKUP(L64+7,'Fechas de clase'!$B$5:$B$102,1,0),L64+14),L64+7)))</f>
        <v/>
      </c>
      <c r="N64" s="289" t="str">
        <f>IF($H64="(en blanco)","",IF($H64="","",IFERROR(IF(VLOOKUP(M64+7,'Fechas de clase'!$B$5:$B$102,1,0),M64+14),M64+7)))</f>
        <v/>
      </c>
      <c r="O64" s="289" t="str">
        <f>IF($H64="(en blanco)","",IF($H64="","",IFERROR(IF(VLOOKUP(N64+7,'Fechas de clase'!$B$5:$B$102,1,0),N64+14),N64+7)))</f>
        <v/>
      </c>
      <c r="P64" s="289" t="str">
        <f>IF($H64="(en blanco)","",IF($H64="","",IFERROR(IF(VLOOKUP(O64+7,'Fechas de clase'!$B$5:$B$102,1,0),O64+14),O64+7)))</f>
        <v/>
      </c>
      <c r="Q64" s="289" t="str">
        <f>IF($H64="(en blanco)","",IF($H64="","",IFERROR(IF(VLOOKUP(P64+7,'Fechas de clase'!$B$5:$B$102,1,0),P64+14),P64+7)))</f>
        <v/>
      </c>
      <c r="R64" s="289" t="str">
        <f>IF($H64="(en blanco)","",IF($H64="","",IFERROR(IF(VLOOKUP(Q64+7,'Fechas de clase'!$B$5:$B$102,1,0),Q64+14),Q64+7)))</f>
        <v/>
      </c>
      <c r="S64" s="289" t="str">
        <f>IF($H64="(en blanco)","",IF($H64="","",IFERROR(IF(VLOOKUP(R64+7,'Fechas de clase'!$B$5:$B$102,1,0),R64+14),R64+7)))</f>
        <v/>
      </c>
      <c r="T64" s="289" t="str">
        <f>IF($H64="(en blanco)","",IF($H64="","",IFERROR(IF(VLOOKUP(S64+7,'Fechas de clase'!$B$5:$B$102,1,0),S64+14),S64+7)))</f>
        <v/>
      </c>
      <c r="U64" s="289" t="str">
        <f>IF($H64="(en blanco)","",IF($H64="","",IFERROR(IF(VLOOKUP(T64+7,'Fechas de clase'!$B$5:$B$102,1,0),T64+14),T64+7)))</f>
        <v/>
      </c>
      <c r="V64" s="289" t="str">
        <f>IF($H64="(en blanco)","",IF($H64="","",IFERROR(IF(VLOOKUP(U64+7,'Fechas de clase'!$B$5:$B$102,1,0),U64+14),U64+7)))</f>
        <v/>
      </c>
      <c r="W64" s="289" t="str">
        <f>IF($H64="(en blanco)","",IF($H64="","",IFERROR(IF(VLOOKUP(V64+7,'Fechas de clase'!$B$5:$B$102,1,0),V64+14),V64+7)))</f>
        <v/>
      </c>
      <c r="X64" s="289" t="str">
        <f>IF($H64="(en blanco)","",IF($H64="","",IFERROR(IF(VLOOKUP(W64+7,'Fechas de clase'!$B$5:$B$102,1,0),W64+14),W64+7)))</f>
        <v/>
      </c>
      <c r="Y64" s="289" t="str">
        <f>IF($H64="(en blanco)","",IF($H64="","",IFERROR(IF(VLOOKUP(X64+7,'Fechas de clase'!$B$5:$B$102,1,0),X64+14),X64+7)))</f>
        <v/>
      </c>
    </row>
    <row r="65" spans="2:25">
      <c r="B65" s="290"/>
      <c r="J65" s="288" t="str">
        <f t="shared" si="0"/>
        <v/>
      </c>
      <c r="K65" s="289" t="str">
        <f>IF($H65="(en blanco)","",IF($H65="","",IFERROR(IF(VLOOKUP(H65+7,'Fechas de clase'!$B$5:$B$102,1,0),H65+14),H65+7)))</f>
        <v/>
      </c>
      <c r="L65" s="289" t="str">
        <f>IF($H65="(en blanco)","",IF($H65="","",IFERROR(IF(VLOOKUP(K65+7,'Fechas de clase'!$B$5:$B$102,1,0),K65+14),K65+7)))</f>
        <v/>
      </c>
      <c r="M65" s="289" t="str">
        <f>IF($H65="(en blanco)","",IF($H65="","",IFERROR(IF(VLOOKUP(L65+7,'Fechas de clase'!$B$5:$B$102,1,0),L65+14),L65+7)))</f>
        <v/>
      </c>
      <c r="N65" s="289" t="str">
        <f>IF($H65="(en blanco)","",IF($H65="","",IFERROR(IF(VLOOKUP(M65+7,'Fechas de clase'!$B$5:$B$102,1,0),M65+14),M65+7)))</f>
        <v/>
      </c>
      <c r="O65" s="289" t="str">
        <f>IF($H65="(en blanco)","",IF($H65="","",IFERROR(IF(VLOOKUP(N65+7,'Fechas de clase'!$B$5:$B$102,1,0),N65+14),N65+7)))</f>
        <v/>
      </c>
      <c r="P65" s="289" t="str">
        <f>IF($H65="(en blanco)","",IF($H65="","",IFERROR(IF(VLOOKUP(O65+7,'Fechas de clase'!$B$5:$B$102,1,0),O65+14),O65+7)))</f>
        <v/>
      </c>
      <c r="Q65" s="289" t="str">
        <f>IF($H65="(en blanco)","",IF($H65="","",IFERROR(IF(VLOOKUP(P65+7,'Fechas de clase'!$B$5:$B$102,1,0),P65+14),P65+7)))</f>
        <v/>
      </c>
      <c r="R65" s="289" t="str">
        <f>IF($H65="(en blanco)","",IF($H65="","",IFERROR(IF(VLOOKUP(Q65+7,'Fechas de clase'!$B$5:$B$102,1,0),Q65+14),Q65+7)))</f>
        <v/>
      </c>
      <c r="S65" s="289" t="str">
        <f>IF($H65="(en blanco)","",IF($H65="","",IFERROR(IF(VLOOKUP(R65+7,'Fechas de clase'!$B$5:$B$102,1,0),R65+14),R65+7)))</f>
        <v/>
      </c>
      <c r="T65" s="289" t="str">
        <f>IF($H65="(en blanco)","",IF($H65="","",IFERROR(IF(VLOOKUP(S65+7,'Fechas de clase'!$B$5:$B$102,1,0),S65+14),S65+7)))</f>
        <v/>
      </c>
      <c r="U65" s="289" t="str">
        <f>IF($H65="(en blanco)","",IF($H65="","",IFERROR(IF(VLOOKUP(T65+7,'Fechas de clase'!$B$5:$B$102,1,0),T65+14),T65+7)))</f>
        <v/>
      </c>
      <c r="V65" s="289" t="str">
        <f>IF($H65="(en blanco)","",IF($H65="","",IFERROR(IF(VLOOKUP(U65+7,'Fechas de clase'!$B$5:$B$102,1,0),U65+14),U65+7)))</f>
        <v/>
      </c>
      <c r="W65" s="289" t="str">
        <f>IF($H65="(en blanco)","",IF($H65="","",IFERROR(IF(VLOOKUP(V65+7,'Fechas de clase'!$B$5:$B$102,1,0),V65+14),V65+7)))</f>
        <v/>
      </c>
      <c r="X65" s="289" t="str">
        <f>IF($H65="(en blanco)","",IF($H65="","",IFERROR(IF(VLOOKUP(W65+7,'Fechas de clase'!$B$5:$B$102,1,0),W65+14),W65+7)))</f>
        <v/>
      </c>
      <c r="Y65" s="289" t="str">
        <f>IF($H65="(en blanco)","",IF($H65="","",IFERROR(IF(VLOOKUP(X65+7,'Fechas de clase'!$B$5:$B$102,1,0),X65+14),X65+7)))</f>
        <v/>
      </c>
    </row>
    <row r="66" spans="2:25">
      <c r="B66" s="290"/>
      <c r="J66" s="288" t="str">
        <f t="shared" si="0"/>
        <v/>
      </c>
      <c r="K66" s="289" t="str">
        <f>IF($H66="(en blanco)","",IF($H66="","",IFERROR(IF(VLOOKUP(H66+7,'Fechas de clase'!$B$5:$B$102,1,0),H66+14),H66+7)))</f>
        <v/>
      </c>
      <c r="L66" s="289" t="str">
        <f>IF($H66="(en blanco)","",IF($H66="","",IFERROR(IF(VLOOKUP(K66+7,'Fechas de clase'!$B$5:$B$102,1,0),K66+14),K66+7)))</f>
        <v/>
      </c>
      <c r="M66" s="289" t="str">
        <f>IF($H66="(en blanco)","",IF($H66="","",IFERROR(IF(VLOOKUP(L66+7,'Fechas de clase'!$B$5:$B$102,1,0),L66+14),L66+7)))</f>
        <v/>
      </c>
      <c r="N66" s="289" t="str">
        <f>IF($H66="(en blanco)","",IF($H66="","",IFERROR(IF(VLOOKUP(M66+7,'Fechas de clase'!$B$5:$B$102,1,0),M66+14),M66+7)))</f>
        <v/>
      </c>
      <c r="O66" s="289" t="str">
        <f>IF($H66="(en blanco)","",IF($H66="","",IFERROR(IF(VLOOKUP(N66+7,'Fechas de clase'!$B$5:$B$102,1,0),N66+14),N66+7)))</f>
        <v/>
      </c>
      <c r="P66" s="289" t="str">
        <f>IF($H66="(en blanco)","",IF($H66="","",IFERROR(IF(VLOOKUP(O66+7,'Fechas de clase'!$B$5:$B$102,1,0),O66+14),O66+7)))</f>
        <v/>
      </c>
      <c r="Q66" s="289" t="str">
        <f>IF($H66="(en blanco)","",IF($H66="","",IFERROR(IF(VLOOKUP(P66+7,'Fechas de clase'!$B$5:$B$102,1,0),P66+14),P66+7)))</f>
        <v/>
      </c>
      <c r="R66" s="289" t="str">
        <f>IF($H66="(en blanco)","",IF($H66="","",IFERROR(IF(VLOOKUP(Q66+7,'Fechas de clase'!$B$5:$B$102,1,0),Q66+14),Q66+7)))</f>
        <v/>
      </c>
      <c r="S66" s="289" t="str">
        <f>IF($H66="(en blanco)","",IF($H66="","",IFERROR(IF(VLOOKUP(R66+7,'Fechas de clase'!$B$5:$B$102,1,0),R66+14),R66+7)))</f>
        <v/>
      </c>
      <c r="T66" s="289" t="str">
        <f>IF($H66="(en blanco)","",IF($H66="","",IFERROR(IF(VLOOKUP(S66+7,'Fechas de clase'!$B$5:$B$102,1,0),S66+14),S66+7)))</f>
        <v/>
      </c>
      <c r="U66" s="289" t="str">
        <f>IF($H66="(en blanco)","",IF($H66="","",IFERROR(IF(VLOOKUP(T66+7,'Fechas de clase'!$B$5:$B$102,1,0),T66+14),T66+7)))</f>
        <v/>
      </c>
      <c r="V66" s="289" t="str">
        <f>IF($H66="(en blanco)","",IF($H66="","",IFERROR(IF(VLOOKUP(U66+7,'Fechas de clase'!$B$5:$B$102,1,0),U66+14),U66+7)))</f>
        <v/>
      </c>
      <c r="W66" s="289" t="str">
        <f>IF($H66="(en blanco)","",IF($H66="","",IFERROR(IF(VLOOKUP(V66+7,'Fechas de clase'!$B$5:$B$102,1,0),V66+14),V66+7)))</f>
        <v/>
      </c>
      <c r="X66" s="289" t="str">
        <f>IF($H66="(en blanco)","",IF($H66="","",IFERROR(IF(VLOOKUP(W66+7,'Fechas de clase'!$B$5:$B$102,1,0),W66+14),W66+7)))</f>
        <v/>
      </c>
      <c r="Y66" s="289" t="str">
        <f>IF($H66="(en blanco)","",IF($H66="","",IFERROR(IF(VLOOKUP(X66+7,'Fechas de clase'!$B$5:$B$102,1,0),X66+14),X66+7)))</f>
        <v/>
      </c>
    </row>
    <row r="67" spans="2:25">
      <c r="B67" s="290"/>
      <c r="J67" s="288" t="str">
        <f t="shared" si="0"/>
        <v/>
      </c>
      <c r="K67" s="289" t="str">
        <f>IF($H67="(en blanco)","",IF($H67="","",IFERROR(IF(VLOOKUP(H67+7,'Fechas de clase'!$B$5:$B$102,1,0),H67+14),H67+7)))</f>
        <v/>
      </c>
      <c r="L67" s="289" t="str">
        <f>IF($H67="(en blanco)","",IF($H67="","",IFERROR(IF(VLOOKUP(K67+7,'Fechas de clase'!$B$5:$B$102,1,0),K67+14),K67+7)))</f>
        <v/>
      </c>
      <c r="M67" s="289" t="str">
        <f>IF($H67="(en blanco)","",IF($H67="","",IFERROR(IF(VLOOKUP(L67+7,'Fechas de clase'!$B$5:$B$102,1,0),L67+14),L67+7)))</f>
        <v/>
      </c>
      <c r="N67" s="289" t="str">
        <f>IF($H67="(en blanco)","",IF($H67="","",IFERROR(IF(VLOOKUP(M67+7,'Fechas de clase'!$B$5:$B$102,1,0),M67+14),M67+7)))</f>
        <v/>
      </c>
      <c r="O67" s="289" t="str">
        <f>IF($H67="(en blanco)","",IF($H67="","",IFERROR(IF(VLOOKUP(N67+7,'Fechas de clase'!$B$5:$B$102,1,0),N67+14),N67+7)))</f>
        <v/>
      </c>
      <c r="P67" s="289" t="str">
        <f>IF($H67="(en blanco)","",IF($H67="","",IFERROR(IF(VLOOKUP(O67+7,'Fechas de clase'!$B$5:$B$102,1,0),O67+14),O67+7)))</f>
        <v/>
      </c>
      <c r="Q67" s="289" t="str">
        <f>IF($H67="(en blanco)","",IF($H67="","",IFERROR(IF(VLOOKUP(P67+7,'Fechas de clase'!$B$5:$B$102,1,0),P67+14),P67+7)))</f>
        <v/>
      </c>
      <c r="R67" s="289" t="str">
        <f>IF($H67="(en blanco)","",IF($H67="","",IFERROR(IF(VLOOKUP(Q67+7,'Fechas de clase'!$B$5:$B$102,1,0),Q67+14),Q67+7)))</f>
        <v/>
      </c>
      <c r="S67" s="289" t="str">
        <f>IF($H67="(en blanco)","",IF($H67="","",IFERROR(IF(VLOOKUP(R67+7,'Fechas de clase'!$B$5:$B$102,1,0),R67+14),R67+7)))</f>
        <v/>
      </c>
      <c r="T67" s="289" t="str">
        <f>IF($H67="(en blanco)","",IF($H67="","",IFERROR(IF(VLOOKUP(S67+7,'Fechas de clase'!$B$5:$B$102,1,0),S67+14),S67+7)))</f>
        <v/>
      </c>
      <c r="U67" s="289" t="str">
        <f>IF($H67="(en blanco)","",IF($H67="","",IFERROR(IF(VLOOKUP(T67+7,'Fechas de clase'!$B$5:$B$102,1,0),T67+14),T67+7)))</f>
        <v/>
      </c>
      <c r="V67" s="289" t="str">
        <f>IF($H67="(en blanco)","",IF($H67="","",IFERROR(IF(VLOOKUP(U67+7,'Fechas de clase'!$B$5:$B$102,1,0),U67+14),U67+7)))</f>
        <v/>
      </c>
      <c r="W67" s="289" t="str">
        <f>IF($H67="(en blanco)","",IF($H67="","",IFERROR(IF(VLOOKUP(V67+7,'Fechas de clase'!$B$5:$B$102,1,0),V67+14),V67+7)))</f>
        <v/>
      </c>
      <c r="X67" s="289" t="str">
        <f>IF($H67="(en blanco)","",IF($H67="","",IFERROR(IF(VLOOKUP(W67+7,'Fechas de clase'!$B$5:$B$102,1,0),W67+14),W67+7)))</f>
        <v/>
      </c>
      <c r="Y67" s="289" t="str">
        <f>IF($H67="(en blanco)","",IF($H67="","",IFERROR(IF(VLOOKUP(X67+7,'Fechas de clase'!$B$5:$B$102,1,0),X67+14),X67+7)))</f>
        <v/>
      </c>
    </row>
    <row r="68" spans="2:25">
      <c r="B68" s="290"/>
      <c r="J68" s="288" t="str">
        <f t="shared" si="0"/>
        <v/>
      </c>
      <c r="K68" s="289" t="str">
        <f>IF($H68="(en blanco)","",IF($H68="","",IFERROR(IF(VLOOKUP(H68+7,'Fechas de clase'!$B$5:$B$102,1,0),H68+14),H68+7)))</f>
        <v/>
      </c>
      <c r="L68" s="289" t="str">
        <f>IF($H68="(en blanco)","",IF($H68="","",IFERROR(IF(VLOOKUP(K68+7,'Fechas de clase'!$B$5:$B$102,1,0),K68+14),K68+7)))</f>
        <v/>
      </c>
      <c r="M68" s="289" t="str">
        <f>IF($H68="(en blanco)","",IF($H68="","",IFERROR(IF(VLOOKUP(L68+7,'Fechas de clase'!$B$5:$B$102,1,0),L68+14),L68+7)))</f>
        <v/>
      </c>
      <c r="N68" s="289" t="str">
        <f>IF($H68="(en blanco)","",IF($H68="","",IFERROR(IF(VLOOKUP(M68+7,'Fechas de clase'!$B$5:$B$102,1,0),M68+14),M68+7)))</f>
        <v/>
      </c>
      <c r="O68" s="289" t="str">
        <f>IF($H68="(en blanco)","",IF($H68="","",IFERROR(IF(VLOOKUP(N68+7,'Fechas de clase'!$B$5:$B$102,1,0),N68+14),N68+7)))</f>
        <v/>
      </c>
      <c r="P68" s="289" t="str">
        <f>IF($H68="(en blanco)","",IF($H68="","",IFERROR(IF(VLOOKUP(O68+7,'Fechas de clase'!$B$5:$B$102,1,0),O68+14),O68+7)))</f>
        <v/>
      </c>
      <c r="Q68" s="289" t="str">
        <f>IF($H68="(en blanco)","",IF($H68="","",IFERROR(IF(VLOOKUP(P68+7,'Fechas de clase'!$B$5:$B$102,1,0),P68+14),P68+7)))</f>
        <v/>
      </c>
      <c r="R68" s="289" t="str">
        <f>IF($H68="(en blanco)","",IF($H68="","",IFERROR(IF(VLOOKUP(Q68+7,'Fechas de clase'!$B$5:$B$102,1,0),Q68+14),Q68+7)))</f>
        <v/>
      </c>
      <c r="S68" s="289" t="str">
        <f>IF($H68="(en blanco)","",IF($H68="","",IFERROR(IF(VLOOKUP(R68+7,'Fechas de clase'!$B$5:$B$102,1,0),R68+14),R68+7)))</f>
        <v/>
      </c>
      <c r="T68" s="289" t="str">
        <f>IF($H68="(en blanco)","",IF($H68="","",IFERROR(IF(VLOOKUP(S68+7,'Fechas de clase'!$B$5:$B$102,1,0),S68+14),S68+7)))</f>
        <v/>
      </c>
      <c r="U68" s="289" t="str">
        <f>IF($H68="(en blanco)","",IF($H68="","",IFERROR(IF(VLOOKUP(T68+7,'Fechas de clase'!$B$5:$B$102,1,0),T68+14),T68+7)))</f>
        <v/>
      </c>
      <c r="V68" s="289" t="str">
        <f>IF($H68="(en blanco)","",IF($H68="","",IFERROR(IF(VLOOKUP(U68+7,'Fechas de clase'!$B$5:$B$102,1,0),U68+14),U68+7)))</f>
        <v/>
      </c>
      <c r="W68" s="289" t="str">
        <f>IF($H68="(en blanco)","",IF($H68="","",IFERROR(IF(VLOOKUP(V68+7,'Fechas de clase'!$B$5:$B$102,1,0),V68+14),V68+7)))</f>
        <v/>
      </c>
      <c r="X68" s="289" t="str">
        <f>IF($H68="(en blanco)","",IF($H68="","",IFERROR(IF(VLOOKUP(W68+7,'Fechas de clase'!$B$5:$B$102,1,0),W68+14),W68+7)))</f>
        <v/>
      </c>
      <c r="Y68" s="289" t="str">
        <f>IF($H68="(en blanco)","",IF($H68="","",IFERROR(IF(VLOOKUP(X68+7,'Fechas de clase'!$B$5:$B$102,1,0),X68+14),X68+7)))</f>
        <v/>
      </c>
    </row>
    <row r="69" spans="2:25">
      <c r="B69" s="290"/>
      <c r="J69" s="288" t="str">
        <f t="shared" si="0"/>
        <v/>
      </c>
      <c r="K69" s="289" t="str">
        <f>IF($H69="(en blanco)","",IF($H69="","",IFERROR(IF(VLOOKUP(H69+7,'Fechas de clase'!$B$5:$B$102,1,0),H69+14),H69+7)))</f>
        <v/>
      </c>
      <c r="L69" s="289" t="str">
        <f>IF($H69="(en blanco)","",IF($H69="","",IFERROR(IF(VLOOKUP(K69+7,'Fechas de clase'!$B$5:$B$102,1,0),K69+14),K69+7)))</f>
        <v/>
      </c>
      <c r="M69" s="289" t="str">
        <f>IF($H69="(en blanco)","",IF($H69="","",IFERROR(IF(VLOOKUP(L69+7,'Fechas de clase'!$B$5:$B$102,1,0),L69+14),L69+7)))</f>
        <v/>
      </c>
      <c r="N69" s="289" t="str">
        <f>IF($H69="(en blanco)","",IF($H69="","",IFERROR(IF(VLOOKUP(M69+7,'Fechas de clase'!$B$5:$B$102,1,0),M69+14),M69+7)))</f>
        <v/>
      </c>
      <c r="O69" s="289" t="str">
        <f>IF($H69="(en blanco)","",IF($H69="","",IFERROR(IF(VLOOKUP(N69+7,'Fechas de clase'!$B$5:$B$102,1,0),N69+14),N69+7)))</f>
        <v/>
      </c>
      <c r="P69" s="289" t="str">
        <f>IF($H69="(en blanco)","",IF($H69="","",IFERROR(IF(VLOOKUP(O69+7,'Fechas de clase'!$B$5:$B$102,1,0),O69+14),O69+7)))</f>
        <v/>
      </c>
      <c r="Q69" s="289" t="str">
        <f>IF($H69="(en blanco)","",IF($H69="","",IFERROR(IF(VLOOKUP(P69+7,'Fechas de clase'!$B$5:$B$102,1,0),P69+14),P69+7)))</f>
        <v/>
      </c>
      <c r="R69" s="289" t="str">
        <f>IF($H69="(en blanco)","",IF($H69="","",IFERROR(IF(VLOOKUP(Q69+7,'Fechas de clase'!$B$5:$B$102,1,0),Q69+14),Q69+7)))</f>
        <v/>
      </c>
      <c r="S69" s="289" t="str">
        <f>IF($H69="(en blanco)","",IF($H69="","",IFERROR(IF(VLOOKUP(R69+7,'Fechas de clase'!$B$5:$B$102,1,0),R69+14),R69+7)))</f>
        <v/>
      </c>
      <c r="T69" s="289" t="str">
        <f>IF($H69="(en blanco)","",IF($H69="","",IFERROR(IF(VLOOKUP(S69+7,'Fechas de clase'!$B$5:$B$102,1,0),S69+14),S69+7)))</f>
        <v/>
      </c>
      <c r="U69" s="289" t="str">
        <f>IF($H69="(en blanco)","",IF($H69="","",IFERROR(IF(VLOOKUP(T69+7,'Fechas de clase'!$B$5:$B$102,1,0),T69+14),T69+7)))</f>
        <v/>
      </c>
      <c r="V69" s="289" t="str">
        <f>IF($H69="(en blanco)","",IF($H69="","",IFERROR(IF(VLOOKUP(U69+7,'Fechas de clase'!$B$5:$B$102,1,0),U69+14),U69+7)))</f>
        <v/>
      </c>
      <c r="W69" s="289" t="str">
        <f>IF($H69="(en blanco)","",IF($H69="","",IFERROR(IF(VLOOKUP(V69+7,'Fechas de clase'!$B$5:$B$102,1,0),V69+14),V69+7)))</f>
        <v/>
      </c>
      <c r="X69" s="289" t="str">
        <f>IF($H69="(en blanco)","",IF($H69="","",IFERROR(IF(VLOOKUP(W69+7,'Fechas de clase'!$B$5:$B$102,1,0),W69+14),W69+7)))</f>
        <v/>
      </c>
      <c r="Y69" s="289" t="str">
        <f>IF($H69="(en blanco)","",IF($H69="","",IFERROR(IF(VLOOKUP(X69+7,'Fechas de clase'!$B$5:$B$102,1,0),X69+14),X69+7)))</f>
        <v/>
      </c>
    </row>
    <row r="70" spans="2:25">
      <c r="B70" s="290"/>
      <c r="J70" s="288" t="str">
        <f t="shared" si="0"/>
        <v/>
      </c>
      <c r="K70" s="289" t="str">
        <f>IF($H70="(en blanco)","",IF($H70="","",IFERROR(IF(VLOOKUP(H70+7,'Fechas de clase'!$B$5:$B$102,1,0),H70+14),H70+7)))</f>
        <v/>
      </c>
      <c r="L70" s="289" t="str">
        <f>IF($H70="(en blanco)","",IF($H70="","",IFERROR(IF(VLOOKUP(K70+7,'Fechas de clase'!$B$5:$B$102,1,0),K70+14),K70+7)))</f>
        <v/>
      </c>
      <c r="M70" s="289" t="str">
        <f>IF($H70="(en blanco)","",IF($H70="","",IFERROR(IF(VLOOKUP(L70+7,'Fechas de clase'!$B$5:$B$102,1,0),L70+14),L70+7)))</f>
        <v/>
      </c>
      <c r="N70" s="289" t="str">
        <f>IF($H70="(en blanco)","",IF($H70="","",IFERROR(IF(VLOOKUP(M70+7,'Fechas de clase'!$B$5:$B$102,1,0),M70+14),M70+7)))</f>
        <v/>
      </c>
      <c r="O70" s="289" t="str">
        <f>IF($H70="(en blanco)","",IF($H70="","",IFERROR(IF(VLOOKUP(N70+7,'Fechas de clase'!$B$5:$B$102,1,0),N70+14),N70+7)))</f>
        <v/>
      </c>
      <c r="P70" s="289" t="str">
        <f>IF($H70="(en blanco)","",IF($H70="","",IFERROR(IF(VLOOKUP(O70+7,'Fechas de clase'!$B$5:$B$102,1,0),O70+14),O70+7)))</f>
        <v/>
      </c>
      <c r="Q70" s="289" t="str">
        <f>IF($H70="(en blanco)","",IF($H70="","",IFERROR(IF(VLOOKUP(P70+7,'Fechas de clase'!$B$5:$B$102,1,0),P70+14),P70+7)))</f>
        <v/>
      </c>
      <c r="R70" s="289" t="str">
        <f>IF($H70="(en blanco)","",IF($H70="","",IFERROR(IF(VLOOKUP(Q70+7,'Fechas de clase'!$B$5:$B$102,1,0),Q70+14),Q70+7)))</f>
        <v/>
      </c>
      <c r="S70" s="289" t="str">
        <f>IF($H70="(en blanco)","",IF($H70="","",IFERROR(IF(VLOOKUP(R70+7,'Fechas de clase'!$B$5:$B$102,1,0),R70+14),R70+7)))</f>
        <v/>
      </c>
      <c r="T70" s="289" t="str">
        <f>IF($H70="(en blanco)","",IF($H70="","",IFERROR(IF(VLOOKUP(S70+7,'Fechas de clase'!$B$5:$B$102,1,0),S70+14),S70+7)))</f>
        <v/>
      </c>
      <c r="U70" s="289" t="str">
        <f>IF($H70="(en blanco)","",IF($H70="","",IFERROR(IF(VLOOKUP(T70+7,'Fechas de clase'!$B$5:$B$102,1,0),T70+14),T70+7)))</f>
        <v/>
      </c>
      <c r="V70" s="289" t="str">
        <f>IF($H70="(en blanco)","",IF($H70="","",IFERROR(IF(VLOOKUP(U70+7,'Fechas de clase'!$B$5:$B$102,1,0),U70+14),U70+7)))</f>
        <v/>
      </c>
      <c r="W70" s="289" t="str">
        <f>IF($H70="(en blanco)","",IF($H70="","",IFERROR(IF(VLOOKUP(V70+7,'Fechas de clase'!$B$5:$B$102,1,0),V70+14),V70+7)))</f>
        <v/>
      </c>
      <c r="X70" s="289" t="str">
        <f>IF($H70="(en blanco)","",IF($H70="","",IFERROR(IF(VLOOKUP(W70+7,'Fechas de clase'!$B$5:$B$102,1,0),W70+14),W70+7)))</f>
        <v/>
      </c>
      <c r="Y70" s="289" t="str">
        <f>IF($H70="(en blanco)","",IF($H70="","",IFERROR(IF(VLOOKUP(X70+7,'Fechas de clase'!$B$5:$B$102,1,0),X70+14),X70+7)))</f>
        <v/>
      </c>
    </row>
    <row r="71" spans="2:25">
      <c r="B71" s="290"/>
      <c r="J71" s="288" t="str">
        <f t="shared" ref="J71:J102" si="1">IF(H71="","",H71&amp;"-"&amp;I71)</f>
        <v/>
      </c>
      <c r="K71" s="289" t="str">
        <f>IF($H71="(en blanco)","",IF($H71="","",IFERROR(IF(VLOOKUP(H71+7,'Fechas de clase'!$B$5:$B$102,1,0),H71+14),H71+7)))</f>
        <v/>
      </c>
      <c r="L71" s="289" t="str">
        <f>IF($H71="(en blanco)","",IF($H71="","",IFERROR(IF(VLOOKUP(K71+7,'Fechas de clase'!$B$5:$B$102,1,0),K71+14),K71+7)))</f>
        <v/>
      </c>
      <c r="M71" s="289" t="str">
        <f>IF($H71="(en blanco)","",IF($H71="","",IFERROR(IF(VLOOKUP(L71+7,'Fechas de clase'!$B$5:$B$102,1,0),L71+14),L71+7)))</f>
        <v/>
      </c>
      <c r="N71" s="289" t="str">
        <f>IF($H71="(en blanco)","",IF($H71="","",IFERROR(IF(VLOOKUP(M71+7,'Fechas de clase'!$B$5:$B$102,1,0),M71+14),M71+7)))</f>
        <v/>
      </c>
      <c r="O71" s="289" t="str">
        <f>IF($H71="(en blanco)","",IF($H71="","",IFERROR(IF(VLOOKUP(N71+7,'Fechas de clase'!$B$5:$B$102,1,0),N71+14),N71+7)))</f>
        <v/>
      </c>
      <c r="P71" s="289" t="str">
        <f>IF($H71="(en blanco)","",IF($H71="","",IFERROR(IF(VLOOKUP(O71+7,'Fechas de clase'!$B$5:$B$102,1,0),O71+14),O71+7)))</f>
        <v/>
      </c>
      <c r="Q71" s="289" t="str">
        <f>IF($H71="(en blanco)","",IF($H71="","",IFERROR(IF(VLOOKUP(P71+7,'Fechas de clase'!$B$5:$B$102,1,0),P71+14),P71+7)))</f>
        <v/>
      </c>
      <c r="R71" s="289" t="str">
        <f>IF($H71="(en blanco)","",IF($H71="","",IFERROR(IF(VLOOKUP(Q71+7,'Fechas de clase'!$B$5:$B$102,1,0),Q71+14),Q71+7)))</f>
        <v/>
      </c>
      <c r="S71" s="289" t="str">
        <f>IF($H71="(en blanco)","",IF($H71="","",IFERROR(IF(VLOOKUP(R71+7,'Fechas de clase'!$B$5:$B$102,1,0),R71+14),R71+7)))</f>
        <v/>
      </c>
      <c r="T71" s="289" t="str">
        <f>IF($H71="(en blanco)","",IF($H71="","",IFERROR(IF(VLOOKUP(S71+7,'Fechas de clase'!$B$5:$B$102,1,0),S71+14),S71+7)))</f>
        <v/>
      </c>
      <c r="U71" s="289" t="str">
        <f>IF($H71="(en blanco)","",IF($H71="","",IFERROR(IF(VLOOKUP(T71+7,'Fechas de clase'!$B$5:$B$102,1,0),T71+14),T71+7)))</f>
        <v/>
      </c>
      <c r="V71" s="289" t="str">
        <f>IF($H71="(en blanco)","",IF($H71="","",IFERROR(IF(VLOOKUP(U71+7,'Fechas de clase'!$B$5:$B$102,1,0),U71+14),U71+7)))</f>
        <v/>
      </c>
      <c r="W71" s="289" t="str">
        <f>IF($H71="(en blanco)","",IF($H71="","",IFERROR(IF(VLOOKUP(V71+7,'Fechas de clase'!$B$5:$B$102,1,0),V71+14),V71+7)))</f>
        <v/>
      </c>
      <c r="X71" s="289" t="str">
        <f>IF($H71="(en blanco)","",IF($H71="","",IFERROR(IF(VLOOKUP(W71+7,'Fechas de clase'!$B$5:$B$102,1,0),W71+14),W71+7)))</f>
        <v/>
      </c>
      <c r="Y71" s="289" t="str">
        <f>IF($H71="(en blanco)","",IF($H71="","",IFERROR(IF(VLOOKUP(X71+7,'Fechas de clase'!$B$5:$B$102,1,0),X71+14),X71+7)))</f>
        <v/>
      </c>
    </row>
    <row r="72" spans="2:25">
      <c r="B72" s="290"/>
      <c r="J72" s="288" t="str">
        <f t="shared" si="1"/>
        <v/>
      </c>
      <c r="K72" s="289" t="str">
        <f>IF($H72="(en blanco)","",IF($H72="","",IFERROR(IF(VLOOKUP(H72+7,'Fechas de clase'!$B$5:$B$102,1,0),H72+14),H72+7)))</f>
        <v/>
      </c>
      <c r="L72" s="289" t="str">
        <f>IF($H72="(en blanco)","",IF($H72="","",IFERROR(IF(VLOOKUP(K72+7,'Fechas de clase'!$B$5:$B$102,1,0),K72+14),K72+7)))</f>
        <v/>
      </c>
      <c r="M72" s="289" t="str">
        <f>IF($H72="(en blanco)","",IF($H72="","",IFERROR(IF(VLOOKUP(L72+7,'Fechas de clase'!$B$5:$B$102,1,0),L72+14),L72+7)))</f>
        <v/>
      </c>
      <c r="N72" s="289" t="str">
        <f>IF($H72="(en blanco)","",IF($H72="","",IFERROR(IF(VLOOKUP(M72+7,'Fechas de clase'!$B$5:$B$102,1,0),M72+14),M72+7)))</f>
        <v/>
      </c>
      <c r="O72" s="289" t="str">
        <f>IF($H72="(en blanco)","",IF($H72="","",IFERROR(IF(VLOOKUP(N72+7,'Fechas de clase'!$B$5:$B$102,1,0),N72+14),N72+7)))</f>
        <v/>
      </c>
      <c r="P72" s="289" t="str">
        <f>IF($H72="(en blanco)","",IF($H72="","",IFERROR(IF(VLOOKUP(O72+7,'Fechas de clase'!$B$5:$B$102,1,0),O72+14),O72+7)))</f>
        <v/>
      </c>
      <c r="Q72" s="289" t="str">
        <f>IF($H72="(en blanco)","",IF($H72="","",IFERROR(IF(VLOOKUP(P72+7,'Fechas de clase'!$B$5:$B$102,1,0),P72+14),P72+7)))</f>
        <v/>
      </c>
      <c r="R72" s="289" t="str">
        <f>IF($H72="(en blanco)","",IF($H72="","",IFERROR(IF(VLOOKUP(Q72+7,'Fechas de clase'!$B$5:$B$102,1,0),Q72+14),Q72+7)))</f>
        <v/>
      </c>
      <c r="S72" s="289" t="str">
        <f>IF($H72="(en blanco)","",IF($H72="","",IFERROR(IF(VLOOKUP(R72+7,'Fechas de clase'!$B$5:$B$102,1,0),R72+14),R72+7)))</f>
        <v/>
      </c>
      <c r="T72" s="289" t="str">
        <f>IF($H72="(en blanco)","",IF($H72="","",IFERROR(IF(VLOOKUP(S72+7,'Fechas de clase'!$B$5:$B$102,1,0),S72+14),S72+7)))</f>
        <v/>
      </c>
      <c r="U72" s="289" t="str">
        <f>IF($H72="(en blanco)","",IF($H72="","",IFERROR(IF(VLOOKUP(T72+7,'Fechas de clase'!$B$5:$B$102,1,0),T72+14),T72+7)))</f>
        <v/>
      </c>
      <c r="V72" s="289" t="str">
        <f>IF($H72="(en blanco)","",IF($H72="","",IFERROR(IF(VLOOKUP(U72+7,'Fechas de clase'!$B$5:$B$102,1,0),U72+14),U72+7)))</f>
        <v/>
      </c>
      <c r="W72" s="289" t="str">
        <f>IF($H72="(en blanco)","",IF($H72="","",IFERROR(IF(VLOOKUP(V72+7,'Fechas de clase'!$B$5:$B$102,1,0),V72+14),V72+7)))</f>
        <v/>
      </c>
      <c r="X72" s="289" t="str">
        <f>IF($H72="(en blanco)","",IF($H72="","",IFERROR(IF(VLOOKUP(W72+7,'Fechas de clase'!$B$5:$B$102,1,0),W72+14),W72+7)))</f>
        <v/>
      </c>
      <c r="Y72" s="289" t="str">
        <f>IF($H72="(en blanco)","",IF($H72="","",IFERROR(IF(VLOOKUP(X72+7,'Fechas de clase'!$B$5:$B$102,1,0),X72+14),X72+7)))</f>
        <v/>
      </c>
    </row>
    <row r="73" spans="2:25">
      <c r="B73" s="290"/>
      <c r="J73" s="288" t="str">
        <f t="shared" si="1"/>
        <v/>
      </c>
      <c r="K73" s="289" t="str">
        <f>IF($H73="(en blanco)","",IF($H73="","",IFERROR(IF(VLOOKUP(H73+7,'Fechas de clase'!$B$5:$B$102,1,0),H73+14),H73+7)))</f>
        <v/>
      </c>
      <c r="L73" s="289" t="str">
        <f>IF($H73="(en blanco)","",IF($H73="","",IFERROR(IF(VLOOKUP(K73+7,'Fechas de clase'!$B$5:$B$102,1,0),K73+14),K73+7)))</f>
        <v/>
      </c>
      <c r="M73" s="289" t="str">
        <f>IF($H73="(en blanco)","",IF($H73="","",IFERROR(IF(VLOOKUP(L73+7,'Fechas de clase'!$B$5:$B$102,1,0),L73+14),L73+7)))</f>
        <v/>
      </c>
      <c r="N73" s="289" t="str">
        <f>IF($H73="(en blanco)","",IF($H73="","",IFERROR(IF(VLOOKUP(M73+7,'Fechas de clase'!$B$5:$B$102,1,0),M73+14),M73+7)))</f>
        <v/>
      </c>
      <c r="O73" s="289" t="str">
        <f>IF($H73="(en blanco)","",IF($H73="","",IFERROR(IF(VLOOKUP(N73+7,'Fechas de clase'!$B$5:$B$102,1,0),N73+14),N73+7)))</f>
        <v/>
      </c>
      <c r="P73" s="289" t="str">
        <f>IF($H73="(en blanco)","",IF($H73="","",IFERROR(IF(VLOOKUP(O73+7,'Fechas de clase'!$B$5:$B$102,1,0),O73+14),O73+7)))</f>
        <v/>
      </c>
      <c r="Q73" s="289" t="str">
        <f>IF($H73="(en blanco)","",IF($H73="","",IFERROR(IF(VLOOKUP(P73+7,'Fechas de clase'!$B$5:$B$102,1,0),P73+14),P73+7)))</f>
        <v/>
      </c>
      <c r="R73" s="289" t="str">
        <f>IF($H73="(en blanco)","",IF($H73="","",IFERROR(IF(VLOOKUP(Q73+7,'Fechas de clase'!$B$5:$B$102,1,0),Q73+14),Q73+7)))</f>
        <v/>
      </c>
      <c r="S73" s="289" t="str">
        <f>IF($H73="(en blanco)","",IF($H73="","",IFERROR(IF(VLOOKUP(R73+7,'Fechas de clase'!$B$5:$B$102,1,0),R73+14),R73+7)))</f>
        <v/>
      </c>
      <c r="T73" s="289" t="str">
        <f>IF($H73="(en blanco)","",IF($H73="","",IFERROR(IF(VLOOKUP(S73+7,'Fechas de clase'!$B$5:$B$102,1,0),S73+14),S73+7)))</f>
        <v/>
      </c>
      <c r="U73" s="289" t="str">
        <f>IF($H73="(en blanco)","",IF($H73="","",IFERROR(IF(VLOOKUP(T73+7,'Fechas de clase'!$B$5:$B$102,1,0),T73+14),T73+7)))</f>
        <v/>
      </c>
      <c r="V73" s="289" t="str">
        <f>IF($H73="(en blanco)","",IF($H73="","",IFERROR(IF(VLOOKUP(U73+7,'Fechas de clase'!$B$5:$B$102,1,0),U73+14),U73+7)))</f>
        <v/>
      </c>
      <c r="W73" s="289" t="str">
        <f>IF($H73="(en blanco)","",IF($H73="","",IFERROR(IF(VLOOKUP(V73+7,'Fechas de clase'!$B$5:$B$102,1,0),V73+14),V73+7)))</f>
        <v/>
      </c>
      <c r="X73" s="289" t="str">
        <f>IF($H73="(en blanco)","",IF($H73="","",IFERROR(IF(VLOOKUP(W73+7,'Fechas de clase'!$B$5:$B$102,1,0),W73+14),W73+7)))</f>
        <v/>
      </c>
      <c r="Y73" s="289" t="str">
        <f>IF($H73="(en blanco)","",IF($H73="","",IFERROR(IF(VLOOKUP(X73+7,'Fechas de clase'!$B$5:$B$102,1,0),X73+14),X73+7)))</f>
        <v/>
      </c>
    </row>
    <row r="74" spans="2:25">
      <c r="B74" s="290"/>
      <c r="J74" s="288" t="str">
        <f t="shared" si="1"/>
        <v/>
      </c>
      <c r="K74" s="289" t="str">
        <f>IF($H74="(en blanco)","",IF($H74="","",IFERROR(IF(VLOOKUP(H74+7,'Fechas de clase'!$B$5:$B$102,1,0),H74+14),H74+7)))</f>
        <v/>
      </c>
      <c r="L74" s="289" t="str">
        <f>IF($H74="(en blanco)","",IF($H74="","",IFERROR(IF(VLOOKUP(K74+7,'Fechas de clase'!$B$5:$B$102,1,0),K74+14),K74+7)))</f>
        <v/>
      </c>
      <c r="M74" s="289" t="str">
        <f>IF($H74="(en blanco)","",IF($H74="","",IFERROR(IF(VLOOKUP(L74+7,'Fechas de clase'!$B$5:$B$102,1,0),L74+14),L74+7)))</f>
        <v/>
      </c>
      <c r="N74" s="289" t="str">
        <f>IF($H74="(en blanco)","",IF($H74="","",IFERROR(IF(VLOOKUP(M74+7,'Fechas de clase'!$B$5:$B$102,1,0),M74+14),M74+7)))</f>
        <v/>
      </c>
      <c r="O74" s="289" t="str">
        <f>IF($H74="(en blanco)","",IF($H74="","",IFERROR(IF(VLOOKUP(N74+7,'Fechas de clase'!$B$5:$B$102,1,0),N74+14),N74+7)))</f>
        <v/>
      </c>
      <c r="P74" s="289" t="str">
        <f>IF($H74="(en blanco)","",IF($H74="","",IFERROR(IF(VLOOKUP(O74+7,'Fechas de clase'!$B$5:$B$102,1,0),O74+14),O74+7)))</f>
        <v/>
      </c>
      <c r="Q74" s="289" t="str">
        <f>IF($H74="(en blanco)","",IF($H74="","",IFERROR(IF(VLOOKUP(P74+7,'Fechas de clase'!$B$5:$B$102,1,0),P74+14),P74+7)))</f>
        <v/>
      </c>
      <c r="R74" s="289" t="str">
        <f>IF($H74="(en blanco)","",IF($H74="","",IFERROR(IF(VLOOKUP(Q74+7,'Fechas de clase'!$B$5:$B$102,1,0),Q74+14),Q74+7)))</f>
        <v/>
      </c>
      <c r="S74" s="289" t="str">
        <f>IF($H74="(en blanco)","",IF($H74="","",IFERROR(IF(VLOOKUP(R74+7,'Fechas de clase'!$B$5:$B$102,1,0),R74+14),R74+7)))</f>
        <v/>
      </c>
      <c r="T74" s="289" t="str">
        <f>IF($H74="(en blanco)","",IF($H74="","",IFERROR(IF(VLOOKUP(S74+7,'Fechas de clase'!$B$5:$B$102,1,0),S74+14),S74+7)))</f>
        <v/>
      </c>
      <c r="U74" s="289" t="str">
        <f>IF($H74="(en blanco)","",IF($H74="","",IFERROR(IF(VLOOKUP(T74+7,'Fechas de clase'!$B$5:$B$102,1,0),T74+14),T74+7)))</f>
        <v/>
      </c>
      <c r="V74" s="289" t="str">
        <f>IF($H74="(en blanco)","",IF($H74="","",IFERROR(IF(VLOOKUP(U74+7,'Fechas de clase'!$B$5:$B$102,1,0),U74+14),U74+7)))</f>
        <v/>
      </c>
      <c r="W74" s="289" t="str">
        <f>IF($H74="(en blanco)","",IF($H74="","",IFERROR(IF(VLOOKUP(V74+7,'Fechas de clase'!$B$5:$B$102,1,0),V74+14),V74+7)))</f>
        <v/>
      </c>
      <c r="X74" s="289" t="str">
        <f>IF($H74="(en blanco)","",IF($H74="","",IFERROR(IF(VLOOKUP(W74+7,'Fechas de clase'!$B$5:$B$102,1,0),W74+14),W74+7)))</f>
        <v/>
      </c>
      <c r="Y74" s="289" t="str">
        <f>IF($H74="(en blanco)","",IF($H74="","",IFERROR(IF(VLOOKUP(X74+7,'Fechas de clase'!$B$5:$B$102,1,0),X74+14),X74+7)))</f>
        <v/>
      </c>
    </row>
    <row r="75" spans="2:25">
      <c r="B75" s="290"/>
      <c r="J75" s="288" t="str">
        <f t="shared" si="1"/>
        <v/>
      </c>
      <c r="K75" s="289" t="str">
        <f>IF($H75="(en blanco)","",IF($H75="","",IFERROR(IF(VLOOKUP(H75+7,'Fechas de clase'!$B$5:$B$102,1,0),H75+14),H75+7)))</f>
        <v/>
      </c>
      <c r="L75" s="289" t="str">
        <f>IF($H75="(en blanco)","",IF($H75="","",IFERROR(IF(VLOOKUP(K75+7,'Fechas de clase'!$B$5:$B$102,1,0),K75+14),K75+7)))</f>
        <v/>
      </c>
      <c r="M75" s="289" t="str">
        <f>IF($H75="(en blanco)","",IF($H75="","",IFERROR(IF(VLOOKUP(L75+7,'Fechas de clase'!$B$5:$B$102,1,0),L75+14),L75+7)))</f>
        <v/>
      </c>
      <c r="N75" s="289" t="str">
        <f>IF($H75="(en blanco)","",IF($H75="","",IFERROR(IF(VLOOKUP(M75+7,'Fechas de clase'!$B$5:$B$102,1,0),M75+14),M75+7)))</f>
        <v/>
      </c>
      <c r="O75" s="289" t="str">
        <f>IF($H75="(en blanco)","",IF($H75="","",IFERROR(IF(VLOOKUP(N75+7,'Fechas de clase'!$B$5:$B$102,1,0),N75+14),N75+7)))</f>
        <v/>
      </c>
      <c r="P75" s="289" t="str">
        <f>IF($H75="(en blanco)","",IF($H75="","",IFERROR(IF(VLOOKUP(O75+7,'Fechas de clase'!$B$5:$B$102,1,0),O75+14),O75+7)))</f>
        <v/>
      </c>
      <c r="Q75" s="289" t="str">
        <f>IF($H75="(en blanco)","",IF($H75="","",IFERROR(IF(VLOOKUP(P75+7,'Fechas de clase'!$B$5:$B$102,1,0),P75+14),P75+7)))</f>
        <v/>
      </c>
      <c r="R75" s="289" t="str">
        <f>IF($H75="(en blanco)","",IF($H75="","",IFERROR(IF(VLOOKUP(Q75+7,'Fechas de clase'!$B$5:$B$102,1,0),Q75+14),Q75+7)))</f>
        <v/>
      </c>
      <c r="S75" s="289" t="str">
        <f>IF($H75="(en blanco)","",IF($H75="","",IFERROR(IF(VLOOKUP(R75+7,'Fechas de clase'!$B$5:$B$102,1,0),R75+14),R75+7)))</f>
        <v/>
      </c>
      <c r="T75" s="289" t="str">
        <f>IF($H75="(en blanco)","",IF($H75="","",IFERROR(IF(VLOOKUP(S75+7,'Fechas de clase'!$B$5:$B$102,1,0),S75+14),S75+7)))</f>
        <v/>
      </c>
      <c r="U75" s="289" t="str">
        <f>IF($H75="(en blanco)","",IF($H75="","",IFERROR(IF(VLOOKUP(T75+7,'Fechas de clase'!$B$5:$B$102,1,0),T75+14),T75+7)))</f>
        <v/>
      </c>
      <c r="V75" s="289" t="str">
        <f>IF($H75="(en blanco)","",IF($H75="","",IFERROR(IF(VLOOKUP(U75+7,'Fechas de clase'!$B$5:$B$102,1,0),U75+14),U75+7)))</f>
        <v/>
      </c>
      <c r="W75" s="289" t="str">
        <f>IF($H75="(en blanco)","",IF($H75="","",IFERROR(IF(VLOOKUP(V75+7,'Fechas de clase'!$B$5:$B$102,1,0),V75+14),V75+7)))</f>
        <v/>
      </c>
      <c r="X75" s="289" t="str">
        <f>IF($H75="(en blanco)","",IF($H75="","",IFERROR(IF(VLOOKUP(W75+7,'Fechas de clase'!$B$5:$B$102,1,0),W75+14),W75+7)))</f>
        <v/>
      </c>
      <c r="Y75" s="289" t="str">
        <f>IF($H75="(en blanco)","",IF($H75="","",IFERROR(IF(VLOOKUP(X75+7,'Fechas de clase'!$B$5:$B$102,1,0),X75+14),X75+7)))</f>
        <v/>
      </c>
    </row>
    <row r="76" spans="2:25">
      <c r="B76" s="290"/>
      <c r="J76" s="288" t="str">
        <f t="shared" si="1"/>
        <v/>
      </c>
      <c r="K76" s="289" t="str">
        <f>IF($H76="(en blanco)","",IF($H76="","",IFERROR(IF(VLOOKUP(H76+7,'Fechas de clase'!$B$5:$B$102,1,0),H76+14),H76+7)))</f>
        <v/>
      </c>
      <c r="L76" s="289" t="str">
        <f>IF($H76="(en blanco)","",IF($H76="","",IFERROR(IF(VLOOKUP(K76+7,'Fechas de clase'!$B$5:$B$102,1,0),K76+14),K76+7)))</f>
        <v/>
      </c>
      <c r="M76" s="289" t="str">
        <f>IF($H76="(en blanco)","",IF($H76="","",IFERROR(IF(VLOOKUP(L76+7,'Fechas de clase'!$B$5:$B$102,1,0),L76+14),L76+7)))</f>
        <v/>
      </c>
      <c r="N76" s="289" t="str">
        <f>IF($H76="(en blanco)","",IF($H76="","",IFERROR(IF(VLOOKUP(M76+7,'Fechas de clase'!$B$5:$B$102,1,0),M76+14),M76+7)))</f>
        <v/>
      </c>
      <c r="O76" s="289" t="str">
        <f>IF($H76="(en blanco)","",IF($H76="","",IFERROR(IF(VLOOKUP(N76+7,'Fechas de clase'!$B$5:$B$102,1,0),N76+14),N76+7)))</f>
        <v/>
      </c>
      <c r="P76" s="289" t="str">
        <f>IF($H76="(en blanco)","",IF($H76="","",IFERROR(IF(VLOOKUP(O76+7,'Fechas de clase'!$B$5:$B$102,1,0),O76+14),O76+7)))</f>
        <v/>
      </c>
      <c r="Q76" s="289" t="str">
        <f>IF($H76="(en blanco)","",IF($H76="","",IFERROR(IF(VLOOKUP(P76+7,'Fechas de clase'!$B$5:$B$102,1,0),P76+14),P76+7)))</f>
        <v/>
      </c>
      <c r="R76" s="289" t="str">
        <f>IF($H76="(en blanco)","",IF($H76="","",IFERROR(IF(VLOOKUP(Q76+7,'Fechas de clase'!$B$5:$B$102,1,0),Q76+14),Q76+7)))</f>
        <v/>
      </c>
      <c r="S76" s="289" t="str">
        <f>IF($H76="(en blanco)","",IF($H76="","",IFERROR(IF(VLOOKUP(R76+7,'Fechas de clase'!$B$5:$B$102,1,0),R76+14),R76+7)))</f>
        <v/>
      </c>
      <c r="T76" s="289" t="str">
        <f>IF($H76="(en blanco)","",IF($H76="","",IFERROR(IF(VLOOKUP(S76+7,'Fechas de clase'!$B$5:$B$102,1,0),S76+14),S76+7)))</f>
        <v/>
      </c>
      <c r="U76" s="289" t="str">
        <f>IF($H76="(en blanco)","",IF($H76="","",IFERROR(IF(VLOOKUP(T76+7,'Fechas de clase'!$B$5:$B$102,1,0),T76+14),T76+7)))</f>
        <v/>
      </c>
      <c r="V76" s="289" t="str">
        <f>IF($H76="(en blanco)","",IF($H76="","",IFERROR(IF(VLOOKUP(U76+7,'Fechas de clase'!$B$5:$B$102,1,0),U76+14),U76+7)))</f>
        <v/>
      </c>
      <c r="W76" s="289" t="str">
        <f>IF($H76="(en blanco)","",IF($H76="","",IFERROR(IF(VLOOKUP(V76+7,'Fechas de clase'!$B$5:$B$102,1,0),V76+14),V76+7)))</f>
        <v/>
      </c>
      <c r="X76" s="289" t="str">
        <f>IF($H76="(en blanco)","",IF($H76="","",IFERROR(IF(VLOOKUP(W76+7,'Fechas de clase'!$B$5:$B$102,1,0),W76+14),W76+7)))</f>
        <v/>
      </c>
      <c r="Y76" s="289" t="str">
        <f>IF($H76="(en blanco)","",IF($H76="","",IFERROR(IF(VLOOKUP(X76+7,'Fechas de clase'!$B$5:$B$102,1,0),X76+14),X76+7)))</f>
        <v/>
      </c>
    </row>
    <row r="77" spans="2:25">
      <c r="B77" s="290"/>
      <c r="J77" s="288" t="str">
        <f t="shared" si="1"/>
        <v/>
      </c>
      <c r="K77" s="289" t="str">
        <f>IF($H77="(en blanco)","",IF($H77="","",IFERROR(IF(VLOOKUP(H77+7,'Fechas de clase'!$B$5:$B$102,1,0),H77+14),H77+7)))</f>
        <v/>
      </c>
      <c r="L77" s="289" t="str">
        <f>IF($H77="(en blanco)","",IF($H77="","",IFERROR(IF(VLOOKUP(K77+7,'Fechas de clase'!$B$5:$B$102,1,0),K77+14),K77+7)))</f>
        <v/>
      </c>
      <c r="M77" s="289" t="str">
        <f>IF($H77="(en blanco)","",IF($H77="","",IFERROR(IF(VLOOKUP(L77+7,'Fechas de clase'!$B$5:$B$102,1,0),L77+14),L77+7)))</f>
        <v/>
      </c>
      <c r="N77" s="289" t="str">
        <f>IF($H77="(en blanco)","",IF($H77="","",IFERROR(IF(VLOOKUP(M77+7,'Fechas de clase'!$B$5:$B$102,1,0),M77+14),M77+7)))</f>
        <v/>
      </c>
      <c r="O77" s="289" t="str">
        <f>IF($H77="(en blanco)","",IF($H77="","",IFERROR(IF(VLOOKUP(N77+7,'Fechas de clase'!$B$5:$B$102,1,0),N77+14),N77+7)))</f>
        <v/>
      </c>
      <c r="P77" s="289" t="str">
        <f>IF($H77="(en blanco)","",IF($H77="","",IFERROR(IF(VLOOKUP(O77+7,'Fechas de clase'!$B$5:$B$102,1,0),O77+14),O77+7)))</f>
        <v/>
      </c>
      <c r="Q77" s="289" t="str">
        <f>IF($H77="(en blanco)","",IF($H77="","",IFERROR(IF(VLOOKUP(P77+7,'Fechas de clase'!$B$5:$B$102,1,0),P77+14),P77+7)))</f>
        <v/>
      </c>
      <c r="R77" s="289" t="str">
        <f>IF($H77="(en blanco)","",IF($H77="","",IFERROR(IF(VLOOKUP(Q77+7,'Fechas de clase'!$B$5:$B$102,1,0),Q77+14),Q77+7)))</f>
        <v/>
      </c>
      <c r="S77" s="289" t="str">
        <f>IF($H77="(en blanco)","",IF($H77="","",IFERROR(IF(VLOOKUP(R77+7,'Fechas de clase'!$B$5:$B$102,1,0),R77+14),R77+7)))</f>
        <v/>
      </c>
      <c r="T77" s="289" t="str">
        <f>IF($H77="(en blanco)","",IF($H77="","",IFERROR(IF(VLOOKUP(S77+7,'Fechas de clase'!$B$5:$B$102,1,0),S77+14),S77+7)))</f>
        <v/>
      </c>
      <c r="U77" s="289" t="str">
        <f>IF($H77="(en blanco)","",IF($H77="","",IFERROR(IF(VLOOKUP(T77+7,'Fechas de clase'!$B$5:$B$102,1,0),T77+14),T77+7)))</f>
        <v/>
      </c>
      <c r="V77" s="289" t="str">
        <f>IF($H77="(en blanco)","",IF($H77="","",IFERROR(IF(VLOOKUP(U77+7,'Fechas de clase'!$B$5:$B$102,1,0),U77+14),U77+7)))</f>
        <v/>
      </c>
      <c r="W77" s="289" t="str">
        <f>IF($H77="(en blanco)","",IF($H77="","",IFERROR(IF(VLOOKUP(V77+7,'Fechas de clase'!$B$5:$B$102,1,0),V77+14),V77+7)))</f>
        <v/>
      </c>
      <c r="X77" s="289" t="str">
        <f>IF($H77="(en blanco)","",IF($H77="","",IFERROR(IF(VLOOKUP(W77+7,'Fechas de clase'!$B$5:$B$102,1,0),W77+14),W77+7)))</f>
        <v/>
      </c>
      <c r="Y77" s="289" t="str">
        <f>IF($H77="(en blanco)","",IF($H77="","",IFERROR(IF(VLOOKUP(X77+7,'Fechas de clase'!$B$5:$B$102,1,0),X77+14),X77+7)))</f>
        <v/>
      </c>
    </row>
    <row r="78" spans="2:25">
      <c r="B78" s="290"/>
      <c r="J78" s="288" t="str">
        <f t="shared" si="1"/>
        <v/>
      </c>
      <c r="K78" s="289" t="str">
        <f>IF($H78="(en blanco)","",IF($H78="","",IFERROR(IF(VLOOKUP(H78+7,'Fechas de clase'!$B$5:$B$102,1,0),H78+14),H78+7)))</f>
        <v/>
      </c>
      <c r="L78" s="289" t="str">
        <f>IF($H78="(en blanco)","",IF($H78="","",IFERROR(IF(VLOOKUP(K78+7,'Fechas de clase'!$B$5:$B$102,1,0),K78+14),K78+7)))</f>
        <v/>
      </c>
      <c r="M78" s="289" t="str">
        <f>IF($H78="(en blanco)","",IF($H78="","",IFERROR(IF(VLOOKUP(L78+7,'Fechas de clase'!$B$5:$B$102,1,0),L78+14),L78+7)))</f>
        <v/>
      </c>
      <c r="N78" s="289" t="str">
        <f>IF($H78="(en blanco)","",IF($H78="","",IFERROR(IF(VLOOKUP(M78+7,'Fechas de clase'!$B$5:$B$102,1,0),M78+14),M78+7)))</f>
        <v/>
      </c>
      <c r="O78" s="289" t="str">
        <f>IF($H78="(en blanco)","",IF($H78="","",IFERROR(IF(VLOOKUP(N78+7,'Fechas de clase'!$B$5:$B$102,1,0),N78+14),N78+7)))</f>
        <v/>
      </c>
      <c r="P78" s="289" t="str">
        <f>IF($H78="(en blanco)","",IF($H78="","",IFERROR(IF(VLOOKUP(O78+7,'Fechas de clase'!$B$5:$B$102,1,0),O78+14),O78+7)))</f>
        <v/>
      </c>
      <c r="Q78" s="289" t="str">
        <f>IF($H78="(en blanco)","",IF($H78="","",IFERROR(IF(VLOOKUP(P78+7,'Fechas de clase'!$B$5:$B$102,1,0),P78+14),P78+7)))</f>
        <v/>
      </c>
      <c r="R78" s="289" t="str">
        <f>IF($H78="(en blanco)","",IF($H78="","",IFERROR(IF(VLOOKUP(Q78+7,'Fechas de clase'!$B$5:$B$102,1,0),Q78+14),Q78+7)))</f>
        <v/>
      </c>
      <c r="S78" s="289" t="str">
        <f>IF($H78="(en blanco)","",IF($H78="","",IFERROR(IF(VLOOKUP(R78+7,'Fechas de clase'!$B$5:$B$102,1,0),R78+14),R78+7)))</f>
        <v/>
      </c>
      <c r="T78" s="289" t="str">
        <f>IF($H78="(en blanco)","",IF($H78="","",IFERROR(IF(VLOOKUP(S78+7,'Fechas de clase'!$B$5:$B$102,1,0),S78+14),S78+7)))</f>
        <v/>
      </c>
      <c r="U78" s="289" t="str">
        <f>IF($H78="(en blanco)","",IF($H78="","",IFERROR(IF(VLOOKUP(T78+7,'Fechas de clase'!$B$5:$B$102,1,0),T78+14),T78+7)))</f>
        <v/>
      </c>
      <c r="V78" s="289" t="str">
        <f>IF($H78="(en blanco)","",IF($H78="","",IFERROR(IF(VLOOKUP(U78+7,'Fechas de clase'!$B$5:$B$102,1,0),U78+14),U78+7)))</f>
        <v/>
      </c>
      <c r="W78" s="289" t="str">
        <f>IF($H78="(en blanco)","",IF($H78="","",IFERROR(IF(VLOOKUP(V78+7,'Fechas de clase'!$B$5:$B$102,1,0),V78+14),V78+7)))</f>
        <v/>
      </c>
      <c r="X78" s="289" t="str">
        <f>IF($H78="(en blanco)","",IF($H78="","",IFERROR(IF(VLOOKUP(W78+7,'Fechas de clase'!$B$5:$B$102,1,0),W78+14),W78+7)))</f>
        <v/>
      </c>
      <c r="Y78" s="289" t="str">
        <f>IF($H78="(en blanco)","",IF($H78="","",IFERROR(IF(VLOOKUP(X78+7,'Fechas de clase'!$B$5:$B$102,1,0),X78+14),X78+7)))</f>
        <v/>
      </c>
    </row>
    <row r="79" spans="2:25">
      <c r="B79" s="290"/>
      <c r="J79" s="288" t="str">
        <f t="shared" si="1"/>
        <v/>
      </c>
      <c r="K79" s="289" t="str">
        <f>IF($H79="(en blanco)","",IF($H79="","",IFERROR(IF(VLOOKUP(H79+7,'Fechas de clase'!$B$5:$B$102,1,0),H79+14),H79+7)))</f>
        <v/>
      </c>
      <c r="L79" s="289" t="str">
        <f>IF($H79="(en blanco)","",IF($H79="","",IFERROR(IF(VLOOKUP(K79+7,'Fechas de clase'!$B$5:$B$102,1,0),K79+14),K79+7)))</f>
        <v/>
      </c>
      <c r="M79" s="289" t="str">
        <f>IF($H79="(en blanco)","",IF($H79="","",IFERROR(IF(VLOOKUP(L79+7,'Fechas de clase'!$B$5:$B$102,1,0),L79+14),L79+7)))</f>
        <v/>
      </c>
      <c r="N79" s="289" t="str">
        <f>IF($H79="(en blanco)","",IF($H79="","",IFERROR(IF(VLOOKUP(M79+7,'Fechas de clase'!$B$5:$B$102,1,0),M79+14),M79+7)))</f>
        <v/>
      </c>
      <c r="O79" s="289" t="str">
        <f>IF($H79="(en blanco)","",IF($H79="","",IFERROR(IF(VLOOKUP(N79+7,'Fechas de clase'!$B$5:$B$102,1,0),N79+14),N79+7)))</f>
        <v/>
      </c>
      <c r="P79" s="289" t="str">
        <f>IF($H79="(en blanco)","",IF($H79="","",IFERROR(IF(VLOOKUP(O79+7,'Fechas de clase'!$B$5:$B$102,1,0),O79+14),O79+7)))</f>
        <v/>
      </c>
      <c r="Q79" s="289" t="str">
        <f>IF($H79="(en blanco)","",IF($H79="","",IFERROR(IF(VLOOKUP(P79+7,'Fechas de clase'!$B$5:$B$102,1,0),P79+14),P79+7)))</f>
        <v/>
      </c>
      <c r="R79" s="289" t="str">
        <f>IF($H79="(en blanco)","",IF($H79="","",IFERROR(IF(VLOOKUP(Q79+7,'Fechas de clase'!$B$5:$B$102,1,0),Q79+14),Q79+7)))</f>
        <v/>
      </c>
      <c r="S79" s="289" t="str">
        <f>IF($H79="(en blanco)","",IF($H79="","",IFERROR(IF(VLOOKUP(R79+7,'Fechas de clase'!$B$5:$B$102,1,0),R79+14),R79+7)))</f>
        <v/>
      </c>
      <c r="T79" s="289" t="str">
        <f>IF($H79="(en blanco)","",IF($H79="","",IFERROR(IF(VLOOKUP(S79+7,'Fechas de clase'!$B$5:$B$102,1,0),S79+14),S79+7)))</f>
        <v/>
      </c>
      <c r="U79" s="289" t="str">
        <f>IF($H79="(en blanco)","",IF($H79="","",IFERROR(IF(VLOOKUP(T79+7,'Fechas de clase'!$B$5:$B$102,1,0),T79+14),T79+7)))</f>
        <v/>
      </c>
      <c r="V79" s="289" t="str">
        <f>IF($H79="(en blanco)","",IF($H79="","",IFERROR(IF(VLOOKUP(U79+7,'Fechas de clase'!$B$5:$B$102,1,0),U79+14),U79+7)))</f>
        <v/>
      </c>
      <c r="W79" s="289" t="str">
        <f>IF($H79="(en blanco)","",IF($H79="","",IFERROR(IF(VLOOKUP(V79+7,'Fechas de clase'!$B$5:$B$102,1,0),V79+14),V79+7)))</f>
        <v/>
      </c>
      <c r="X79" s="289" t="str">
        <f>IF($H79="(en blanco)","",IF($H79="","",IFERROR(IF(VLOOKUP(W79+7,'Fechas de clase'!$B$5:$B$102,1,0),W79+14),W79+7)))</f>
        <v/>
      </c>
      <c r="Y79" s="289" t="str">
        <f>IF($H79="(en blanco)","",IF($H79="","",IFERROR(IF(VLOOKUP(X79+7,'Fechas de clase'!$B$5:$B$102,1,0),X79+14),X79+7)))</f>
        <v/>
      </c>
    </row>
    <row r="80" spans="2:25">
      <c r="B80" s="290"/>
      <c r="J80" s="288" t="str">
        <f t="shared" si="1"/>
        <v/>
      </c>
      <c r="K80" s="289" t="str">
        <f>IF($H80="(en blanco)","",IF($H80="","",IFERROR(IF(VLOOKUP(H80+7,'Fechas de clase'!$B$5:$B$102,1,0),H80+14),H80+7)))</f>
        <v/>
      </c>
      <c r="L80" s="289" t="str">
        <f>IF($H80="(en blanco)","",IF($H80="","",IFERROR(IF(VLOOKUP(K80+7,'Fechas de clase'!$B$5:$B$102,1,0),K80+14),K80+7)))</f>
        <v/>
      </c>
      <c r="M80" s="289" t="str">
        <f>IF($H80="(en blanco)","",IF($H80="","",IFERROR(IF(VLOOKUP(L80+7,'Fechas de clase'!$B$5:$B$102,1,0),L80+14),L80+7)))</f>
        <v/>
      </c>
      <c r="N80" s="289" t="str">
        <f>IF($H80="(en blanco)","",IF($H80="","",IFERROR(IF(VLOOKUP(M80+7,'Fechas de clase'!$B$5:$B$102,1,0),M80+14),M80+7)))</f>
        <v/>
      </c>
      <c r="O80" s="289" t="str">
        <f>IF($H80="(en blanco)","",IF($H80="","",IFERROR(IF(VLOOKUP(N80+7,'Fechas de clase'!$B$5:$B$102,1,0),N80+14),N80+7)))</f>
        <v/>
      </c>
      <c r="P80" s="289" t="str">
        <f>IF($H80="(en blanco)","",IF($H80="","",IFERROR(IF(VLOOKUP(O80+7,'Fechas de clase'!$B$5:$B$102,1,0),O80+14),O80+7)))</f>
        <v/>
      </c>
      <c r="Q80" s="289" t="str">
        <f>IF($H80="(en blanco)","",IF($H80="","",IFERROR(IF(VLOOKUP(P80+7,'Fechas de clase'!$B$5:$B$102,1,0),P80+14),P80+7)))</f>
        <v/>
      </c>
      <c r="R80" s="289" t="str">
        <f>IF($H80="(en blanco)","",IF($H80="","",IFERROR(IF(VLOOKUP(Q80+7,'Fechas de clase'!$B$5:$B$102,1,0),Q80+14),Q80+7)))</f>
        <v/>
      </c>
      <c r="S80" s="289" t="str">
        <f>IF($H80="(en blanco)","",IF($H80="","",IFERROR(IF(VLOOKUP(R80+7,'Fechas de clase'!$B$5:$B$102,1,0),R80+14),R80+7)))</f>
        <v/>
      </c>
      <c r="T80" s="289" t="str">
        <f>IF($H80="(en blanco)","",IF($H80="","",IFERROR(IF(VLOOKUP(S80+7,'Fechas de clase'!$B$5:$B$102,1,0),S80+14),S80+7)))</f>
        <v/>
      </c>
      <c r="U80" s="289" t="str">
        <f>IF($H80="(en blanco)","",IF($H80="","",IFERROR(IF(VLOOKUP(T80+7,'Fechas de clase'!$B$5:$B$102,1,0),T80+14),T80+7)))</f>
        <v/>
      </c>
      <c r="V80" s="289" t="str">
        <f>IF($H80="(en blanco)","",IF($H80="","",IFERROR(IF(VLOOKUP(U80+7,'Fechas de clase'!$B$5:$B$102,1,0),U80+14),U80+7)))</f>
        <v/>
      </c>
      <c r="W80" s="289" t="str">
        <f>IF($H80="(en blanco)","",IF($H80="","",IFERROR(IF(VLOOKUP(V80+7,'Fechas de clase'!$B$5:$B$102,1,0),V80+14),V80+7)))</f>
        <v/>
      </c>
      <c r="X80" s="289" t="str">
        <f>IF($H80="(en blanco)","",IF($H80="","",IFERROR(IF(VLOOKUP(W80+7,'Fechas de clase'!$B$5:$B$102,1,0),W80+14),W80+7)))</f>
        <v/>
      </c>
      <c r="Y80" s="289" t="str">
        <f>IF($H80="(en blanco)","",IF($H80="","",IFERROR(IF(VLOOKUP(X80+7,'Fechas de clase'!$B$5:$B$102,1,0),X80+14),X80+7)))</f>
        <v/>
      </c>
    </row>
    <row r="81" spans="2:25">
      <c r="B81" s="290"/>
      <c r="J81" s="288" t="str">
        <f t="shared" si="1"/>
        <v/>
      </c>
      <c r="K81" s="289" t="str">
        <f>IF($H81="(en blanco)","",IF($H81="","",IFERROR(IF(VLOOKUP(H81+7,'Fechas de clase'!$B$5:$B$102,1,0),H81+14),H81+7)))</f>
        <v/>
      </c>
      <c r="L81" s="289" t="str">
        <f>IF($H81="(en blanco)","",IF($H81="","",IFERROR(IF(VLOOKUP(K81+7,'Fechas de clase'!$B$5:$B$102,1,0),K81+14),K81+7)))</f>
        <v/>
      </c>
      <c r="M81" s="289" t="str">
        <f>IF($H81="(en blanco)","",IF($H81="","",IFERROR(IF(VLOOKUP(L81+7,'Fechas de clase'!$B$5:$B$102,1,0),L81+14),L81+7)))</f>
        <v/>
      </c>
      <c r="N81" s="289" t="str">
        <f>IF($H81="(en blanco)","",IF($H81="","",IFERROR(IF(VLOOKUP(M81+7,'Fechas de clase'!$B$5:$B$102,1,0),M81+14),M81+7)))</f>
        <v/>
      </c>
      <c r="O81" s="289" t="str">
        <f>IF($H81="(en blanco)","",IF($H81="","",IFERROR(IF(VLOOKUP(N81+7,'Fechas de clase'!$B$5:$B$102,1,0),N81+14),N81+7)))</f>
        <v/>
      </c>
      <c r="P81" s="289" t="str">
        <f>IF($H81="(en blanco)","",IF($H81="","",IFERROR(IF(VLOOKUP(O81+7,'Fechas de clase'!$B$5:$B$102,1,0),O81+14),O81+7)))</f>
        <v/>
      </c>
      <c r="Q81" s="289" t="str">
        <f>IF($H81="(en blanco)","",IF($H81="","",IFERROR(IF(VLOOKUP(P81+7,'Fechas de clase'!$B$5:$B$102,1,0),P81+14),P81+7)))</f>
        <v/>
      </c>
      <c r="R81" s="289" t="str">
        <f>IF($H81="(en blanco)","",IF($H81="","",IFERROR(IF(VLOOKUP(Q81+7,'Fechas de clase'!$B$5:$B$102,1,0),Q81+14),Q81+7)))</f>
        <v/>
      </c>
      <c r="S81" s="289" t="str">
        <f>IF($H81="(en blanco)","",IF($H81="","",IFERROR(IF(VLOOKUP(R81+7,'Fechas de clase'!$B$5:$B$102,1,0),R81+14),R81+7)))</f>
        <v/>
      </c>
      <c r="T81" s="289" t="str">
        <f>IF($H81="(en blanco)","",IF($H81="","",IFERROR(IF(VLOOKUP(S81+7,'Fechas de clase'!$B$5:$B$102,1,0),S81+14),S81+7)))</f>
        <v/>
      </c>
      <c r="U81" s="289" t="str">
        <f>IF($H81="(en blanco)","",IF($H81="","",IFERROR(IF(VLOOKUP(T81+7,'Fechas de clase'!$B$5:$B$102,1,0),T81+14),T81+7)))</f>
        <v/>
      </c>
      <c r="V81" s="289" t="str">
        <f>IF($H81="(en blanco)","",IF($H81="","",IFERROR(IF(VLOOKUP(U81+7,'Fechas de clase'!$B$5:$B$102,1,0),U81+14),U81+7)))</f>
        <v/>
      </c>
      <c r="W81" s="289" t="str">
        <f>IF($H81="(en blanco)","",IF($H81="","",IFERROR(IF(VLOOKUP(V81+7,'Fechas de clase'!$B$5:$B$102,1,0),V81+14),V81+7)))</f>
        <v/>
      </c>
      <c r="X81" s="289" t="str">
        <f>IF($H81="(en blanco)","",IF($H81="","",IFERROR(IF(VLOOKUP(W81+7,'Fechas de clase'!$B$5:$B$102,1,0),W81+14),W81+7)))</f>
        <v/>
      </c>
      <c r="Y81" s="289" t="str">
        <f>IF($H81="(en blanco)","",IF($H81="","",IFERROR(IF(VLOOKUP(X81+7,'Fechas de clase'!$B$5:$B$102,1,0),X81+14),X81+7)))</f>
        <v/>
      </c>
    </row>
    <row r="82" spans="2:25">
      <c r="B82" s="290"/>
      <c r="J82" s="288" t="str">
        <f t="shared" si="1"/>
        <v/>
      </c>
      <c r="K82" s="289" t="str">
        <f>IF($H82="(en blanco)","",IF($H82="","",IFERROR(IF(VLOOKUP(H82+7,'Fechas de clase'!$B$5:$B$102,1,0),H82+14),H82+7)))</f>
        <v/>
      </c>
      <c r="L82" s="289" t="str">
        <f>IF($H82="(en blanco)","",IF($H82="","",IFERROR(IF(VLOOKUP(K82+7,'Fechas de clase'!$B$5:$B$102,1,0),K82+14),K82+7)))</f>
        <v/>
      </c>
      <c r="M82" s="289" t="str">
        <f>IF($H82="(en blanco)","",IF($H82="","",IFERROR(IF(VLOOKUP(L82+7,'Fechas de clase'!$B$5:$B$102,1,0),L82+14),L82+7)))</f>
        <v/>
      </c>
      <c r="N82" s="289" t="str">
        <f>IF($H82="(en blanco)","",IF($H82="","",IFERROR(IF(VLOOKUP(M82+7,'Fechas de clase'!$B$5:$B$102,1,0),M82+14),M82+7)))</f>
        <v/>
      </c>
      <c r="O82" s="289" t="str">
        <f>IF($H82="(en blanco)","",IF($H82="","",IFERROR(IF(VLOOKUP(N82+7,'Fechas de clase'!$B$5:$B$102,1,0),N82+14),N82+7)))</f>
        <v/>
      </c>
      <c r="P82" s="289" t="str">
        <f>IF($H82="(en blanco)","",IF($H82="","",IFERROR(IF(VLOOKUP(O82+7,'Fechas de clase'!$B$5:$B$102,1,0),O82+14),O82+7)))</f>
        <v/>
      </c>
      <c r="Q82" s="289" t="str">
        <f>IF($H82="(en blanco)","",IF($H82="","",IFERROR(IF(VLOOKUP(P82+7,'Fechas de clase'!$B$5:$B$102,1,0),P82+14),P82+7)))</f>
        <v/>
      </c>
      <c r="R82" s="289" t="str">
        <f>IF($H82="(en blanco)","",IF($H82="","",IFERROR(IF(VLOOKUP(Q82+7,'Fechas de clase'!$B$5:$B$102,1,0),Q82+14),Q82+7)))</f>
        <v/>
      </c>
      <c r="S82" s="289" t="str">
        <f>IF($H82="(en blanco)","",IF($H82="","",IFERROR(IF(VLOOKUP(R82+7,'Fechas de clase'!$B$5:$B$102,1,0),R82+14),R82+7)))</f>
        <v/>
      </c>
      <c r="T82" s="289" t="str">
        <f>IF($H82="(en blanco)","",IF($H82="","",IFERROR(IF(VLOOKUP(S82+7,'Fechas de clase'!$B$5:$B$102,1,0),S82+14),S82+7)))</f>
        <v/>
      </c>
      <c r="U82" s="289" t="str">
        <f>IF($H82="(en blanco)","",IF($H82="","",IFERROR(IF(VLOOKUP(T82+7,'Fechas de clase'!$B$5:$B$102,1,0),T82+14),T82+7)))</f>
        <v/>
      </c>
      <c r="V82" s="289" t="str">
        <f>IF($H82="(en blanco)","",IF($H82="","",IFERROR(IF(VLOOKUP(U82+7,'Fechas de clase'!$B$5:$B$102,1,0),U82+14),U82+7)))</f>
        <v/>
      </c>
      <c r="W82" s="289" t="str">
        <f>IF($H82="(en blanco)","",IF($H82="","",IFERROR(IF(VLOOKUP(V82+7,'Fechas de clase'!$B$5:$B$102,1,0),V82+14),V82+7)))</f>
        <v/>
      </c>
      <c r="X82" s="289" t="str">
        <f>IF($H82="(en blanco)","",IF($H82="","",IFERROR(IF(VLOOKUP(W82+7,'Fechas de clase'!$B$5:$B$102,1,0),W82+14),W82+7)))</f>
        <v/>
      </c>
      <c r="Y82" s="289" t="str">
        <f>IF($H82="(en blanco)","",IF($H82="","",IFERROR(IF(VLOOKUP(X82+7,'Fechas de clase'!$B$5:$B$102,1,0),X82+14),X82+7)))</f>
        <v/>
      </c>
    </row>
    <row r="83" spans="2:25">
      <c r="B83" s="290"/>
      <c r="J83" s="288" t="str">
        <f t="shared" si="1"/>
        <v/>
      </c>
      <c r="K83" s="289" t="str">
        <f>IF($H83="(en blanco)","",IF($H83="","",IFERROR(IF(VLOOKUP(H83+7,'Fechas de clase'!$B$5:$B$102,1,0),H83+14),H83+7)))</f>
        <v/>
      </c>
      <c r="L83" s="289" t="str">
        <f>IF($H83="(en blanco)","",IF($H83="","",IFERROR(IF(VLOOKUP(K83+7,'Fechas de clase'!$B$5:$B$102,1,0),K83+14),K83+7)))</f>
        <v/>
      </c>
      <c r="M83" s="289" t="str">
        <f>IF($H83="(en blanco)","",IF($H83="","",IFERROR(IF(VLOOKUP(L83+7,'Fechas de clase'!$B$5:$B$102,1,0),L83+14),L83+7)))</f>
        <v/>
      </c>
      <c r="N83" s="289" t="str">
        <f>IF($H83="(en blanco)","",IF($H83="","",IFERROR(IF(VLOOKUP(M83+7,'Fechas de clase'!$B$5:$B$102,1,0),M83+14),M83+7)))</f>
        <v/>
      </c>
      <c r="O83" s="289" t="str">
        <f>IF($H83="(en blanco)","",IF($H83="","",IFERROR(IF(VLOOKUP(N83+7,'Fechas de clase'!$B$5:$B$102,1,0),N83+14),N83+7)))</f>
        <v/>
      </c>
      <c r="P83" s="289" t="str">
        <f>IF($H83="(en blanco)","",IF($H83="","",IFERROR(IF(VLOOKUP(O83+7,'Fechas de clase'!$B$5:$B$102,1,0),O83+14),O83+7)))</f>
        <v/>
      </c>
      <c r="Q83" s="289" t="str">
        <f>IF($H83="(en blanco)","",IF($H83="","",IFERROR(IF(VLOOKUP(P83+7,'Fechas de clase'!$B$5:$B$102,1,0),P83+14),P83+7)))</f>
        <v/>
      </c>
      <c r="R83" s="289" t="str">
        <f>IF($H83="(en blanco)","",IF($H83="","",IFERROR(IF(VLOOKUP(Q83+7,'Fechas de clase'!$B$5:$B$102,1,0),Q83+14),Q83+7)))</f>
        <v/>
      </c>
      <c r="S83" s="289" t="str">
        <f>IF($H83="(en blanco)","",IF($H83="","",IFERROR(IF(VLOOKUP(R83+7,'Fechas de clase'!$B$5:$B$102,1,0),R83+14),R83+7)))</f>
        <v/>
      </c>
      <c r="T83" s="289" t="str">
        <f>IF($H83="(en blanco)","",IF($H83="","",IFERROR(IF(VLOOKUP(S83+7,'Fechas de clase'!$B$5:$B$102,1,0),S83+14),S83+7)))</f>
        <v/>
      </c>
      <c r="U83" s="289" t="str">
        <f>IF($H83="(en blanco)","",IF($H83="","",IFERROR(IF(VLOOKUP(T83+7,'Fechas de clase'!$B$5:$B$102,1,0),T83+14),T83+7)))</f>
        <v/>
      </c>
      <c r="V83" s="289" t="str">
        <f>IF($H83="(en blanco)","",IF($H83="","",IFERROR(IF(VLOOKUP(U83+7,'Fechas de clase'!$B$5:$B$102,1,0),U83+14),U83+7)))</f>
        <v/>
      </c>
      <c r="W83" s="289" t="str">
        <f>IF($H83="(en blanco)","",IF($H83="","",IFERROR(IF(VLOOKUP(V83+7,'Fechas de clase'!$B$5:$B$102,1,0),V83+14),V83+7)))</f>
        <v/>
      </c>
      <c r="X83" s="289" t="str">
        <f>IF($H83="(en blanco)","",IF($H83="","",IFERROR(IF(VLOOKUP(W83+7,'Fechas de clase'!$B$5:$B$102,1,0),W83+14),W83+7)))</f>
        <v/>
      </c>
      <c r="Y83" s="289" t="str">
        <f>IF($H83="(en blanco)","",IF($H83="","",IFERROR(IF(VLOOKUP(X83+7,'Fechas de clase'!$B$5:$B$102,1,0),X83+14),X83+7)))</f>
        <v/>
      </c>
    </row>
    <row r="84" spans="2:25">
      <c r="B84" s="290"/>
      <c r="J84" s="288" t="str">
        <f t="shared" si="1"/>
        <v/>
      </c>
      <c r="K84" s="289" t="str">
        <f>IF($H84="(en blanco)","",IF($H84="","",IFERROR(IF(VLOOKUP(H84+7,'Fechas de clase'!$B$5:$B$102,1,0),H84+14),H84+7)))</f>
        <v/>
      </c>
      <c r="L84" s="289" t="str">
        <f>IF($H84="(en blanco)","",IF($H84="","",IFERROR(IF(VLOOKUP(K84+7,'Fechas de clase'!$B$5:$B$102,1,0),K84+14),K84+7)))</f>
        <v/>
      </c>
      <c r="M84" s="289" t="str">
        <f>IF($H84="(en blanco)","",IF($H84="","",IFERROR(IF(VLOOKUP(L84+7,'Fechas de clase'!$B$5:$B$102,1,0),L84+14),L84+7)))</f>
        <v/>
      </c>
      <c r="N84" s="289" t="str">
        <f>IF($H84="(en blanco)","",IF($H84="","",IFERROR(IF(VLOOKUP(M84+7,'Fechas de clase'!$B$5:$B$102,1,0),M84+14),M84+7)))</f>
        <v/>
      </c>
      <c r="O84" s="289" t="str">
        <f>IF($H84="(en blanco)","",IF($H84="","",IFERROR(IF(VLOOKUP(N84+7,'Fechas de clase'!$B$5:$B$102,1,0),N84+14),N84+7)))</f>
        <v/>
      </c>
      <c r="P84" s="289" t="str">
        <f>IF($H84="(en blanco)","",IF($H84="","",IFERROR(IF(VLOOKUP(O84+7,'Fechas de clase'!$B$5:$B$102,1,0),O84+14),O84+7)))</f>
        <v/>
      </c>
      <c r="Q84" s="289" t="str">
        <f>IF($H84="(en blanco)","",IF($H84="","",IFERROR(IF(VLOOKUP(P84+7,'Fechas de clase'!$B$5:$B$102,1,0),P84+14),P84+7)))</f>
        <v/>
      </c>
      <c r="R84" s="289" t="str">
        <f>IF($H84="(en blanco)","",IF($H84="","",IFERROR(IF(VLOOKUP(Q84+7,'Fechas de clase'!$B$5:$B$102,1,0),Q84+14),Q84+7)))</f>
        <v/>
      </c>
      <c r="S84" s="289" t="str">
        <f>IF($H84="(en blanco)","",IF($H84="","",IFERROR(IF(VLOOKUP(R84+7,'Fechas de clase'!$B$5:$B$102,1,0),R84+14),R84+7)))</f>
        <v/>
      </c>
      <c r="T84" s="289" t="str">
        <f>IF($H84="(en blanco)","",IF($H84="","",IFERROR(IF(VLOOKUP(S84+7,'Fechas de clase'!$B$5:$B$102,1,0),S84+14),S84+7)))</f>
        <v/>
      </c>
      <c r="U84" s="289" t="str">
        <f>IF($H84="(en blanco)","",IF($H84="","",IFERROR(IF(VLOOKUP(T84+7,'Fechas de clase'!$B$5:$B$102,1,0),T84+14),T84+7)))</f>
        <v/>
      </c>
      <c r="V84" s="289" t="str">
        <f>IF($H84="(en blanco)","",IF($H84="","",IFERROR(IF(VLOOKUP(U84+7,'Fechas de clase'!$B$5:$B$102,1,0),U84+14),U84+7)))</f>
        <v/>
      </c>
      <c r="W84" s="289" t="str">
        <f>IF($H84="(en blanco)","",IF($H84="","",IFERROR(IF(VLOOKUP(V84+7,'Fechas de clase'!$B$5:$B$102,1,0),V84+14),V84+7)))</f>
        <v/>
      </c>
      <c r="X84" s="289" t="str">
        <f>IF($H84="(en blanco)","",IF($H84="","",IFERROR(IF(VLOOKUP(W84+7,'Fechas de clase'!$B$5:$B$102,1,0),W84+14),W84+7)))</f>
        <v/>
      </c>
      <c r="Y84" s="289" t="str">
        <f>IF($H84="(en blanco)","",IF($H84="","",IFERROR(IF(VLOOKUP(X84+7,'Fechas de clase'!$B$5:$B$102,1,0),X84+14),X84+7)))</f>
        <v/>
      </c>
    </row>
    <row r="85" spans="2:25">
      <c r="B85" s="290"/>
      <c r="J85" s="288" t="str">
        <f t="shared" si="1"/>
        <v/>
      </c>
      <c r="K85" s="289" t="str">
        <f>IF($H85="(en blanco)","",IF($H85="","",IFERROR(IF(VLOOKUP(H85+7,'Fechas de clase'!$B$5:$B$102,1,0),H85+14),H85+7)))</f>
        <v/>
      </c>
      <c r="L85" s="289" t="str">
        <f>IF($H85="(en blanco)","",IF($H85="","",IFERROR(IF(VLOOKUP(K85+7,'Fechas de clase'!$B$5:$B$102,1,0),K85+14),K85+7)))</f>
        <v/>
      </c>
      <c r="M85" s="289" t="str">
        <f>IF($H85="(en blanco)","",IF($H85="","",IFERROR(IF(VLOOKUP(L85+7,'Fechas de clase'!$B$5:$B$102,1,0),L85+14),L85+7)))</f>
        <v/>
      </c>
      <c r="N85" s="289" t="str">
        <f>IF($H85="(en blanco)","",IF($H85="","",IFERROR(IF(VLOOKUP(M85+7,'Fechas de clase'!$B$5:$B$102,1,0),M85+14),M85+7)))</f>
        <v/>
      </c>
      <c r="O85" s="289" t="str">
        <f>IF($H85="(en blanco)","",IF($H85="","",IFERROR(IF(VLOOKUP(N85+7,'Fechas de clase'!$B$5:$B$102,1,0),N85+14),N85+7)))</f>
        <v/>
      </c>
      <c r="P85" s="289" t="str">
        <f>IF($H85="(en blanco)","",IF($H85="","",IFERROR(IF(VLOOKUP(O85+7,'Fechas de clase'!$B$5:$B$102,1,0),O85+14),O85+7)))</f>
        <v/>
      </c>
      <c r="Q85" s="289" t="str">
        <f>IF($H85="(en blanco)","",IF($H85="","",IFERROR(IF(VLOOKUP(P85+7,'Fechas de clase'!$B$5:$B$102,1,0),P85+14),P85+7)))</f>
        <v/>
      </c>
      <c r="R85" s="289" t="str">
        <f>IF($H85="(en blanco)","",IF($H85="","",IFERROR(IF(VLOOKUP(Q85+7,'Fechas de clase'!$B$5:$B$102,1,0),Q85+14),Q85+7)))</f>
        <v/>
      </c>
      <c r="S85" s="289" t="str">
        <f>IF($H85="(en blanco)","",IF($H85="","",IFERROR(IF(VLOOKUP(R85+7,'Fechas de clase'!$B$5:$B$102,1,0),R85+14),R85+7)))</f>
        <v/>
      </c>
      <c r="T85" s="289" t="str">
        <f>IF($H85="(en blanco)","",IF($H85="","",IFERROR(IF(VLOOKUP(S85+7,'Fechas de clase'!$B$5:$B$102,1,0),S85+14),S85+7)))</f>
        <v/>
      </c>
      <c r="U85" s="289" t="str">
        <f>IF($H85="(en blanco)","",IF($H85="","",IFERROR(IF(VLOOKUP(T85+7,'Fechas de clase'!$B$5:$B$102,1,0),T85+14),T85+7)))</f>
        <v/>
      </c>
      <c r="V85" s="289" t="str">
        <f>IF($H85="(en blanco)","",IF($H85="","",IFERROR(IF(VLOOKUP(U85+7,'Fechas de clase'!$B$5:$B$102,1,0),U85+14),U85+7)))</f>
        <v/>
      </c>
      <c r="W85" s="289" t="str">
        <f>IF($H85="(en blanco)","",IF($H85="","",IFERROR(IF(VLOOKUP(V85+7,'Fechas de clase'!$B$5:$B$102,1,0),V85+14),V85+7)))</f>
        <v/>
      </c>
      <c r="X85" s="289" t="str">
        <f>IF($H85="(en blanco)","",IF($H85="","",IFERROR(IF(VLOOKUP(W85+7,'Fechas de clase'!$B$5:$B$102,1,0),W85+14),W85+7)))</f>
        <v/>
      </c>
      <c r="Y85" s="289" t="str">
        <f>IF($H85="(en blanco)","",IF($H85="","",IFERROR(IF(VLOOKUP(X85+7,'Fechas de clase'!$B$5:$B$102,1,0),X85+14),X85+7)))</f>
        <v/>
      </c>
    </row>
    <row r="86" spans="2:25">
      <c r="B86" s="290"/>
      <c r="J86" s="288" t="str">
        <f t="shared" si="1"/>
        <v/>
      </c>
      <c r="K86" s="289" t="str">
        <f>IF($H86="(en blanco)","",IF($H86="","",IFERROR(IF(VLOOKUP(H86+7,'Fechas de clase'!$B$5:$B$102,1,0),H86+14),H86+7)))</f>
        <v/>
      </c>
      <c r="L86" s="289" t="str">
        <f>IF($H86="(en blanco)","",IF($H86="","",IFERROR(IF(VLOOKUP(K86+7,'Fechas de clase'!$B$5:$B$102,1,0),K86+14),K86+7)))</f>
        <v/>
      </c>
      <c r="M86" s="289" t="str">
        <f>IF($H86="(en blanco)","",IF($H86="","",IFERROR(IF(VLOOKUP(L86+7,'Fechas de clase'!$B$5:$B$102,1,0),L86+14),L86+7)))</f>
        <v/>
      </c>
      <c r="N86" s="289" t="str">
        <f>IF($H86="(en blanco)","",IF($H86="","",IFERROR(IF(VLOOKUP(M86+7,'Fechas de clase'!$B$5:$B$102,1,0),M86+14),M86+7)))</f>
        <v/>
      </c>
      <c r="O86" s="289" t="str">
        <f>IF($H86="(en blanco)","",IF($H86="","",IFERROR(IF(VLOOKUP(N86+7,'Fechas de clase'!$B$5:$B$102,1,0),N86+14),N86+7)))</f>
        <v/>
      </c>
      <c r="P86" s="289" t="str">
        <f>IF($H86="(en blanco)","",IF($H86="","",IFERROR(IF(VLOOKUP(O86+7,'Fechas de clase'!$B$5:$B$102,1,0),O86+14),O86+7)))</f>
        <v/>
      </c>
      <c r="Q86" s="289" t="str">
        <f>IF($H86="(en blanco)","",IF($H86="","",IFERROR(IF(VLOOKUP(P86+7,'Fechas de clase'!$B$5:$B$102,1,0),P86+14),P86+7)))</f>
        <v/>
      </c>
      <c r="R86" s="289" t="str">
        <f>IF($H86="(en blanco)","",IF($H86="","",IFERROR(IF(VLOOKUP(Q86+7,'Fechas de clase'!$B$5:$B$102,1,0),Q86+14),Q86+7)))</f>
        <v/>
      </c>
      <c r="S86" s="289" t="str">
        <f>IF($H86="(en blanco)","",IF($H86="","",IFERROR(IF(VLOOKUP(R86+7,'Fechas de clase'!$B$5:$B$102,1,0),R86+14),R86+7)))</f>
        <v/>
      </c>
      <c r="T86" s="289" t="str">
        <f>IF($H86="(en blanco)","",IF($H86="","",IFERROR(IF(VLOOKUP(S86+7,'Fechas de clase'!$B$5:$B$102,1,0),S86+14),S86+7)))</f>
        <v/>
      </c>
      <c r="U86" s="289" t="str">
        <f>IF($H86="(en blanco)","",IF($H86="","",IFERROR(IF(VLOOKUP(T86+7,'Fechas de clase'!$B$5:$B$102,1,0),T86+14),T86+7)))</f>
        <v/>
      </c>
      <c r="V86" s="289" t="str">
        <f>IF($H86="(en blanco)","",IF($H86="","",IFERROR(IF(VLOOKUP(U86+7,'Fechas de clase'!$B$5:$B$102,1,0),U86+14),U86+7)))</f>
        <v/>
      </c>
      <c r="W86" s="289" t="str">
        <f>IF($H86="(en blanco)","",IF($H86="","",IFERROR(IF(VLOOKUP(V86+7,'Fechas de clase'!$B$5:$B$102,1,0),V86+14),V86+7)))</f>
        <v/>
      </c>
      <c r="X86" s="289" t="str">
        <f>IF($H86="(en blanco)","",IF($H86="","",IFERROR(IF(VLOOKUP(W86+7,'Fechas de clase'!$B$5:$B$102,1,0),W86+14),W86+7)))</f>
        <v/>
      </c>
      <c r="Y86" s="289" t="str">
        <f>IF($H86="(en blanco)","",IF($H86="","",IFERROR(IF(VLOOKUP(X86+7,'Fechas de clase'!$B$5:$B$102,1,0),X86+14),X86+7)))</f>
        <v/>
      </c>
    </row>
    <row r="87" spans="2:25">
      <c r="B87" s="290"/>
      <c r="J87" s="288" t="str">
        <f t="shared" si="1"/>
        <v/>
      </c>
      <c r="K87" s="289" t="str">
        <f>IF($H87="(en blanco)","",IF($H87="","",IFERROR(IF(VLOOKUP(H87+7,'Fechas de clase'!$B$5:$B$102,1,0),H87+14),H87+7)))</f>
        <v/>
      </c>
      <c r="L87" s="289" t="str">
        <f>IF($H87="(en blanco)","",IF($H87="","",IFERROR(IF(VLOOKUP(K87+7,'Fechas de clase'!$B$5:$B$102,1,0),K87+14),K87+7)))</f>
        <v/>
      </c>
      <c r="M87" s="289" t="str">
        <f>IF($H87="(en blanco)","",IF($H87="","",IFERROR(IF(VLOOKUP(L87+7,'Fechas de clase'!$B$5:$B$102,1,0),L87+14),L87+7)))</f>
        <v/>
      </c>
      <c r="N87" s="289" t="str">
        <f>IF($H87="(en blanco)","",IF($H87="","",IFERROR(IF(VLOOKUP(M87+7,'Fechas de clase'!$B$5:$B$102,1,0),M87+14),M87+7)))</f>
        <v/>
      </c>
      <c r="O87" s="289" t="str">
        <f>IF($H87="(en blanco)","",IF($H87="","",IFERROR(IF(VLOOKUP(N87+7,'Fechas de clase'!$B$5:$B$102,1,0),N87+14),N87+7)))</f>
        <v/>
      </c>
      <c r="P87" s="289" t="str">
        <f>IF($H87="(en blanco)","",IF($H87="","",IFERROR(IF(VLOOKUP(O87+7,'Fechas de clase'!$B$5:$B$102,1,0),O87+14),O87+7)))</f>
        <v/>
      </c>
      <c r="Q87" s="289" t="str">
        <f>IF($H87="(en blanco)","",IF($H87="","",IFERROR(IF(VLOOKUP(P87+7,'Fechas de clase'!$B$5:$B$102,1,0),P87+14),P87+7)))</f>
        <v/>
      </c>
      <c r="R87" s="289" t="str">
        <f>IF($H87="(en blanco)","",IF($H87="","",IFERROR(IF(VLOOKUP(Q87+7,'Fechas de clase'!$B$5:$B$102,1,0),Q87+14),Q87+7)))</f>
        <v/>
      </c>
      <c r="S87" s="289" t="str">
        <f>IF($H87="(en blanco)","",IF($H87="","",IFERROR(IF(VLOOKUP(R87+7,'Fechas de clase'!$B$5:$B$102,1,0),R87+14),R87+7)))</f>
        <v/>
      </c>
      <c r="T87" s="289" t="str">
        <f>IF($H87="(en blanco)","",IF($H87="","",IFERROR(IF(VLOOKUP(S87+7,'Fechas de clase'!$B$5:$B$102,1,0),S87+14),S87+7)))</f>
        <v/>
      </c>
      <c r="U87" s="289" t="str">
        <f>IF($H87="(en blanco)","",IF($H87="","",IFERROR(IF(VLOOKUP(T87+7,'Fechas de clase'!$B$5:$B$102,1,0),T87+14),T87+7)))</f>
        <v/>
      </c>
      <c r="V87" s="289" t="str">
        <f>IF($H87="(en blanco)","",IF($H87="","",IFERROR(IF(VLOOKUP(U87+7,'Fechas de clase'!$B$5:$B$102,1,0),U87+14),U87+7)))</f>
        <v/>
      </c>
      <c r="W87" s="289" t="str">
        <f>IF($H87="(en blanco)","",IF($H87="","",IFERROR(IF(VLOOKUP(V87+7,'Fechas de clase'!$B$5:$B$102,1,0),V87+14),V87+7)))</f>
        <v/>
      </c>
      <c r="X87" s="289" t="str">
        <f>IF($H87="(en blanco)","",IF($H87="","",IFERROR(IF(VLOOKUP(W87+7,'Fechas de clase'!$B$5:$B$102,1,0),W87+14),W87+7)))</f>
        <v/>
      </c>
      <c r="Y87" s="289" t="str">
        <f>IF($H87="(en blanco)","",IF($H87="","",IFERROR(IF(VLOOKUP(X87+7,'Fechas de clase'!$B$5:$B$102,1,0),X87+14),X87+7)))</f>
        <v/>
      </c>
    </row>
    <row r="88" spans="2:25">
      <c r="B88" s="290"/>
      <c r="J88" s="288" t="str">
        <f t="shared" si="1"/>
        <v/>
      </c>
      <c r="K88" s="289" t="str">
        <f>IF($H88="(en blanco)","",IF($H88="","",IFERROR(IF(VLOOKUP(H88+7,'Fechas de clase'!$B$5:$B$102,1,0),H88+14),H88+7)))</f>
        <v/>
      </c>
      <c r="L88" s="289" t="str">
        <f>IF($H88="(en blanco)","",IF($H88="","",IFERROR(IF(VLOOKUP(K88+7,'Fechas de clase'!$B$5:$B$102,1,0),K88+14),K88+7)))</f>
        <v/>
      </c>
      <c r="M88" s="289" t="str">
        <f>IF($H88="(en blanco)","",IF($H88="","",IFERROR(IF(VLOOKUP(L88+7,'Fechas de clase'!$B$5:$B$102,1,0),L88+14),L88+7)))</f>
        <v/>
      </c>
      <c r="N88" s="289" t="str">
        <f>IF($H88="(en blanco)","",IF($H88="","",IFERROR(IF(VLOOKUP(M88+7,'Fechas de clase'!$B$5:$B$102,1,0),M88+14),M88+7)))</f>
        <v/>
      </c>
      <c r="O88" s="289" t="str">
        <f>IF($H88="(en blanco)","",IF($H88="","",IFERROR(IF(VLOOKUP(N88+7,'Fechas de clase'!$B$5:$B$102,1,0),N88+14),N88+7)))</f>
        <v/>
      </c>
      <c r="P88" s="289" t="str">
        <f>IF($H88="(en blanco)","",IF($H88="","",IFERROR(IF(VLOOKUP(O88+7,'Fechas de clase'!$B$5:$B$102,1,0),O88+14),O88+7)))</f>
        <v/>
      </c>
      <c r="Q88" s="289" t="str">
        <f>IF($H88="(en blanco)","",IF($H88="","",IFERROR(IF(VLOOKUP(P88+7,'Fechas de clase'!$B$5:$B$102,1,0),P88+14),P88+7)))</f>
        <v/>
      </c>
      <c r="R88" s="289" t="str">
        <f>IF($H88="(en blanco)","",IF($H88="","",IFERROR(IF(VLOOKUP(Q88+7,'Fechas de clase'!$B$5:$B$102,1,0),Q88+14),Q88+7)))</f>
        <v/>
      </c>
      <c r="S88" s="289" t="str">
        <f>IF($H88="(en blanco)","",IF($H88="","",IFERROR(IF(VLOOKUP(R88+7,'Fechas de clase'!$B$5:$B$102,1,0),R88+14),R88+7)))</f>
        <v/>
      </c>
      <c r="T88" s="289" t="str">
        <f>IF($H88="(en blanco)","",IF($H88="","",IFERROR(IF(VLOOKUP(S88+7,'Fechas de clase'!$B$5:$B$102,1,0),S88+14),S88+7)))</f>
        <v/>
      </c>
      <c r="U88" s="289" t="str">
        <f>IF($H88="(en blanco)","",IF($H88="","",IFERROR(IF(VLOOKUP(T88+7,'Fechas de clase'!$B$5:$B$102,1,0),T88+14),T88+7)))</f>
        <v/>
      </c>
      <c r="V88" s="289" t="str">
        <f>IF($H88="(en blanco)","",IF($H88="","",IFERROR(IF(VLOOKUP(U88+7,'Fechas de clase'!$B$5:$B$102,1,0),U88+14),U88+7)))</f>
        <v/>
      </c>
      <c r="W88" s="289" t="str">
        <f>IF($H88="(en blanco)","",IF($H88="","",IFERROR(IF(VLOOKUP(V88+7,'Fechas de clase'!$B$5:$B$102,1,0),V88+14),V88+7)))</f>
        <v/>
      </c>
      <c r="X88" s="289" t="str">
        <f>IF($H88="(en blanco)","",IF($H88="","",IFERROR(IF(VLOOKUP(W88+7,'Fechas de clase'!$B$5:$B$102,1,0),W88+14),W88+7)))</f>
        <v/>
      </c>
      <c r="Y88" s="289" t="str">
        <f>IF($H88="(en blanco)","",IF($H88="","",IFERROR(IF(VLOOKUP(X88+7,'Fechas de clase'!$B$5:$B$102,1,0),X88+14),X88+7)))</f>
        <v/>
      </c>
    </row>
    <row r="89" spans="2:25">
      <c r="B89" s="290"/>
      <c r="J89" s="288" t="str">
        <f t="shared" si="1"/>
        <v/>
      </c>
      <c r="K89" s="289" t="str">
        <f>IF($H89="(en blanco)","",IF($H89="","",IFERROR(IF(VLOOKUP(H89+7,'Fechas de clase'!$B$5:$B$102,1,0),H89+14),H89+7)))</f>
        <v/>
      </c>
      <c r="L89" s="289" t="str">
        <f>IF($H89="(en blanco)","",IF($H89="","",IFERROR(IF(VLOOKUP(K89+7,'Fechas de clase'!$B$5:$B$102,1,0),K89+14),K89+7)))</f>
        <v/>
      </c>
      <c r="M89" s="289" t="str">
        <f>IF($H89="(en blanco)","",IF($H89="","",IFERROR(IF(VLOOKUP(L89+7,'Fechas de clase'!$B$5:$B$102,1,0),L89+14),L89+7)))</f>
        <v/>
      </c>
      <c r="N89" s="289" t="str">
        <f>IF($H89="(en blanco)","",IF($H89="","",IFERROR(IF(VLOOKUP(M89+7,'Fechas de clase'!$B$5:$B$102,1,0),M89+14),M89+7)))</f>
        <v/>
      </c>
      <c r="O89" s="289" t="str">
        <f>IF($H89="(en blanco)","",IF($H89="","",IFERROR(IF(VLOOKUP(N89+7,'Fechas de clase'!$B$5:$B$102,1,0),N89+14),N89+7)))</f>
        <v/>
      </c>
      <c r="P89" s="289" t="str">
        <f>IF($H89="(en blanco)","",IF($H89="","",IFERROR(IF(VLOOKUP(O89+7,'Fechas de clase'!$B$5:$B$102,1,0),O89+14),O89+7)))</f>
        <v/>
      </c>
      <c r="Q89" s="289" t="str">
        <f>IF($H89="(en blanco)","",IF($H89="","",IFERROR(IF(VLOOKUP(P89+7,'Fechas de clase'!$B$5:$B$102,1,0),P89+14),P89+7)))</f>
        <v/>
      </c>
      <c r="R89" s="289" t="str">
        <f>IF($H89="(en blanco)","",IF($H89="","",IFERROR(IF(VLOOKUP(Q89+7,'Fechas de clase'!$B$5:$B$102,1,0),Q89+14),Q89+7)))</f>
        <v/>
      </c>
      <c r="S89" s="289" t="str">
        <f>IF($H89="(en blanco)","",IF($H89="","",IFERROR(IF(VLOOKUP(R89+7,'Fechas de clase'!$B$5:$B$102,1,0),R89+14),R89+7)))</f>
        <v/>
      </c>
      <c r="T89" s="289" t="str">
        <f>IF($H89="(en blanco)","",IF($H89="","",IFERROR(IF(VLOOKUP(S89+7,'Fechas de clase'!$B$5:$B$102,1,0),S89+14),S89+7)))</f>
        <v/>
      </c>
      <c r="U89" s="289" t="str">
        <f>IF($H89="(en blanco)","",IF($H89="","",IFERROR(IF(VLOOKUP(T89+7,'Fechas de clase'!$B$5:$B$102,1,0),T89+14),T89+7)))</f>
        <v/>
      </c>
      <c r="V89" s="289" t="str">
        <f>IF($H89="(en blanco)","",IF($H89="","",IFERROR(IF(VLOOKUP(U89+7,'Fechas de clase'!$B$5:$B$102,1,0),U89+14),U89+7)))</f>
        <v/>
      </c>
      <c r="W89" s="289" t="str">
        <f>IF($H89="(en blanco)","",IF($H89="","",IFERROR(IF(VLOOKUP(V89+7,'Fechas de clase'!$B$5:$B$102,1,0),V89+14),V89+7)))</f>
        <v/>
      </c>
      <c r="X89" s="289" t="str">
        <f>IF($H89="(en blanco)","",IF($H89="","",IFERROR(IF(VLOOKUP(W89+7,'Fechas de clase'!$B$5:$B$102,1,0),W89+14),W89+7)))</f>
        <v/>
      </c>
      <c r="Y89" s="289" t="str">
        <f>IF($H89="(en blanco)","",IF($H89="","",IFERROR(IF(VLOOKUP(X89+7,'Fechas de clase'!$B$5:$B$102,1,0),X89+14),X89+7)))</f>
        <v/>
      </c>
    </row>
    <row r="90" spans="2:25">
      <c r="B90" s="290"/>
      <c r="J90" s="288" t="str">
        <f t="shared" si="1"/>
        <v/>
      </c>
      <c r="K90" s="289" t="str">
        <f>IF($H90="(en blanco)","",IF($H90="","",IFERROR(IF(VLOOKUP(H90+7,'Fechas de clase'!$B$5:$B$102,1,0),H90+14),H90+7)))</f>
        <v/>
      </c>
      <c r="L90" s="289" t="str">
        <f>IF($H90="(en blanco)","",IF($H90="","",IFERROR(IF(VLOOKUP(K90+7,'Fechas de clase'!$B$5:$B$102,1,0),K90+14),K90+7)))</f>
        <v/>
      </c>
      <c r="M90" s="289" t="str">
        <f>IF($H90="(en blanco)","",IF($H90="","",IFERROR(IF(VLOOKUP(L90+7,'Fechas de clase'!$B$5:$B$102,1,0),L90+14),L90+7)))</f>
        <v/>
      </c>
      <c r="N90" s="289" t="str">
        <f>IF($H90="(en blanco)","",IF($H90="","",IFERROR(IF(VLOOKUP(M90+7,'Fechas de clase'!$B$5:$B$102,1,0),M90+14),M90+7)))</f>
        <v/>
      </c>
      <c r="O90" s="289" t="str">
        <f>IF($H90="(en blanco)","",IF($H90="","",IFERROR(IF(VLOOKUP(N90+7,'Fechas de clase'!$B$5:$B$102,1,0),N90+14),N90+7)))</f>
        <v/>
      </c>
      <c r="P90" s="289" t="str">
        <f>IF($H90="(en blanco)","",IF($H90="","",IFERROR(IF(VLOOKUP(O90+7,'Fechas de clase'!$B$5:$B$102,1,0),O90+14),O90+7)))</f>
        <v/>
      </c>
      <c r="Q90" s="289" t="str">
        <f>IF($H90="(en blanco)","",IF($H90="","",IFERROR(IF(VLOOKUP(P90+7,'Fechas de clase'!$B$5:$B$102,1,0),P90+14),P90+7)))</f>
        <v/>
      </c>
      <c r="R90" s="289" t="str">
        <f>IF($H90="(en blanco)","",IF($H90="","",IFERROR(IF(VLOOKUP(Q90+7,'Fechas de clase'!$B$5:$B$102,1,0),Q90+14),Q90+7)))</f>
        <v/>
      </c>
      <c r="S90" s="289" t="str">
        <f>IF($H90="(en blanco)","",IF($H90="","",IFERROR(IF(VLOOKUP(R90+7,'Fechas de clase'!$B$5:$B$102,1,0),R90+14),R90+7)))</f>
        <v/>
      </c>
      <c r="T90" s="289" t="str">
        <f>IF($H90="(en blanco)","",IF($H90="","",IFERROR(IF(VLOOKUP(S90+7,'Fechas de clase'!$B$5:$B$102,1,0),S90+14),S90+7)))</f>
        <v/>
      </c>
      <c r="U90" s="289" t="str">
        <f>IF($H90="(en blanco)","",IF($H90="","",IFERROR(IF(VLOOKUP(T90+7,'Fechas de clase'!$B$5:$B$102,1,0),T90+14),T90+7)))</f>
        <v/>
      </c>
      <c r="V90" s="289" t="str">
        <f>IF($H90="(en blanco)","",IF($H90="","",IFERROR(IF(VLOOKUP(U90+7,'Fechas de clase'!$B$5:$B$102,1,0),U90+14),U90+7)))</f>
        <v/>
      </c>
      <c r="W90" s="289" t="str">
        <f>IF($H90="(en blanco)","",IF($H90="","",IFERROR(IF(VLOOKUP(V90+7,'Fechas de clase'!$B$5:$B$102,1,0),V90+14),V90+7)))</f>
        <v/>
      </c>
      <c r="X90" s="289" t="str">
        <f>IF($H90="(en blanco)","",IF($H90="","",IFERROR(IF(VLOOKUP(W90+7,'Fechas de clase'!$B$5:$B$102,1,0),W90+14),W90+7)))</f>
        <v/>
      </c>
      <c r="Y90" s="289" t="str">
        <f>IF($H90="(en blanco)","",IF($H90="","",IFERROR(IF(VLOOKUP(X90+7,'Fechas de clase'!$B$5:$B$102,1,0),X90+14),X90+7)))</f>
        <v/>
      </c>
    </row>
    <row r="91" spans="2:25">
      <c r="B91" s="290"/>
      <c r="J91" s="288" t="str">
        <f t="shared" si="1"/>
        <v/>
      </c>
      <c r="K91" s="289" t="str">
        <f>IF($H91="(en blanco)","",IF($H91="","",IFERROR(IF(VLOOKUP(H91+7,'Fechas de clase'!$B$5:$B$102,1,0),H91+14),H91+7)))</f>
        <v/>
      </c>
      <c r="L91" s="289" t="str">
        <f>IF($H91="(en blanco)","",IF($H91="","",IFERROR(IF(VLOOKUP(K91+7,'Fechas de clase'!$B$5:$B$102,1,0),K91+14),K91+7)))</f>
        <v/>
      </c>
      <c r="M91" s="289" t="str">
        <f>IF($H91="(en blanco)","",IF($H91="","",IFERROR(IF(VLOOKUP(L91+7,'Fechas de clase'!$B$5:$B$102,1,0),L91+14),L91+7)))</f>
        <v/>
      </c>
      <c r="N91" s="289" t="str">
        <f>IF($H91="(en blanco)","",IF($H91="","",IFERROR(IF(VLOOKUP(M91+7,'Fechas de clase'!$B$5:$B$102,1,0),M91+14),M91+7)))</f>
        <v/>
      </c>
      <c r="O91" s="289" t="str">
        <f>IF($H91="(en blanco)","",IF($H91="","",IFERROR(IF(VLOOKUP(N91+7,'Fechas de clase'!$B$5:$B$102,1,0),N91+14),N91+7)))</f>
        <v/>
      </c>
      <c r="P91" s="289" t="str">
        <f>IF($H91="(en blanco)","",IF($H91="","",IFERROR(IF(VLOOKUP(O91+7,'Fechas de clase'!$B$5:$B$102,1,0),O91+14),O91+7)))</f>
        <v/>
      </c>
      <c r="Q91" s="289" t="str">
        <f>IF($H91="(en blanco)","",IF($H91="","",IFERROR(IF(VLOOKUP(P91+7,'Fechas de clase'!$B$5:$B$102,1,0),P91+14),P91+7)))</f>
        <v/>
      </c>
      <c r="R91" s="289" t="str">
        <f>IF($H91="(en blanco)","",IF($H91="","",IFERROR(IF(VLOOKUP(Q91+7,'Fechas de clase'!$B$5:$B$102,1,0),Q91+14),Q91+7)))</f>
        <v/>
      </c>
      <c r="S91" s="289" t="str">
        <f>IF($H91="(en blanco)","",IF($H91="","",IFERROR(IF(VLOOKUP(R91+7,'Fechas de clase'!$B$5:$B$102,1,0),R91+14),R91+7)))</f>
        <v/>
      </c>
      <c r="T91" s="289" t="str">
        <f>IF($H91="(en blanco)","",IF($H91="","",IFERROR(IF(VLOOKUP(S91+7,'Fechas de clase'!$B$5:$B$102,1,0),S91+14),S91+7)))</f>
        <v/>
      </c>
      <c r="U91" s="289" t="str">
        <f>IF($H91="(en blanco)","",IF($H91="","",IFERROR(IF(VLOOKUP(T91+7,'Fechas de clase'!$B$5:$B$102,1,0),T91+14),T91+7)))</f>
        <v/>
      </c>
      <c r="V91" s="289" t="str">
        <f>IF($H91="(en blanco)","",IF($H91="","",IFERROR(IF(VLOOKUP(U91+7,'Fechas de clase'!$B$5:$B$102,1,0),U91+14),U91+7)))</f>
        <v/>
      </c>
      <c r="W91" s="289" t="str">
        <f>IF($H91="(en blanco)","",IF($H91="","",IFERROR(IF(VLOOKUP(V91+7,'Fechas de clase'!$B$5:$B$102,1,0),V91+14),V91+7)))</f>
        <v/>
      </c>
      <c r="X91" s="289" t="str">
        <f>IF($H91="(en blanco)","",IF($H91="","",IFERROR(IF(VLOOKUP(W91+7,'Fechas de clase'!$B$5:$B$102,1,0),W91+14),W91+7)))</f>
        <v/>
      </c>
      <c r="Y91" s="289" t="str">
        <f>IF($H91="(en blanco)","",IF($H91="","",IFERROR(IF(VLOOKUP(X91+7,'Fechas de clase'!$B$5:$B$102,1,0),X91+14),X91+7)))</f>
        <v/>
      </c>
    </row>
    <row r="92" spans="2:25">
      <c r="B92" s="290"/>
      <c r="J92" s="288" t="str">
        <f t="shared" si="1"/>
        <v/>
      </c>
      <c r="K92" s="289" t="str">
        <f>IF($H92="(en blanco)","",IF($H92="","",IFERROR(IF(VLOOKUP(H92+7,'Fechas de clase'!$B$5:$B$102,1,0),H92+14),H92+7)))</f>
        <v/>
      </c>
      <c r="L92" s="289" t="str">
        <f>IF($H92="(en blanco)","",IF($H92="","",IFERROR(IF(VLOOKUP(K92+7,'Fechas de clase'!$B$5:$B$102,1,0),K92+14),K92+7)))</f>
        <v/>
      </c>
      <c r="M92" s="289" t="str">
        <f>IF($H92="(en blanco)","",IF($H92="","",IFERROR(IF(VLOOKUP(L92+7,'Fechas de clase'!$B$5:$B$102,1,0),L92+14),L92+7)))</f>
        <v/>
      </c>
      <c r="N92" s="289" t="str">
        <f>IF($H92="(en blanco)","",IF($H92="","",IFERROR(IF(VLOOKUP(M92+7,'Fechas de clase'!$B$5:$B$102,1,0),M92+14),M92+7)))</f>
        <v/>
      </c>
      <c r="O92" s="289" t="str">
        <f>IF($H92="(en blanco)","",IF($H92="","",IFERROR(IF(VLOOKUP(N92+7,'Fechas de clase'!$B$5:$B$102,1,0),N92+14),N92+7)))</f>
        <v/>
      </c>
      <c r="P92" s="289" t="str">
        <f>IF($H92="(en blanco)","",IF($H92="","",IFERROR(IF(VLOOKUP(O92+7,'Fechas de clase'!$B$5:$B$102,1,0),O92+14),O92+7)))</f>
        <v/>
      </c>
      <c r="Q92" s="289" t="str">
        <f>IF($H92="(en blanco)","",IF($H92="","",IFERROR(IF(VLOOKUP(P92+7,'Fechas de clase'!$B$5:$B$102,1,0),P92+14),P92+7)))</f>
        <v/>
      </c>
      <c r="R92" s="289" t="str">
        <f>IF($H92="(en blanco)","",IF($H92="","",IFERROR(IF(VLOOKUP(Q92+7,'Fechas de clase'!$B$5:$B$102,1,0),Q92+14),Q92+7)))</f>
        <v/>
      </c>
      <c r="S92" s="289" t="str">
        <f>IF($H92="(en blanco)","",IF($H92="","",IFERROR(IF(VLOOKUP(R92+7,'Fechas de clase'!$B$5:$B$102,1,0),R92+14),R92+7)))</f>
        <v/>
      </c>
      <c r="T92" s="289" t="str">
        <f>IF($H92="(en blanco)","",IF($H92="","",IFERROR(IF(VLOOKUP(S92+7,'Fechas de clase'!$B$5:$B$102,1,0),S92+14),S92+7)))</f>
        <v/>
      </c>
      <c r="U92" s="289" t="str">
        <f>IF($H92="(en blanco)","",IF($H92="","",IFERROR(IF(VLOOKUP(T92+7,'Fechas de clase'!$B$5:$B$102,1,0),T92+14),T92+7)))</f>
        <v/>
      </c>
      <c r="V92" s="289" t="str">
        <f>IF($H92="(en blanco)","",IF($H92="","",IFERROR(IF(VLOOKUP(U92+7,'Fechas de clase'!$B$5:$B$102,1,0),U92+14),U92+7)))</f>
        <v/>
      </c>
      <c r="W92" s="289" t="str">
        <f>IF($H92="(en blanco)","",IF($H92="","",IFERROR(IF(VLOOKUP(V92+7,'Fechas de clase'!$B$5:$B$102,1,0),V92+14),V92+7)))</f>
        <v/>
      </c>
      <c r="X92" s="289" t="str">
        <f>IF($H92="(en blanco)","",IF($H92="","",IFERROR(IF(VLOOKUP(W92+7,'Fechas de clase'!$B$5:$B$102,1,0),W92+14),W92+7)))</f>
        <v/>
      </c>
      <c r="Y92" s="289" t="str">
        <f>IF($H92="(en blanco)","",IF($H92="","",IFERROR(IF(VLOOKUP(X92+7,'Fechas de clase'!$B$5:$B$102,1,0),X92+14),X92+7)))</f>
        <v/>
      </c>
    </row>
    <row r="93" spans="2:25">
      <c r="B93" s="290"/>
      <c r="J93" s="288" t="str">
        <f t="shared" si="1"/>
        <v/>
      </c>
      <c r="K93" s="289" t="str">
        <f>IF($H93="(en blanco)","",IF($H93="","",IFERROR(IF(VLOOKUP(H93+7,'Fechas de clase'!$B$5:$B$102,1,0),H93+14),H93+7)))</f>
        <v/>
      </c>
      <c r="L93" s="289" t="str">
        <f>IF($H93="(en blanco)","",IF($H93="","",IFERROR(IF(VLOOKUP(K93+7,'Fechas de clase'!$B$5:$B$102,1,0),K93+14),K93+7)))</f>
        <v/>
      </c>
      <c r="M93" s="289" t="str">
        <f>IF($H93="(en blanco)","",IF($H93="","",IFERROR(IF(VLOOKUP(L93+7,'Fechas de clase'!$B$5:$B$102,1,0),L93+14),L93+7)))</f>
        <v/>
      </c>
      <c r="N93" s="289" t="str">
        <f>IF($H93="(en blanco)","",IF($H93="","",IFERROR(IF(VLOOKUP(M93+7,'Fechas de clase'!$B$5:$B$102,1,0),M93+14),M93+7)))</f>
        <v/>
      </c>
      <c r="O93" s="289" t="str">
        <f>IF($H93="(en blanco)","",IF($H93="","",IFERROR(IF(VLOOKUP(N93+7,'Fechas de clase'!$B$5:$B$102,1,0),N93+14),N93+7)))</f>
        <v/>
      </c>
      <c r="P93" s="289" t="str">
        <f>IF($H93="(en blanco)","",IF($H93="","",IFERROR(IF(VLOOKUP(O93+7,'Fechas de clase'!$B$5:$B$102,1,0),O93+14),O93+7)))</f>
        <v/>
      </c>
      <c r="Q93" s="289" t="str">
        <f>IF($H93="(en blanco)","",IF($H93="","",IFERROR(IF(VLOOKUP(P93+7,'Fechas de clase'!$B$5:$B$102,1,0),P93+14),P93+7)))</f>
        <v/>
      </c>
      <c r="R93" s="289" t="str">
        <f>IF($H93="(en blanco)","",IF($H93="","",IFERROR(IF(VLOOKUP(Q93+7,'Fechas de clase'!$B$5:$B$102,1,0),Q93+14),Q93+7)))</f>
        <v/>
      </c>
      <c r="S93" s="289" t="str">
        <f>IF($H93="(en blanco)","",IF($H93="","",IFERROR(IF(VLOOKUP(R93+7,'Fechas de clase'!$B$5:$B$102,1,0),R93+14),R93+7)))</f>
        <v/>
      </c>
      <c r="T93" s="289" t="str">
        <f>IF($H93="(en blanco)","",IF($H93="","",IFERROR(IF(VLOOKUP(S93+7,'Fechas de clase'!$B$5:$B$102,1,0),S93+14),S93+7)))</f>
        <v/>
      </c>
      <c r="U93" s="289" t="str">
        <f>IF($H93="(en blanco)","",IF($H93="","",IFERROR(IF(VLOOKUP(T93+7,'Fechas de clase'!$B$5:$B$102,1,0),T93+14),T93+7)))</f>
        <v/>
      </c>
      <c r="V93" s="289" t="str">
        <f>IF($H93="(en blanco)","",IF($H93="","",IFERROR(IF(VLOOKUP(U93+7,'Fechas de clase'!$B$5:$B$102,1,0),U93+14),U93+7)))</f>
        <v/>
      </c>
      <c r="W93" s="289" t="str">
        <f>IF($H93="(en blanco)","",IF($H93="","",IFERROR(IF(VLOOKUP(V93+7,'Fechas de clase'!$B$5:$B$102,1,0),V93+14),V93+7)))</f>
        <v/>
      </c>
      <c r="X93" s="289" t="str">
        <f>IF($H93="(en blanco)","",IF($H93="","",IFERROR(IF(VLOOKUP(W93+7,'Fechas de clase'!$B$5:$B$102,1,0),W93+14),W93+7)))</f>
        <v/>
      </c>
      <c r="Y93" s="289" t="str">
        <f>IF($H93="(en blanco)","",IF($H93="","",IFERROR(IF(VLOOKUP(X93+7,'Fechas de clase'!$B$5:$B$102,1,0),X93+14),X93+7)))</f>
        <v/>
      </c>
    </row>
    <row r="94" spans="2:25">
      <c r="B94" s="290"/>
      <c r="J94" s="288" t="str">
        <f t="shared" si="1"/>
        <v/>
      </c>
      <c r="K94" s="289" t="str">
        <f>IF($H94="(en blanco)","",IF($H94="","",IFERROR(IF(VLOOKUP(H94+7,'Fechas de clase'!$B$5:$B$102,1,0),H94+14),H94+7)))</f>
        <v/>
      </c>
      <c r="L94" s="289" t="str">
        <f>IF($H94="(en blanco)","",IF($H94="","",IFERROR(IF(VLOOKUP(K94+7,'Fechas de clase'!$B$5:$B$102,1,0),K94+14),K94+7)))</f>
        <v/>
      </c>
      <c r="M94" s="289" t="str">
        <f>IF($H94="(en blanco)","",IF($H94="","",IFERROR(IF(VLOOKUP(L94+7,'Fechas de clase'!$B$5:$B$102,1,0),L94+14),L94+7)))</f>
        <v/>
      </c>
      <c r="N94" s="289" t="str">
        <f>IF($H94="(en blanco)","",IF($H94="","",IFERROR(IF(VLOOKUP(M94+7,'Fechas de clase'!$B$5:$B$102,1,0),M94+14),M94+7)))</f>
        <v/>
      </c>
      <c r="O94" s="289" t="str">
        <f>IF($H94="(en blanco)","",IF($H94="","",IFERROR(IF(VLOOKUP(N94+7,'Fechas de clase'!$B$5:$B$102,1,0),N94+14),N94+7)))</f>
        <v/>
      </c>
      <c r="P94" s="289" t="str">
        <f>IF($H94="(en blanco)","",IF($H94="","",IFERROR(IF(VLOOKUP(O94+7,'Fechas de clase'!$B$5:$B$102,1,0),O94+14),O94+7)))</f>
        <v/>
      </c>
      <c r="Q94" s="289" t="str">
        <f>IF($H94="(en blanco)","",IF($H94="","",IFERROR(IF(VLOOKUP(P94+7,'Fechas de clase'!$B$5:$B$102,1,0),P94+14),P94+7)))</f>
        <v/>
      </c>
      <c r="R94" s="289" t="str">
        <f>IF($H94="(en blanco)","",IF($H94="","",IFERROR(IF(VLOOKUP(Q94+7,'Fechas de clase'!$B$5:$B$102,1,0),Q94+14),Q94+7)))</f>
        <v/>
      </c>
      <c r="S94" s="289" t="str">
        <f>IF($H94="(en blanco)","",IF($H94="","",IFERROR(IF(VLOOKUP(R94+7,'Fechas de clase'!$B$5:$B$102,1,0),R94+14),R94+7)))</f>
        <v/>
      </c>
      <c r="T94" s="289" t="str">
        <f>IF($H94="(en blanco)","",IF($H94="","",IFERROR(IF(VLOOKUP(S94+7,'Fechas de clase'!$B$5:$B$102,1,0),S94+14),S94+7)))</f>
        <v/>
      </c>
      <c r="U94" s="289" t="str">
        <f>IF($H94="(en blanco)","",IF($H94="","",IFERROR(IF(VLOOKUP(T94+7,'Fechas de clase'!$B$5:$B$102,1,0),T94+14),T94+7)))</f>
        <v/>
      </c>
      <c r="V94" s="289" t="str">
        <f>IF($H94="(en blanco)","",IF($H94="","",IFERROR(IF(VLOOKUP(U94+7,'Fechas de clase'!$B$5:$B$102,1,0),U94+14),U94+7)))</f>
        <v/>
      </c>
      <c r="W94" s="289" t="str">
        <f>IF($H94="(en blanco)","",IF($H94="","",IFERROR(IF(VLOOKUP(V94+7,'Fechas de clase'!$B$5:$B$102,1,0),V94+14),V94+7)))</f>
        <v/>
      </c>
      <c r="X94" s="289" t="str">
        <f>IF($H94="(en blanco)","",IF($H94="","",IFERROR(IF(VLOOKUP(W94+7,'Fechas de clase'!$B$5:$B$102,1,0),W94+14),W94+7)))</f>
        <v/>
      </c>
      <c r="Y94" s="289" t="str">
        <f>IF($H94="(en blanco)","",IF($H94="","",IFERROR(IF(VLOOKUP(X94+7,'Fechas de clase'!$B$5:$B$102,1,0),X94+14),X94+7)))</f>
        <v/>
      </c>
    </row>
    <row r="95" spans="2:25">
      <c r="B95" s="290"/>
      <c r="J95" s="288" t="str">
        <f t="shared" si="1"/>
        <v/>
      </c>
      <c r="K95" s="289" t="str">
        <f>IF($H95="(en blanco)","",IF($H95="","",IFERROR(IF(VLOOKUP(H95+7,'Fechas de clase'!$B$5:$B$102,1,0),H95+14),H95+7)))</f>
        <v/>
      </c>
      <c r="L95" s="289" t="str">
        <f>IF($H95="(en blanco)","",IF($H95="","",IFERROR(IF(VLOOKUP(K95+7,'Fechas de clase'!$B$5:$B$102,1,0),K95+14),K95+7)))</f>
        <v/>
      </c>
      <c r="M95" s="289" t="str">
        <f>IF($H95="(en blanco)","",IF($H95="","",IFERROR(IF(VLOOKUP(L95+7,'Fechas de clase'!$B$5:$B$102,1,0),L95+14),L95+7)))</f>
        <v/>
      </c>
      <c r="N95" s="289" t="str">
        <f>IF($H95="(en blanco)","",IF($H95="","",IFERROR(IF(VLOOKUP(M95+7,'Fechas de clase'!$B$5:$B$102,1,0),M95+14),M95+7)))</f>
        <v/>
      </c>
      <c r="O95" s="289" t="str">
        <f>IF($H95="(en blanco)","",IF($H95="","",IFERROR(IF(VLOOKUP(N95+7,'Fechas de clase'!$B$5:$B$102,1,0),N95+14),N95+7)))</f>
        <v/>
      </c>
      <c r="P95" s="289" t="str">
        <f>IF($H95="(en blanco)","",IF($H95="","",IFERROR(IF(VLOOKUP(O95+7,'Fechas de clase'!$B$5:$B$102,1,0),O95+14),O95+7)))</f>
        <v/>
      </c>
      <c r="Q95" s="289" t="str">
        <f>IF($H95="(en blanco)","",IF($H95="","",IFERROR(IF(VLOOKUP(P95+7,'Fechas de clase'!$B$5:$B$102,1,0),P95+14),P95+7)))</f>
        <v/>
      </c>
      <c r="R95" s="289" t="str">
        <f>IF($H95="(en blanco)","",IF($H95="","",IFERROR(IF(VLOOKUP(Q95+7,'Fechas de clase'!$B$5:$B$102,1,0),Q95+14),Q95+7)))</f>
        <v/>
      </c>
      <c r="S95" s="289" t="str">
        <f>IF($H95="(en blanco)","",IF($H95="","",IFERROR(IF(VLOOKUP(R95+7,'Fechas de clase'!$B$5:$B$102,1,0),R95+14),R95+7)))</f>
        <v/>
      </c>
      <c r="T95" s="289" t="str">
        <f>IF($H95="(en blanco)","",IF($H95="","",IFERROR(IF(VLOOKUP(S95+7,'Fechas de clase'!$B$5:$B$102,1,0),S95+14),S95+7)))</f>
        <v/>
      </c>
      <c r="U95" s="289" t="str">
        <f>IF($H95="(en blanco)","",IF($H95="","",IFERROR(IF(VLOOKUP(T95+7,'Fechas de clase'!$B$5:$B$102,1,0),T95+14),T95+7)))</f>
        <v/>
      </c>
      <c r="V95" s="289" t="str">
        <f>IF($H95="(en blanco)","",IF($H95="","",IFERROR(IF(VLOOKUP(U95+7,'Fechas de clase'!$B$5:$B$102,1,0),U95+14),U95+7)))</f>
        <v/>
      </c>
      <c r="W95" s="289" t="str">
        <f>IF($H95="(en blanco)","",IF($H95="","",IFERROR(IF(VLOOKUP(V95+7,'Fechas de clase'!$B$5:$B$102,1,0),V95+14),V95+7)))</f>
        <v/>
      </c>
      <c r="X95" s="289" t="str">
        <f>IF($H95="(en blanco)","",IF($H95="","",IFERROR(IF(VLOOKUP(W95+7,'Fechas de clase'!$B$5:$B$102,1,0),W95+14),W95+7)))</f>
        <v/>
      </c>
      <c r="Y95" s="289" t="str">
        <f>IF($H95="(en blanco)","",IF($H95="","",IFERROR(IF(VLOOKUP(X95+7,'Fechas de clase'!$B$5:$B$102,1,0),X95+14),X95+7)))</f>
        <v/>
      </c>
    </row>
    <row r="96" spans="2:25">
      <c r="B96" s="290"/>
      <c r="J96" s="288" t="str">
        <f t="shared" si="1"/>
        <v/>
      </c>
      <c r="K96" s="289" t="str">
        <f>IF($H96="(en blanco)","",IF($H96="","",IFERROR(IF(VLOOKUP(H96+7,'Fechas de clase'!$B$5:$B$102,1,0),H96+14),H96+7)))</f>
        <v/>
      </c>
      <c r="L96" s="289" t="str">
        <f>IF($H96="(en blanco)","",IF($H96="","",IFERROR(IF(VLOOKUP(K96+7,'Fechas de clase'!$B$5:$B$102,1,0),K96+14),K96+7)))</f>
        <v/>
      </c>
      <c r="M96" s="289" t="str">
        <f>IF($H96="(en blanco)","",IF($H96="","",IFERROR(IF(VLOOKUP(L96+7,'Fechas de clase'!$B$5:$B$102,1,0),L96+14),L96+7)))</f>
        <v/>
      </c>
      <c r="N96" s="289" t="str">
        <f>IF($H96="(en blanco)","",IF($H96="","",IFERROR(IF(VLOOKUP(M96+7,'Fechas de clase'!$B$5:$B$102,1,0),M96+14),M96+7)))</f>
        <v/>
      </c>
      <c r="O96" s="289" t="str">
        <f>IF($H96="(en blanco)","",IF($H96="","",IFERROR(IF(VLOOKUP(N96+7,'Fechas de clase'!$B$5:$B$102,1,0),N96+14),N96+7)))</f>
        <v/>
      </c>
      <c r="P96" s="289" t="str">
        <f>IF($H96="(en blanco)","",IF($H96="","",IFERROR(IF(VLOOKUP(O96+7,'Fechas de clase'!$B$5:$B$102,1,0),O96+14),O96+7)))</f>
        <v/>
      </c>
      <c r="Q96" s="289" t="str">
        <f>IF($H96="(en blanco)","",IF($H96="","",IFERROR(IF(VLOOKUP(P96+7,'Fechas de clase'!$B$5:$B$102,1,0),P96+14),P96+7)))</f>
        <v/>
      </c>
      <c r="R96" s="289" t="str">
        <f>IF($H96="(en blanco)","",IF($H96="","",IFERROR(IF(VLOOKUP(Q96+7,'Fechas de clase'!$B$5:$B$102,1,0),Q96+14),Q96+7)))</f>
        <v/>
      </c>
      <c r="S96" s="289" t="str">
        <f>IF($H96="(en blanco)","",IF($H96="","",IFERROR(IF(VLOOKUP(R96+7,'Fechas de clase'!$B$5:$B$102,1,0),R96+14),R96+7)))</f>
        <v/>
      </c>
      <c r="T96" s="289" t="str">
        <f>IF($H96="(en blanco)","",IF($H96="","",IFERROR(IF(VLOOKUP(S96+7,'Fechas de clase'!$B$5:$B$102,1,0),S96+14),S96+7)))</f>
        <v/>
      </c>
      <c r="U96" s="289" t="str">
        <f>IF($H96="(en blanco)","",IF($H96="","",IFERROR(IF(VLOOKUP(T96+7,'Fechas de clase'!$B$5:$B$102,1,0),T96+14),T96+7)))</f>
        <v/>
      </c>
      <c r="V96" s="289" t="str">
        <f>IF($H96="(en blanco)","",IF($H96="","",IFERROR(IF(VLOOKUP(U96+7,'Fechas de clase'!$B$5:$B$102,1,0),U96+14),U96+7)))</f>
        <v/>
      </c>
      <c r="W96" s="289" t="str">
        <f>IF($H96="(en blanco)","",IF($H96="","",IFERROR(IF(VLOOKUP(V96+7,'Fechas de clase'!$B$5:$B$102,1,0),V96+14),V96+7)))</f>
        <v/>
      </c>
      <c r="X96" s="289" t="str">
        <f>IF($H96="(en blanco)","",IF($H96="","",IFERROR(IF(VLOOKUP(W96+7,'Fechas de clase'!$B$5:$B$102,1,0),W96+14),W96+7)))</f>
        <v/>
      </c>
      <c r="Y96" s="289" t="str">
        <f>IF($H96="(en blanco)","",IF($H96="","",IFERROR(IF(VLOOKUP(X96+7,'Fechas de clase'!$B$5:$B$102,1,0),X96+14),X96+7)))</f>
        <v/>
      </c>
    </row>
    <row r="97" spans="2:25">
      <c r="B97" s="290"/>
      <c r="J97" s="288" t="str">
        <f t="shared" si="1"/>
        <v/>
      </c>
      <c r="K97" s="289" t="str">
        <f>IF($H97="(en blanco)","",IF($H97="","",IFERROR(IF(VLOOKUP(H97+7,'Fechas de clase'!$B$5:$B$102,1,0),H97+14),H97+7)))</f>
        <v/>
      </c>
      <c r="L97" s="289" t="str">
        <f>IF($H97="(en blanco)","",IF($H97="","",IFERROR(IF(VLOOKUP(K97+7,'Fechas de clase'!$B$5:$B$102,1,0),K97+14),K97+7)))</f>
        <v/>
      </c>
      <c r="M97" s="289" t="str">
        <f>IF($H97="(en blanco)","",IF($H97="","",IFERROR(IF(VLOOKUP(L97+7,'Fechas de clase'!$B$5:$B$102,1,0),L97+14),L97+7)))</f>
        <v/>
      </c>
      <c r="N97" s="289" t="str">
        <f>IF($H97="(en blanco)","",IF($H97="","",IFERROR(IF(VLOOKUP(M97+7,'Fechas de clase'!$B$5:$B$102,1,0),M97+14),M97+7)))</f>
        <v/>
      </c>
      <c r="O97" s="289" t="str">
        <f>IF($H97="(en blanco)","",IF($H97="","",IFERROR(IF(VLOOKUP(N97+7,'Fechas de clase'!$B$5:$B$102,1,0),N97+14),N97+7)))</f>
        <v/>
      </c>
      <c r="P97" s="289" t="str">
        <f>IF($H97="(en blanco)","",IF($H97="","",IFERROR(IF(VLOOKUP(O97+7,'Fechas de clase'!$B$5:$B$102,1,0),O97+14),O97+7)))</f>
        <v/>
      </c>
      <c r="Q97" s="289" t="str">
        <f>IF($H97="(en blanco)","",IF($H97="","",IFERROR(IF(VLOOKUP(P97+7,'Fechas de clase'!$B$5:$B$102,1,0),P97+14),P97+7)))</f>
        <v/>
      </c>
      <c r="R97" s="289" t="str">
        <f>IF($H97="(en blanco)","",IF($H97="","",IFERROR(IF(VLOOKUP(Q97+7,'Fechas de clase'!$B$5:$B$102,1,0),Q97+14),Q97+7)))</f>
        <v/>
      </c>
      <c r="S97" s="289" t="str">
        <f>IF($H97="(en blanco)","",IF($H97="","",IFERROR(IF(VLOOKUP(R97+7,'Fechas de clase'!$B$5:$B$102,1,0),R97+14),R97+7)))</f>
        <v/>
      </c>
      <c r="T97" s="289" t="str">
        <f>IF($H97="(en blanco)","",IF($H97="","",IFERROR(IF(VLOOKUP(S97+7,'Fechas de clase'!$B$5:$B$102,1,0),S97+14),S97+7)))</f>
        <v/>
      </c>
      <c r="U97" s="289" t="str">
        <f>IF($H97="(en blanco)","",IF($H97="","",IFERROR(IF(VLOOKUP(T97+7,'Fechas de clase'!$B$5:$B$102,1,0),T97+14),T97+7)))</f>
        <v/>
      </c>
      <c r="V97" s="289" t="str">
        <f>IF($H97="(en blanco)","",IF($H97="","",IFERROR(IF(VLOOKUP(U97+7,'Fechas de clase'!$B$5:$B$102,1,0),U97+14),U97+7)))</f>
        <v/>
      </c>
      <c r="W97" s="289" t="str">
        <f>IF($H97="(en blanco)","",IF($H97="","",IFERROR(IF(VLOOKUP(V97+7,'Fechas de clase'!$B$5:$B$102,1,0),V97+14),V97+7)))</f>
        <v/>
      </c>
      <c r="X97" s="289" t="str">
        <f>IF($H97="(en blanco)","",IF($H97="","",IFERROR(IF(VLOOKUP(W97+7,'Fechas de clase'!$B$5:$B$102,1,0),W97+14),W97+7)))</f>
        <v/>
      </c>
      <c r="Y97" s="289" t="str">
        <f>IF($H97="(en blanco)","",IF($H97="","",IFERROR(IF(VLOOKUP(X97+7,'Fechas de clase'!$B$5:$B$102,1,0),X97+14),X97+7)))</f>
        <v/>
      </c>
    </row>
    <row r="98" spans="2:25">
      <c r="B98" s="290"/>
      <c r="J98" s="288" t="str">
        <f t="shared" si="1"/>
        <v/>
      </c>
      <c r="K98" s="289" t="str">
        <f>IF($H98="(en blanco)","",IF($H98="","",IFERROR(IF(VLOOKUP(H98+7,'Fechas de clase'!$B$5:$B$102,1,0),H98+14),H98+7)))</f>
        <v/>
      </c>
      <c r="L98" s="289" t="str">
        <f>IF($H98="(en blanco)","",IF($H98="","",IFERROR(IF(VLOOKUP(K98+7,'Fechas de clase'!$B$5:$B$102,1,0),K98+14),K98+7)))</f>
        <v/>
      </c>
      <c r="M98" s="289" t="str">
        <f>IF($H98="(en blanco)","",IF($H98="","",IFERROR(IF(VLOOKUP(L98+7,'Fechas de clase'!$B$5:$B$102,1,0),L98+14),L98+7)))</f>
        <v/>
      </c>
      <c r="N98" s="289" t="str">
        <f>IF($H98="(en blanco)","",IF($H98="","",IFERROR(IF(VLOOKUP(M98+7,'Fechas de clase'!$B$5:$B$102,1,0),M98+14),M98+7)))</f>
        <v/>
      </c>
      <c r="O98" s="289" t="str">
        <f>IF($H98="(en blanco)","",IF($H98="","",IFERROR(IF(VLOOKUP(N98+7,'Fechas de clase'!$B$5:$B$102,1,0),N98+14),N98+7)))</f>
        <v/>
      </c>
      <c r="P98" s="289" t="str">
        <f>IF($H98="(en blanco)","",IF($H98="","",IFERROR(IF(VLOOKUP(O98+7,'Fechas de clase'!$B$5:$B$102,1,0),O98+14),O98+7)))</f>
        <v/>
      </c>
      <c r="Q98" s="289" t="str">
        <f>IF($H98="(en blanco)","",IF($H98="","",IFERROR(IF(VLOOKUP(P98+7,'Fechas de clase'!$B$5:$B$102,1,0),P98+14),P98+7)))</f>
        <v/>
      </c>
      <c r="R98" s="289" t="str">
        <f>IF($H98="(en blanco)","",IF($H98="","",IFERROR(IF(VLOOKUP(Q98+7,'Fechas de clase'!$B$5:$B$102,1,0),Q98+14),Q98+7)))</f>
        <v/>
      </c>
      <c r="S98" s="289" t="str">
        <f>IF($H98="(en blanco)","",IF($H98="","",IFERROR(IF(VLOOKUP(R98+7,'Fechas de clase'!$B$5:$B$102,1,0),R98+14),R98+7)))</f>
        <v/>
      </c>
      <c r="T98" s="289" t="str">
        <f>IF($H98="(en blanco)","",IF($H98="","",IFERROR(IF(VLOOKUP(S98+7,'Fechas de clase'!$B$5:$B$102,1,0),S98+14),S98+7)))</f>
        <v/>
      </c>
      <c r="U98" s="289" t="str">
        <f>IF($H98="(en blanco)","",IF($H98="","",IFERROR(IF(VLOOKUP(T98+7,'Fechas de clase'!$B$5:$B$102,1,0),T98+14),T98+7)))</f>
        <v/>
      </c>
      <c r="V98" s="289" t="str">
        <f>IF($H98="(en blanco)","",IF($H98="","",IFERROR(IF(VLOOKUP(U98+7,'Fechas de clase'!$B$5:$B$102,1,0),U98+14),U98+7)))</f>
        <v/>
      </c>
      <c r="W98" s="289" t="str">
        <f>IF($H98="(en blanco)","",IF($H98="","",IFERROR(IF(VLOOKUP(V98+7,'Fechas de clase'!$B$5:$B$102,1,0),V98+14),V98+7)))</f>
        <v/>
      </c>
      <c r="X98" s="289" t="str">
        <f>IF($H98="(en blanco)","",IF($H98="","",IFERROR(IF(VLOOKUP(W98+7,'Fechas de clase'!$B$5:$B$102,1,0),W98+14),W98+7)))</f>
        <v/>
      </c>
      <c r="Y98" s="289" t="str">
        <f>IF($H98="(en blanco)","",IF($H98="","",IFERROR(IF(VLOOKUP(X98+7,'Fechas de clase'!$B$5:$B$102,1,0),X98+14),X98+7)))</f>
        <v/>
      </c>
    </row>
    <row r="99" spans="2:25">
      <c r="B99" s="290"/>
      <c r="J99" s="288" t="str">
        <f t="shared" si="1"/>
        <v/>
      </c>
      <c r="K99" s="289" t="str">
        <f>IF($H99="(en blanco)","",IF($H99="","",IFERROR(IF(VLOOKUP(H99+7,'Fechas de clase'!$B$5:$B$102,1,0),H99+14),H99+7)))</f>
        <v/>
      </c>
      <c r="L99" s="289" t="str">
        <f>IF($H99="(en blanco)","",IF($H99="","",IFERROR(IF(VLOOKUP(K99+7,'Fechas de clase'!$B$5:$B$102,1,0),K99+14),K99+7)))</f>
        <v/>
      </c>
      <c r="M99" s="289" t="str">
        <f>IF($H99="(en blanco)","",IF($H99="","",IFERROR(IF(VLOOKUP(L99+7,'Fechas de clase'!$B$5:$B$102,1,0),L99+14),L99+7)))</f>
        <v/>
      </c>
      <c r="N99" s="289" t="str">
        <f>IF($H99="(en blanco)","",IF($H99="","",IFERROR(IF(VLOOKUP(M99+7,'Fechas de clase'!$B$5:$B$102,1,0),M99+14),M99+7)))</f>
        <v/>
      </c>
      <c r="O99" s="289" t="str">
        <f>IF($H99="(en blanco)","",IF($H99="","",IFERROR(IF(VLOOKUP(N99+7,'Fechas de clase'!$B$5:$B$102,1,0),N99+14),N99+7)))</f>
        <v/>
      </c>
      <c r="P99" s="289" t="str">
        <f>IF($H99="(en blanco)","",IF($H99="","",IFERROR(IF(VLOOKUP(O99+7,'Fechas de clase'!$B$5:$B$102,1,0),O99+14),O99+7)))</f>
        <v/>
      </c>
      <c r="Q99" s="289" t="str">
        <f>IF($H99="(en blanco)","",IF($H99="","",IFERROR(IF(VLOOKUP(P99+7,'Fechas de clase'!$B$5:$B$102,1,0),P99+14),P99+7)))</f>
        <v/>
      </c>
      <c r="R99" s="289" t="str">
        <f>IF($H99="(en blanco)","",IF($H99="","",IFERROR(IF(VLOOKUP(Q99+7,'Fechas de clase'!$B$5:$B$102,1,0),Q99+14),Q99+7)))</f>
        <v/>
      </c>
      <c r="S99" s="289" t="str">
        <f>IF($H99="(en blanco)","",IF($H99="","",IFERROR(IF(VLOOKUP(R99+7,'Fechas de clase'!$B$5:$B$102,1,0),R99+14),R99+7)))</f>
        <v/>
      </c>
      <c r="T99" s="289" t="str">
        <f>IF($H99="(en blanco)","",IF($H99="","",IFERROR(IF(VLOOKUP(S99+7,'Fechas de clase'!$B$5:$B$102,1,0),S99+14),S99+7)))</f>
        <v/>
      </c>
      <c r="U99" s="289" t="str">
        <f>IF($H99="(en blanco)","",IF($H99="","",IFERROR(IF(VLOOKUP(T99+7,'Fechas de clase'!$B$5:$B$102,1,0),T99+14),T99+7)))</f>
        <v/>
      </c>
      <c r="V99" s="289" t="str">
        <f>IF($H99="(en blanco)","",IF($H99="","",IFERROR(IF(VLOOKUP(U99+7,'Fechas de clase'!$B$5:$B$102,1,0),U99+14),U99+7)))</f>
        <v/>
      </c>
      <c r="W99" s="289" t="str">
        <f>IF($H99="(en blanco)","",IF($H99="","",IFERROR(IF(VLOOKUP(V99+7,'Fechas de clase'!$B$5:$B$102,1,0),V99+14),V99+7)))</f>
        <v/>
      </c>
      <c r="X99" s="289" t="str">
        <f>IF($H99="(en blanco)","",IF($H99="","",IFERROR(IF(VLOOKUP(W99+7,'Fechas de clase'!$B$5:$B$102,1,0),W99+14),W99+7)))</f>
        <v/>
      </c>
      <c r="Y99" s="289" t="str">
        <f>IF($H99="(en blanco)","",IF($H99="","",IFERROR(IF(VLOOKUP(X99+7,'Fechas de clase'!$B$5:$B$102,1,0),X99+14),X99+7)))</f>
        <v/>
      </c>
    </row>
    <row r="100" spans="2:25">
      <c r="B100" s="290"/>
      <c r="J100" s="288" t="str">
        <f t="shared" si="1"/>
        <v/>
      </c>
      <c r="K100" s="289" t="str">
        <f>IF($H100="(en blanco)","",IF($H100="","",IFERROR(IF(VLOOKUP(H100+7,'Fechas de clase'!$B$5:$B$102,1,0),H100+14),H100+7)))</f>
        <v/>
      </c>
      <c r="L100" s="289" t="str">
        <f>IF($H100="(en blanco)","",IF($H100="","",IFERROR(IF(VLOOKUP(K100+7,'Fechas de clase'!$B$5:$B$102,1,0),K100+14),K100+7)))</f>
        <v/>
      </c>
      <c r="M100" s="289" t="str">
        <f>IF($H100="(en blanco)","",IF($H100="","",IFERROR(IF(VLOOKUP(L100+7,'Fechas de clase'!$B$5:$B$102,1,0),L100+14),L100+7)))</f>
        <v/>
      </c>
      <c r="N100" s="289" t="str">
        <f>IF($H100="(en blanco)","",IF($H100="","",IFERROR(IF(VLOOKUP(M100+7,'Fechas de clase'!$B$5:$B$102,1,0),M100+14),M100+7)))</f>
        <v/>
      </c>
      <c r="O100" s="289" t="str">
        <f>IF($H100="(en blanco)","",IF($H100="","",IFERROR(IF(VLOOKUP(N100+7,'Fechas de clase'!$B$5:$B$102,1,0),N100+14),N100+7)))</f>
        <v/>
      </c>
      <c r="P100" s="289" t="str">
        <f>IF($H100="(en blanco)","",IF($H100="","",IFERROR(IF(VLOOKUP(O100+7,'Fechas de clase'!$B$5:$B$102,1,0),O100+14),O100+7)))</f>
        <v/>
      </c>
      <c r="Q100" s="289" t="str">
        <f>IF($H100="(en blanco)","",IF($H100="","",IFERROR(IF(VLOOKUP(P100+7,'Fechas de clase'!$B$5:$B$102,1,0),P100+14),P100+7)))</f>
        <v/>
      </c>
      <c r="R100" s="289" t="str">
        <f>IF($H100="(en blanco)","",IF($H100="","",IFERROR(IF(VLOOKUP(Q100+7,'Fechas de clase'!$B$5:$B$102,1,0),Q100+14),Q100+7)))</f>
        <v/>
      </c>
      <c r="S100" s="289" t="str">
        <f>IF($H100="(en blanco)","",IF($H100="","",IFERROR(IF(VLOOKUP(R100+7,'Fechas de clase'!$B$5:$B$102,1,0),R100+14),R100+7)))</f>
        <v/>
      </c>
      <c r="T100" s="289" t="str">
        <f>IF($H100="(en blanco)","",IF($H100="","",IFERROR(IF(VLOOKUP(S100+7,'Fechas de clase'!$B$5:$B$102,1,0),S100+14),S100+7)))</f>
        <v/>
      </c>
      <c r="U100" s="289" t="str">
        <f>IF($H100="(en blanco)","",IF($H100="","",IFERROR(IF(VLOOKUP(T100+7,'Fechas de clase'!$B$5:$B$102,1,0),T100+14),T100+7)))</f>
        <v/>
      </c>
      <c r="V100" s="289" t="str">
        <f>IF($H100="(en blanco)","",IF($H100="","",IFERROR(IF(VLOOKUP(U100+7,'Fechas de clase'!$B$5:$B$102,1,0),U100+14),U100+7)))</f>
        <v/>
      </c>
      <c r="W100" s="289" t="str">
        <f>IF($H100="(en blanco)","",IF($H100="","",IFERROR(IF(VLOOKUP(V100+7,'Fechas de clase'!$B$5:$B$102,1,0),V100+14),V100+7)))</f>
        <v/>
      </c>
      <c r="X100" s="289" t="str">
        <f>IF($H100="(en blanco)","",IF($H100="","",IFERROR(IF(VLOOKUP(W100+7,'Fechas de clase'!$B$5:$B$102,1,0),W100+14),W100+7)))</f>
        <v/>
      </c>
      <c r="Y100" s="289" t="str">
        <f>IF($H100="(en blanco)","",IF($H100="","",IFERROR(IF(VLOOKUP(X100+7,'Fechas de clase'!$B$5:$B$102,1,0),X100+14),X100+7)))</f>
        <v/>
      </c>
    </row>
    <row r="101" spans="2:25">
      <c r="B101" s="290"/>
      <c r="J101" s="288" t="str">
        <f t="shared" si="1"/>
        <v/>
      </c>
      <c r="K101" s="289" t="str">
        <f>IF($H101="(en blanco)","",IF($H101="","",IFERROR(IF(VLOOKUP(H101+7,'Fechas de clase'!$B$5:$B$102,1,0),H101+14),H101+7)))</f>
        <v/>
      </c>
      <c r="L101" s="289" t="str">
        <f>IF($H101="(en blanco)","",IF($H101="","",IFERROR(IF(VLOOKUP(K101+7,'Fechas de clase'!$B$5:$B$102,1,0),K101+14),K101+7)))</f>
        <v/>
      </c>
      <c r="M101" s="289" t="str">
        <f>IF($H101="(en blanco)","",IF($H101="","",IFERROR(IF(VLOOKUP(L101+7,'Fechas de clase'!$B$5:$B$102,1,0),L101+14),L101+7)))</f>
        <v/>
      </c>
      <c r="N101" s="289" t="str">
        <f>IF($H101="(en blanco)","",IF($H101="","",IFERROR(IF(VLOOKUP(M101+7,'Fechas de clase'!$B$5:$B$102,1,0),M101+14),M101+7)))</f>
        <v/>
      </c>
      <c r="O101" s="289" t="str">
        <f>IF($H101="(en blanco)","",IF($H101="","",IFERROR(IF(VLOOKUP(N101+7,'Fechas de clase'!$B$5:$B$102,1,0),N101+14),N101+7)))</f>
        <v/>
      </c>
      <c r="P101" s="289" t="str">
        <f>IF($H101="(en blanco)","",IF($H101="","",IFERROR(IF(VLOOKUP(O101+7,'Fechas de clase'!$B$5:$B$102,1,0),O101+14),O101+7)))</f>
        <v/>
      </c>
      <c r="Q101" s="289" t="str">
        <f>IF($H101="(en blanco)","",IF($H101="","",IFERROR(IF(VLOOKUP(P101+7,'Fechas de clase'!$B$5:$B$102,1,0),P101+14),P101+7)))</f>
        <v/>
      </c>
      <c r="R101" s="289" t="str">
        <f>IF($H101="(en blanco)","",IF($H101="","",IFERROR(IF(VLOOKUP(Q101+7,'Fechas de clase'!$B$5:$B$102,1,0),Q101+14),Q101+7)))</f>
        <v/>
      </c>
      <c r="S101" s="289" t="str">
        <f>IF($H101="(en blanco)","",IF($H101="","",IFERROR(IF(VLOOKUP(R101+7,'Fechas de clase'!$B$5:$B$102,1,0),R101+14),R101+7)))</f>
        <v/>
      </c>
      <c r="T101" s="289" t="str">
        <f>IF($H101="(en blanco)","",IF($H101="","",IFERROR(IF(VLOOKUP(S101+7,'Fechas de clase'!$B$5:$B$102,1,0),S101+14),S101+7)))</f>
        <v/>
      </c>
      <c r="U101" s="289" t="str">
        <f>IF($H101="(en blanco)","",IF($H101="","",IFERROR(IF(VLOOKUP(T101+7,'Fechas de clase'!$B$5:$B$102,1,0),T101+14),T101+7)))</f>
        <v/>
      </c>
      <c r="V101" s="289" t="str">
        <f>IF($H101="(en blanco)","",IF($H101="","",IFERROR(IF(VLOOKUP(U101+7,'Fechas de clase'!$B$5:$B$102,1,0),U101+14),U101+7)))</f>
        <v/>
      </c>
      <c r="W101" s="289" t="str">
        <f>IF($H101="(en blanco)","",IF($H101="","",IFERROR(IF(VLOOKUP(V101+7,'Fechas de clase'!$B$5:$B$102,1,0),V101+14),V101+7)))</f>
        <v/>
      </c>
      <c r="X101" s="289" t="str">
        <f>IF($H101="(en blanco)","",IF($H101="","",IFERROR(IF(VLOOKUP(W101+7,'Fechas de clase'!$B$5:$B$102,1,0),W101+14),W101+7)))</f>
        <v/>
      </c>
      <c r="Y101" s="289" t="str">
        <f>IF($H101="(en blanco)","",IF($H101="","",IFERROR(IF(VLOOKUP(X101+7,'Fechas de clase'!$B$5:$B$102,1,0),X101+14),X101+7)))</f>
        <v/>
      </c>
    </row>
    <row r="102" spans="2:25">
      <c r="B102" s="290"/>
      <c r="J102" s="288" t="str">
        <f t="shared" si="1"/>
        <v/>
      </c>
      <c r="K102" s="289" t="str">
        <f>IF($H102="(en blanco)","",IF($H102="","",IFERROR(IF(VLOOKUP(H102+7,'Fechas de clase'!$B$5:$B$102,1,0),H102+14),H102+7)))</f>
        <v/>
      </c>
      <c r="L102" s="289" t="str">
        <f>IF($H102="(en blanco)","",IF($H102="","",IFERROR(IF(VLOOKUP(K102+7,'Fechas de clase'!$B$5:$B$102,1,0),K102+14),K102+7)))</f>
        <v/>
      </c>
      <c r="M102" s="289" t="str">
        <f>IF($H102="(en blanco)","",IF($H102="","",IFERROR(IF(VLOOKUP(L102+7,'Fechas de clase'!$B$5:$B$102,1,0),L102+14),L102+7)))</f>
        <v/>
      </c>
      <c r="N102" s="289" t="str">
        <f>IF($H102="(en blanco)","",IF($H102="","",IFERROR(IF(VLOOKUP(M102+7,'Fechas de clase'!$B$5:$B$102,1,0),M102+14),M102+7)))</f>
        <v/>
      </c>
      <c r="O102" s="289" t="str">
        <f>IF($H102="(en blanco)","",IF($H102="","",IFERROR(IF(VLOOKUP(N102+7,'Fechas de clase'!$B$5:$B$102,1,0),N102+14),N102+7)))</f>
        <v/>
      </c>
      <c r="P102" s="289" t="str">
        <f>IF($H102="(en blanco)","",IF($H102="","",IFERROR(IF(VLOOKUP(O102+7,'Fechas de clase'!$B$5:$B$102,1,0),O102+14),O102+7)))</f>
        <v/>
      </c>
      <c r="Q102" s="289" t="str">
        <f>IF($H102="(en blanco)","",IF($H102="","",IFERROR(IF(VLOOKUP(P102+7,'Fechas de clase'!$B$5:$B$102,1,0),P102+14),P102+7)))</f>
        <v/>
      </c>
      <c r="R102" s="289" t="str">
        <f>IF($H102="(en blanco)","",IF($H102="","",IFERROR(IF(VLOOKUP(Q102+7,'Fechas de clase'!$B$5:$B$102,1,0),Q102+14),Q102+7)))</f>
        <v/>
      </c>
      <c r="S102" s="289" t="str">
        <f>IF($H102="(en blanco)","",IF($H102="","",IFERROR(IF(VLOOKUP(R102+7,'Fechas de clase'!$B$5:$B$102,1,0),R102+14),R102+7)))</f>
        <v/>
      </c>
      <c r="T102" s="289" t="str">
        <f>IF($H102="(en blanco)","",IF($H102="","",IFERROR(IF(VLOOKUP(S102+7,'Fechas de clase'!$B$5:$B$102,1,0),S102+14),S102+7)))</f>
        <v/>
      </c>
      <c r="U102" s="289" t="str">
        <f>IF($H102="(en blanco)","",IF($H102="","",IFERROR(IF(VLOOKUP(T102+7,'Fechas de clase'!$B$5:$B$102,1,0),T102+14),T102+7)))</f>
        <v/>
      </c>
      <c r="V102" s="289" t="str">
        <f>IF($H102="(en blanco)","",IF($H102="","",IFERROR(IF(VLOOKUP(U102+7,'Fechas de clase'!$B$5:$B$102,1,0),U102+14),U102+7)))</f>
        <v/>
      </c>
      <c r="W102" s="289" t="str">
        <f>IF($H102="(en blanco)","",IF($H102="","",IFERROR(IF(VLOOKUP(V102+7,'Fechas de clase'!$B$5:$B$102,1,0),V102+14),V102+7)))</f>
        <v/>
      </c>
      <c r="X102" s="289" t="str">
        <f>IF($H102="(en blanco)","",IF($H102="","",IFERROR(IF(VLOOKUP(W102+7,'Fechas de clase'!$B$5:$B$102,1,0),W102+14),W102+7)))</f>
        <v/>
      </c>
      <c r="Y102" s="289"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BI1" zoomScale="60" zoomScaleNormal="60" zoomScalePageLayoutView="62" workbookViewId="0">
      <selection activeCell="BI2" sqref="BI2"/>
    </sheetView>
  </sheetViews>
  <sheetFormatPr defaultColWidth="9.140625" defaultRowHeight="14.4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6" t="s">
        <v>249</v>
      </c>
      <c r="C3" t="s">
        <v>465</v>
      </c>
    </row>
    <row r="4" spans="2:59">
      <c r="B4" s="186" t="s">
        <v>301</v>
      </c>
      <c r="C4" t="s">
        <v>466</v>
      </c>
      <c r="D4" s="63"/>
      <c r="BB4" s="186" t="s">
        <v>249</v>
      </c>
      <c r="BC4" t="s">
        <v>465</v>
      </c>
    </row>
    <row r="5" spans="2:59">
      <c r="D5" s="63"/>
      <c r="BB5" s="186" t="s">
        <v>301</v>
      </c>
      <c r="BC5" t="s">
        <v>466</v>
      </c>
      <c r="BD5" s="63"/>
    </row>
    <row r="6" spans="2:59">
      <c r="B6" s="186" t="s">
        <v>250</v>
      </c>
      <c r="C6" s="186" t="s">
        <v>300</v>
      </c>
      <c r="D6" s="186" t="s">
        <v>37</v>
      </c>
      <c r="E6" s="186" t="s">
        <v>467</v>
      </c>
      <c r="F6" s="186" t="s">
        <v>265</v>
      </c>
      <c r="G6" s="186" t="s">
        <v>266</v>
      </c>
      <c r="H6" t="s">
        <v>468</v>
      </c>
      <c r="I6" s="205" t="s">
        <v>469</v>
      </c>
      <c r="J6" s="188" t="s">
        <v>470</v>
      </c>
      <c r="K6" s="189" t="s">
        <v>471</v>
      </c>
      <c r="L6" s="189" t="s">
        <v>472</v>
      </c>
      <c r="M6" s="189" t="s">
        <v>473</v>
      </c>
      <c r="N6" s="189" t="s">
        <v>474</v>
      </c>
      <c r="O6" s="189" t="s">
        <v>475</v>
      </c>
      <c r="P6" s="189" t="s">
        <v>476</v>
      </c>
      <c r="Q6" s="189" t="s">
        <v>477</v>
      </c>
      <c r="R6" s="189" t="s">
        <v>478</v>
      </c>
      <c r="S6" s="189" t="s">
        <v>479</v>
      </c>
      <c r="T6" s="189" t="s">
        <v>480</v>
      </c>
      <c r="U6" s="189" t="s">
        <v>481</v>
      </c>
      <c r="V6" s="189" t="s">
        <v>482</v>
      </c>
      <c r="W6" s="189" t="s">
        <v>483</v>
      </c>
      <c r="X6" s="189" t="s">
        <v>484</v>
      </c>
      <c r="Y6" s="190" t="s">
        <v>485</v>
      </c>
      <c r="AA6" s="188" t="s">
        <v>298</v>
      </c>
      <c r="AB6" s="189" t="s">
        <v>37</v>
      </c>
      <c r="AC6" s="189" t="s">
        <v>250</v>
      </c>
      <c r="AD6" s="189" t="s">
        <v>249</v>
      </c>
      <c r="AE6" s="189" t="s">
        <v>486</v>
      </c>
      <c r="AF6" s="189" t="s">
        <v>258</v>
      </c>
      <c r="AG6" s="189" t="s">
        <v>265</v>
      </c>
      <c r="AH6" s="189" t="s">
        <v>266</v>
      </c>
      <c r="AI6" s="189" t="s">
        <v>487</v>
      </c>
      <c r="AJ6" s="189" t="s">
        <v>488</v>
      </c>
      <c r="AK6" s="189" t="s">
        <v>470</v>
      </c>
      <c r="AL6" s="189" t="s">
        <v>471</v>
      </c>
      <c r="AM6" s="189" t="s">
        <v>472</v>
      </c>
      <c r="AN6" s="189" t="s">
        <v>473</v>
      </c>
      <c r="AO6" s="189" t="s">
        <v>474</v>
      </c>
      <c r="AP6" s="189" t="s">
        <v>475</v>
      </c>
      <c r="AQ6" s="189" t="s">
        <v>476</v>
      </c>
      <c r="AR6" s="189" t="s">
        <v>477</v>
      </c>
      <c r="AS6" s="189" t="s">
        <v>478</v>
      </c>
      <c r="AT6" s="189" t="s">
        <v>479</v>
      </c>
      <c r="AU6" s="189" t="s">
        <v>480</v>
      </c>
      <c r="AV6" s="189" t="s">
        <v>481</v>
      </c>
      <c r="AW6" s="189" t="s">
        <v>482</v>
      </c>
      <c r="AX6" s="189" t="s">
        <v>483</v>
      </c>
      <c r="AY6" s="189" t="s">
        <v>484</v>
      </c>
      <c r="AZ6" s="190" t="s">
        <v>485</v>
      </c>
      <c r="BA6" s="205" t="s">
        <v>469</v>
      </c>
      <c r="BD6" s="63"/>
    </row>
    <row r="7" spans="2:59">
      <c r="B7" s="63">
        <v>45668</v>
      </c>
      <c r="C7" t="s">
        <v>489</v>
      </c>
      <c r="D7" t="s">
        <v>62</v>
      </c>
      <c r="E7" t="s">
        <v>94</v>
      </c>
      <c r="F7" t="s">
        <v>83</v>
      </c>
      <c r="G7" t="s">
        <v>83</v>
      </c>
      <c r="H7" s="334">
        <v>2</v>
      </c>
      <c r="I7">
        <f>IF(C7="","",COUNTIFS(Tabla1[[#All],[¿Pasó a miembro?]],"Si",Tabla1[[#All],[Tipo Incrito]],"&lt;&gt;Pre-Inscrito",Tabla1[[#All],[llave2]],Gráficos_!C7))</f>
        <v>0</v>
      </c>
      <c r="J7" s="187">
        <f>IF(C7="","",COUNTIFS(Tabla1[[#All],[sem 01]],"=P",Tabla1[[#All],[llave2]],Gráficos_!C7))</f>
        <v>2</v>
      </c>
      <c r="K7">
        <f>IF(C7="","",COUNTIFS(Tabla1[[#All],[sem 02]],"=P",Tabla1[[#All],[llave2]],Gráficos_!C7))</f>
        <v>2</v>
      </c>
      <c r="L7">
        <f>IF(C7="","",COUNTIFS(Tabla1[[#All],[sem 03]],"=P",Tabla1[[#All],[llave2]],Gráficos_!C7))</f>
        <v>2</v>
      </c>
      <c r="M7">
        <f>IF(C7="","",COUNTIFS(Tabla1[[#All],[sem 04]],"=P",Tabla1[[#All],[llave2]],Gráficos_!C7))</f>
        <v>2</v>
      </c>
      <c r="N7">
        <f>IF(C7="","",COUNTIFS(Tabla1[[#All],[sem 05]],"=P",Tabla1[[#All],[llave2]],Gráficos_!C7))</f>
        <v>2</v>
      </c>
      <c r="O7">
        <f>IF(C7="","",COUNTIFS(Tabla1[[#All],[sem 06]],"=P",Tabla1[[#All],[llave2]],Gráficos_!C7))</f>
        <v>2</v>
      </c>
      <c r="P7">
        <f>IF(C7="","",COUNTIFS(Tabla1[[#All],[sem 07]],"=P",Tabla1[[#All],[llave2]],Gráficos_!C7))</f>
        <v>2</v>
      </c>
      <c r="Q7">
        <f>IF(C7="","",COUNTIFS(Tabla1[[#All],[sem 08]],"=P",Tabla1[[#All],[llave2]],Gráficos_!C7))</f>
        <v>2</v>
      </c>
      <c r="R7">
        <f>IF(C7="","",COUNTIFS(Tabla1[[#All],[sem 09]],"=P",Tabla1[[#All],[llave2]],Gráficos_!C7))</f>
        <v>2</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91">
        <f>IF(C7="","",COUNTIFS(Tabla1[[#All],[sem 16]],"=P",Tabla1[[#All],[llave2]],Gráficos_!C7))</f>
        <v>0</v>
      </c>
      <c r="AA7" s="187" t="str">
        <f t="shared" ref="AA7:AA38" si="0">IF(OR(C7="",C7="(En blanco)"),"",C7)</f>
        <v>Lima - Pueblo Libre-Enero-Sabado-10:00 - 12:30 m-45668-Inscrito Nuevo</v>
      </c>
      <c r="AB7" t="str">
        <f t="shared" ref="AB7:AB38" si="1">IF(OR(D7="",D7="(En blanco)"),"",D7)</f>
        <v>Conócete a ti mismo</v>
      </c>
      <c r="AC7" s="63">
        <f t="shared" ref="AC7:AC38" si="2">IF(OR(B7="",B7="(En blanco)"),"",B7)</f>
        <v>45668</v>
      </c>
      <c r="AD7" t="str">
        <f t="shared" ref="AD7:AD38" si="3">IF(OR(B7="",B7="(En blanco)"),"",TEXT(B7,"mmmm"))</f>
        <v>enero</v>
      </c>
      <c r="AE7" t="str">
        <f>IF(OR(B7="",B7="(En blanco)"),"",TEXT(B7,"yyyy"))</f>
        <v>2025</v>
      </c>
      <c r="AF7" t="str">
        <f t="shared" ref="AF7:AF38" si="4">IF(OR(E7="",E7="(En blanco)"),"",E7)</f>
        <v>Inscrito Nuevo</v>
      </c>
      <c r="AG7" t="str">
        <f t="shared" ref="AG7:AG38" si="5">IF(OR(F7="",F7="(En blanco)"),"",F7)</f>
        <v>RICHARD QUISPE</v>
      </c>
      <c r="AH7" t="str">
        <f t="shared" ref="AH7:AH38" si="6">IF(OR(G7="",G7="(En blanco)"),"",G7)</f>
        <v>RICHARD QUISPE</v>
      </c>
      <c r="AI7">
        <f t="shared" ref="AI7:AI38" si="7">IF(H7="","",H7)</f>
        <v>2</v>
      </c>
      <c r="AK7">
        <f>IF(J7="","",J7)</f>
        <v>2</v>
      </c>
      <c r="AL7">
        <f t="shared" ref="AL7:AV22" si="8">IF(K7="","",K7)</f>
        <v>2</v>
      </c>
      <c r="AM7">
        <f t="shared" si="8"/>
        <v>2</v>
      </c>
      <c r="AN7">
        <f t="shared" si="8"/>
        <v>2</v>
      </c>
      <c r="AO7">
        <f t="shared" si="8"/>
        <v>2</v>
      </c>
      <c r="AP7">
        <f t="shared" si="8"/>
        <v>2</v>
      </c>
      <c r="AQ7">
        <f t="shared" si="8"/>
        <v>2</v>
      </c>
      <c r="AR7">
        <f t="shared" si="8"/>
        <v>2</v>
      </c>
      <c r="AS7">
        <f t="shared" si="8"/>
        <v>2</v>
      </c>
      <c r="AT7">
        <f t="shared" si="8"/>
        <v>0</v>
      </c>
      <c r="AU7">
        <f t="shared" si="8"/>
        <v>0</v>
      </c>
      <c r="AV7">
        <f t="shared" si="8"/>
        <v>0</v>
      </c>
      <c r="AW7">
        <f t="shared" ref="AW7:AW70" si="9">IF(V7="","",V7)</f>
        <v>0</v>
      </c>
      <c r="AX7">
        <f t="shared" ref="AX7:AX70" si="10">IF(W7="","",W7)</f>
        <v>0</v>
      </c>
      <c r="AY7">
        <f t="shared" ref="AY7:AY70" si="11">IF(X7="","",X7)</f>
        <v>0</v>
      </c>
      <c r="AZ7" s="191">
        <f t="shared" ref="AZ7:AZ70" si="12">IF(Y7="","",Y7)</f>
        <v>0</v>
      </c>
      <c r="BA7">
        <f>IF(I7="","",I7)</f>
        <v>0</v>
      </c>
      <c r="BB7" s="186" t="s">
        <v>250</v>
      </c>
      <c r="BC7" s="186" t="s">
        <v>37</v>
      </c>
      <c r="BD7" s="186" t="s">
        <v>467</v>
      </c>
      <c r="BE7" s="186" t="s">
        <v>265</v>
      </c>
      <c r="BF7" s="186" t="s">
        <v>266</v>
      </c>
      <c r="BG7" t="s">
        <v>468</v>
      </c>
    </row>
    <row r="8" spans="2:59">
      <c r="B8" s="63">
        <v>45670</v>
      </c>
      <c r="C8" t="s">
        <v>490</v>
      </c>
      <c r="D8" t="s">
        <v>62</v>
      </c>
      <c r="E8" t="s">
        <v>130</v>
      </c>
      <c r="F8" t="s">
        <v>63</v>
      </c>
      <c r="G8" t="s">
        <v>118</v>
      </c>
      <c r="H8" s="334">
        <v>1</v>
      </c>
      <c r="I8">
        <f>IF(C8="","",COUNTIFS(Tabla1[[#All],[¿Pasó a miembro?]],"Si",Tabla1[[#All],[Tipo Incrito]],"&lt;&gt;Pre-Inscrito",Tabla1[[#All],[llave2]],Gráficos_!C8))</f>
        <v>0</v>
      </c>
      <c r="J8" s="187">
        <f>IF(C8="","",COUNTIFS(Tabla1[[#All],[sem 01]],"=P",Tabla1[[#All],[llave2]],Gráficos_!C8))</f>
        <v>1</v>
      </c>
      <c r="K8">
        <f>IF(C8="","",COUNTIFS(Tabla1[[#All],[sem 02]],"=P",Tabla1[[#All],[llave2]],Gráficos_!C8))</f>
        <v>1</v>
      </c>
      <c r="L8">
        <f>IF(C8="","",COUNTIFS(Tabla1[[#All],[sem 03]],"=P",Tabla1[[#All],[llave2]],Gráficos_!C8))</f>
        <v>1</v>
      </c>
      <c r="M8">
        <f>IF(C8="","",COUNTIFS(Tabla1[[#All],[sem 04]],"=P",Tabla1[[#All],[llave2]],Gráficos_!C8))</f>
        <v>1</v>
      </c>
      <c r="N8">
        <f>IF(C8="","",COUNTIFS(Tabla1[[#All],[sem 05]],"=P",Tabla1[[#All],[llave2]],Gráficos_!C8))</f>
        <v>1</v>
      </c>
      <c r="O8">
        <f>IF(C8="","",COUNTIFS(Tabla1[[#All],[sem 06]],"=P",Tabla1[[#All],[llave2]],Gráficos_!C8))</f>
        <v>0</v>
      </c>
      <c r="P8">
        <f>IF(C8="","",COUNTIFS(Tabla1[[#All],[sem 07]],"=P",Tabla1[[#All],[llave2]],Gráficos_!C8))</f>
        <v>1</v>
      </c>
      <c r="Q8">
        <f>IF(C8="","",COUNTIFS(Tabla1[[#All],[sem 08]],"=P",Tabla1[[#All],[llave2]],Gráficos_!C8))</f>
        <v>1</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91">
        <f>IF(C8="","",COUNTIFS(Tabla1[[#All],[sem 16]],"=P",Tabla1[[#All],[llave2]],Gráficos_!C8))</f>
        <v>0</v>
      </c>
      <c r="AA8" s="187" t="str">
        <f t="shared" si="0"/>
        <v>Lima - Pueblo Libre-Enero-Lunes-7:30 - 9:30 p.m.-45670-Recuperado otro año</v>
      </c>
      <c r="AB8" t="str">
        <f t="shared" si="1"/>
        <v>Conócete a ti mismo</v>
      </c>
      <c r="AC8" s="63">
        <f t="shared" si="2"/>
        <v>45670</v>
      </c>
      <c r="AD8" t="str">
        <f t="shared" si="3"/>
        <v>enero</v>
      </c>
      <c r="AE8" t="str">
        <f t="shared" ref="AE8:AE71" si="13">IF(OR(B8="",B8="(En blanco)"),"",TEXT(B8,"yyyy"))</f>
        <v>2025</v>
      </c>
      <c r="AF8" t="str">
        <f t="shared" si="4"/>
        <v>Recuperado otro año</v>
      </c>
      <c r="AG8" t="str">
        <f t="shared" si="5"/>
        <v>ESTEFANIA GAMERO</v>
      </c>
      <c r="AH8" t="str">
        <f t="shared" si="6"/>
        <v>GERBERTH PALOMINO</v>
      </c>
      <c r="AI8">
        <f t="shared" si="7"/>
        <v>1</v>
      </c>
      <c r="AK8">
        <f t="shared" ref="AK8:AV28" si="14">IF(J8="","",J8)</f>
        <v>1</v>
      </c>
      <c r="AL8">
        <f t="shared" si="8"/>
        <v>1</v>
      </c>
      <c r="AM8">
        <f t="shared" si="8"/>
        <v>1</v>
      </c>
      <c r="AN8">
        <f t="shared" si="8"/>
        <v>1</v>
      </c>
      <c r="AO8">
        <f t="shared" si="8"/>
        <v>1</v>
      </c>
      <c r="AP8">
        <f t="shared" si="8"/>
        <v>0</v>
      </c>
      <c r="AQ8">
        <f t="shared" si="8"/>
        <v>1</v>
      </c>
      <c r="AR8">
        <f t="shared" si="8"/>
        <v>1</v>
      </c>
      <c r="AS8">
        <f t="shared" si="8"/>
        <v>0</v>
      </c>
      <c r="AT8">
        <f t="shared" si="8"/>
        <v>0</v>
      </c>
      <c r="AU8">
        <f t="shared" si="8"/>
        <v>0</v>
      </c>
      <c r="AV8">
        <f t="shared" si="8"/>
        <v>0</v>
      </c>
      <c r="AW8">
        <f t="shared" si="9"/>
        <v>0</v>
      </c>
      <c r="AX8">
        <f t="shared" si="10"/>
        <v>0</v>
      </c>
      <c r="AY8">
        <f t="shared" si="11"/>
        <v>0</v>
      </c>
      <c r="AZ8" s="191">
        <f t="shared" si="12"/>
        <v>0</v>
      </c>
      <c r="BA8">
        <f t="shared" ref="BA8:BA71" si="15">IF(I8="","",I8)</f>
        <v>0</v>
      </c>
      <c r="BB8" s="63">
        <v>45668</v>
      </c>
      <c r="BC8" t="s">
        <v>62</v>
      </c>
      <c r="BD8" t="s">
        <v>94</v>
      </c>
      <c r="BE8" t="s">
        <v>83</v>
      </c>
      <c r="BF8" t="s">
        <v>83</v>
      </c>
      <c r="BG8" s="334">
        <v>2</v>
      </c>
    </row>
    <row r="9" spans="2:59">
      <c r="B9" s="63">
        <v>45670</v>
      </c>
      <c r="C9" t="s">
        <v>491</v>
      </c>
      <c r="D9" t="s">
        <v>62</v>
      </c>
      <c r="E9" t="s">
        <v>94</v>
      </c>
      <c r="F9" t="s">
        <v>63</v>
      </c>
      <c r="G9" t="s">
        <v>118</v>
      </c>
      <c r="H9" s="334">
        <v>6</v>
      </c>
      <c r="I9">
        <f>IF(C9="","",COUNTIFS(Tabla1[[#All],[¿Pasó a miembro?]],"Si",Tabla1[[#All],[Tipo Incrito]],"&lt;&gt;Pre-Inscrito",Tabla1[[#All],[llave2]],Gráficos_!C9))</f>
        <v>0</v>
      </c>
      <c r="J9" s="187">
        <f>IF(C9="","",COUNTIFS(Tabla1[[#All],[sem 01]],"=P",Tabla1[[#All],[llave2]],Gráficos_!C9))</f>
        <v>6</v>
      </c>
      <c r="K9">
        <f>IF(C9="","",COUNTIFS(Tabla1[[#All],[sem 02]],"=P",Tabla1[[#All],[llave2]],Gráficos_!C9))</f>
        <v>5</v>
      </c>
      <c r="L9">
        <f>IF(C9="","",COUNTIFS(Tabla1[[#All],[sem 03]],"=P",Tabla1[[#All],[llave2]],Gráficos_!C9))</f>
        <v>5</v>
      </c>
      <c r="M9">
        <f>IF(C9="","",COUNTIFS(Tabla1[[#All],[sem 04]],"=P",Tabla1[[#All],[llave2]],Gráficos_!C9))</f>
        <v>4</v>
      </c>
      <c r="N9">
        <f>IF(C9="","",COUNTIFS(Tabla1[[#All],[sem 05]],"=P",Tabla1[[#All],[llave2]],Gráficos_!C9))</f>
        <v>4</v>
      </c>
      <c r="O9">
        <f>IF(C9="","",COUNTIFS(Tabla1[[#All],[sem 06]],"=P",Tabla1[[#All],[llave2]],Gráficos_!C9))</f>
        <v>3</v>
      </c>
      <c r="P9">
        <f>IF(C9="","",COUNTIFS(Tabla1[[#All],[sem 07]],"=P",Tabla1[[#All],[llave2]],Gráficos_!C9))</f>
        <v>3</v>
      </c>
      <c r="Q9">
        <f>IF(C9="","",COUNTIFS(Tabla1[[#All],[sem 08]],"=P",Tabla1[[#All],[llave2]],Gráficos_!C9))</f>
        <v>3</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91">
        <f>IF(C9="","",COUNTIFS(Tabla1[[#All],[sem 16]],"=P",Tabla1[[#All],[llave2]],Gráficos_!C9))</f>
        <v>0</v>
      </c>
      <c r="AA9" s="187" t="str">
        <f t="shared" si="0"/>
        <v>Lima - Pueblo Libre-Enero-Lunes-7:30 - 9:30 p.m.-45670-Inscrito Nuevo</v>
      </c>
      <c r="AB9" t="str">
        <f t="shared" si="1"/>
        <v>Conócete a ti mismo</v>
      </c>
      <c r="AC9" s="63">
        <f t="shared" si="2"/>
        <v>45670</v>
      </c>
      <c r="AD9" t="str">
        <f t="shared" si="3"/>
        <v>enero</v>
      </c>
      <c r="AE9" t="str">
        <f t="shared" si="13"/>
        <v>2025</v>
      </c>
      <c r="AF9" t="str">
        <f t="shared" si="4"/>
        <v>Inscrito Nuevo</v>
      </c>
      <c r="AG9" t="str">
        <f t="shared" si="5"/>
        <v>ESTEFANIA GAMERO</v>
      </c>
      <c r="AH9" t="str">
        <f t="shared" si="6"/>
        <v>GERBERTH PALOMINO</v>
      </c>
      <c r="AI9">
        <f t="shared" si="7"/>
        <v>6</v>
      </c>
      <c r="AK9">
        <f t="shared" si="14"/>
        <v>6</v>
      </c>
      <c r="AL9">
        <f t="shared" si="8"/>
        <v>5</v>
      </c>
      <c r="AM9">
        <f t="shared" si="8"/>
        <v>5</v>
      </c>
      <c r="AN9">
        <f t="shared" si="8"/>
        <v>4</v>
      </c>
      <c r="AO9">
        <f t="shared" si="8"/>
        <v>4</v>
      </c>
      <c r="AP9">
        <f t="shared" si="8"/>
        <v>3</v>
      </c>
      <c r="AQ9">
        <f t="shared" si="8"/>
        <v>3</v>
      </c>
      <c r="AR9">
        <f t="shared" si="8"/>
        <v>3</v>
      </c>
      <c r="AS9">
        <f t="shared" si="8"/>
        <v>0</v>
      </c>
      <c r="AT9">
        <f t="shared" si="8"/>
        <v>0</v>
      </c>
      <c r="AU9">
        <f t="shared" si="8"/>
        <v>0</v>
      </c>
      <c r="AV9">
        <f t="shared" si="8"/>
        <v>0</v>
      </c>
      <c r="AW9">
        <f t="shared" si="9"/>
        <v>0</v>
      </c>
      <c r="AX9">
        <f t="shared" si="10"/>
        <v>0</v>
      </c>
      <c r="AY9">
        <f t="shared" si="11"/>
        <v>0</v>
      </c>
      <c r="AZ9" s="191">
        <f t="shared" si="12"/>
        <v>0</v>
      </c>
      <c r="BA9">
        <f t="shared" si="15"/>
        <v>0</v>
      </c>
      <c r="BB9" s="63">
        <v>45670</v>
      </c>
      <c r="BC9" t="s">
        <v>62</v>
      </c>
      <c r="BD9" t="s">
        <v>94</v>
      </c>
      <c r="BE9" t="s">
        <v>63</v>
      </c>
      <c r="BF9" t="s">
        <v>118</v>
      </c>
      <c r="BG9" s="334">
        <v>6</v>
      </c>
    </row>
    <row r="10" spans="2:59">
      <c r="B10" s="63">
        <v>45672</v>
      </c>
      <c r="C10" t="s">
        <v>492</v>
      </c>
      <c r="D10" t="s">
        <v>62</v>
      </c>
      <c r="E10" t="s">
        <v>94</v>
      </c>
      <c r="F10" t="s">
        <v>63</v>
      </c>
      <c r="G10" t="s">
        <v>83</v>
      </c>
      <c r="H10" s="334">
        <v>3</v>
      </c>
      <c r="I10">
        <f>IF(C10="","",COUNTIFS(Tabla1[[#All],[¿Pasó a miembro?]],"Si",Tabla1[[#All],[Tipo Incrito]],"&lt;&gt;Pre-Inscrito",Tabla1[[#All],[llave2]],Gráficos_!C10))</f>
        <v>0</v>
      </c>
      <c r="J10" s="187">
        <f>IF(C10="","",COUNTIFS(Tabla1[[#All],[sem 01]],"=P",Tabla1[[#All],[llave2]],Gráficos_!C10))</f>
        <v>3</v>
      </c>
      <c r="K10">
        <f>IF(C10="","",COUNTIFS(Tabla1[[#All],[sem 02]],"=P",Tabla1[[#All],[llave2]],Gráficos_!C10))</f>
        <v>3</v>
      </c>
      <c r="L10">
        <f>IF(C10="","",COUNTIFS(Tabla1[[#All],[sem 03]],"=P",Tabla1[[#All],[llave2]],Gráficos_!C10))</f>
        <v>3</v>
      </c>
      <c r="M10">
        <f>IF(C10="","",COUNTIFS(Tabla1[[#All],[sem 04]],"=P",Tabla1[[#All],[llave2]],Gráficos_!C10))</f>
        <v>2</v>
      </c>
      <c r="N10">
        <f>IF(C10="","",COUNTIFS(Tabla1[[#All],[sem 05]],"=P",Tabla1[[#All],[llave2]],Gráficos_!C10))</f>
        <v>2</v>
      </c>
      <c r="O10">
        <f>IF(C10="","",COUNTIFS(Tabla1[[#All],[sem 06]],"=P",Tabla1[[#All],[llave2]],Gráficos_!C10))</f>
        <v>2</v>
      </c>
      <c r="P10">
        <f>IF(C10="","",COUNTIFS(Tabla1[[#All],[sem 07]],"=P",Tabla1[[#All],[llave2]],Gráficos_!C10))</f>
        <v>2</v>
      </c>
      <c r="Q10">
        <f>IF(C10="","",COUNTIFS(Tabla1[[#All],[sem 08]],"=P",Tabla1[[#All],[llave2]],Gráficos_!C10))</f>
        <v>2</v>
      </c>
      <c r="R10">
        <f>IF(C10="","",COUNTIFS(Tabla1[[#All],[sem 09]],"=P",Tabla1[[#All],[llave2]],Gráficos_!C10))</f>
        <v>2</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91">
        <f>IF(C10="","",COUNTIFS(Tabla1[[#All],[sem 16]],"=P",Tabla1[[#All],[llave2]],Gráficos_!C10))</f>
        <v>0</v>
      </c>
      <c r="AA10" s="187" t="str">
        <f t="shared" si="0"/>
        <v>Lima - Pueblo Libre-Enero-Lunes y Miercoles-5:30 - 7:00 p.m.-45672-Inscrito Nuevo</v>
      </c>
      <c r="AB10" t="str">
        <f t="shared" si="1"/>
        <v>Conócete a ti mismo</v>
      </c>
      <c r="AC10" s="63">
        <f t="shared" si="2"/>
        <v>45672</v>
      </c>
      <c r="AD10" t="str">
        <f t="shared" si="3"/>
        <v>enero</v>
      </c>
      <c r="AE10" t="str">
        <f t="shared" si="13"/>
        <v>2025</v>
      </c>
      <c r="AF10" t="str">
        <f t="shared" si="4"/>
        <v>Inscrito Nuevo</v>
      </c>
      <c r="AG10" t="str">
        <f t="shared" si="5"/>
        <v>ESTEFANIA GAMERO</v>
      </c>
      <c r="AH10" t="str">
        <f t="shared" si="6"/>
        <v>RICHARD QUISPE</v>
      </c>
      <c r="AI10">
        <f t="shared" si="7"/>
        <v>3</v>
      </c>
      <c r="AK10">
        <f t="shared" si="14"/>
        <v>3</v>
      </c>
      <c r="AL10">
        <f t="shared" si="8"/>
        <v>3</v>
      </c>
      <c r="AM10">
        <f t="shared" si="8"/>
        <v>3</v>
      </c>
      <c r="AN10">
        <f t="shared" si="8"/>
        <v>2</v>
      </c>
      <c r="AO10">
        <f t="shared" si="8"/>
        <v>2</v>
      </c>
      <c r="AP10">
        <f t="shared" si="8"/>
        <v>2</v>
      </c>
      <c r="AQ10">
        <f t="shared" si="8"/>
        <v>2</v>
      </c>
      <c r="AR10">
        <f t="shared" si="8"/>
        <v>2</v>
      </c>
      <c r="AS10">
        <f t="shared" si="8"/>
        <v>2</v>
      </c>
      <c r="AT10">
        <f t="shared" si="8"/>
        <v>0</v>
      </c>
      <c r="AU10">
        <f t="shared" si="8"/>
        <v>0</v>
      </c>
      <c r="AV10">
        <f t="shared" si="8"/>
        <v>0</v>
      </c>
      <c r="AW10">
        <f t="shared" si="9"/>
        <v>0</v>
      </c>
      <c r="AX10">
        <f t="shared" si="10"/>
        <v>0</v>
      </c>
      <c r="AY10">
        <f t="shared" si="11"/>
        <v>0</v>
      </c>
      <c r="AZ10" s="191">
        <f t="shared" si="12"/>
        <v>0</v>
      </c>
      <c r="BA10">
        <f t="shared" si="15"/>
        <v>0</v>
      </c>
      <c r="BB10" s="63">
        <v>45670</v>
      </c>
      <c r="BC10" t="s">
        <v>62</v>
      </c>
      <c r="BD10" t="s">
        <v>130</v>
      </c>
      <c r="BE10" t="s">
        <v>63</v>
      </c>
      <c r="BF10" t="s">
        <v>118</v>
      </c>
      <c r="BG10" s="334">
        <v>1</v>
      </c>
    </row>
    <row r="11" spans="2:59">
      <c r="B11" s="63">
        <v>45673</v>
      </c>
      <c r="C11" t="s">
        <v>493</v>
      </c>
      <c r="D11" t="s">
        <v>62</v>
      </c>
      <c r="E11" t="s">
        <v>94</v>
      </c>
      <c r="F11" t="s">
        <v>83</v>
      </c>
      <c r="G11" t="s">
        <v>118</v>
      </c>
      <c r="H11" s="334">
        <v>6</v>
      </c>
      <c r="I11">
        <f>IF(C11="","",COUNTIFS(Tabla1[[#All],[¿Pasó a miembro?]],"Si",Tabla1[[#All],[Tipo Incrito]],"&lt;&gt;Pre-Inscrito",Tabla1[[#All],[llave2]],Gráficos_!C11))</f>
        <v>0</v>
      </c>
      <c r="J11" s="187">
        <f>IF(C11="","",COUNTIFS(Tabla1[[#All],[sem 01]],"=P",Tabla1[[#All],[llave2]],Gráficos_!C11))</f>
        <v>6</v>
      </c>
      <c r="K11">
        <f>IF(C11="","",COUNTIFS(Tabla1[[#All],[sem 02]],"=P",Tabla1[[#All],[llave2]],Gráficos_!C11))</f>
        <v>6</v>
      </c>
      <c r="L11">
        <f>IF(C11="","",COUNTIFS(Tabla1[[#All],[sem 03]],"=P",Tabla1[[#All],[llave2]],Gráficos_!C11))</f>
        <v>4</v>
      </c>
      <c r="M11">
        <f>IF(C11="","",COUNTIFS(Tabla1[[#All],[sem 04]],"=P",Tabla1[[#All],[llave2]],Gráficos_!C11))</f>
        <v>3</v>
      </c>
      <c r="N11">
        <f>IF(C11="","",COUNTIFS(Tabla1[[#All],[sem 05]],"=P",Tabla1[[#All],[llave2]],Gráficos_!C11))</f>
        <v>3</v>
      </c>
      <c r="O11">
        <f>IF(C11="","",COUNTIFS(Tabla1[[#All],[sem 06]],"=P",Tabla1[[#All],[llave2]],Gráficos_!C11))</f>
        <v>3</v>
      </c>
      <c r="P11">
        <f>IF(C11="","",COUNTIFS(Tabla1[[#All],[sem 07]],"=P",Tabla1[[#All],[llave2]],Gráficos_!C11))</f>
        <v>3</v>
      </c>
      <c r="Q11">
        <f>IF(C11="","",COUNTIFS(Tabla1[[#All],[sem 08]],"=P",Tabla1[[#All],[llave2]],Gráficos_!C11))</f>
        <v>3</v>
      </c>
      <c r="R11">
        <f>IF(C11="","",COUNTIFS(Tabla1[[#All],[sem 09]],"=P",Tabla1[[#All],[llave2]],Gráficos_!C11))</f>
        <v>0</v>
      </c>
      <c r="S11">
        <f>IF(C11="","",COUNTIFS(Tabla1[[#All],[sem 10]],"=P",Tabla1[[#All],[llave2]],Gráficos_!C11))</f>
        <v>0</v>
      </c>
      <c r="T11">
        <f>IF(C11="","",COUNTIFS(Tabla1[[#All],[sem 11]],"=P",Tabla1[[#All],[llave2]],Gráficos_!C11))</f>
        <v>0</v>
      </c>
      <c r="U11">
        <f>IF(C11="","",COUNTIFS(Tabla1[[#All],[sem 12]],"=P",Tabla1[[#All],[llave2]],Gráficos_!C11))</f>
        <v>0</v>
      </c>
      <c r="V11">
        <f>IF(C11="","",COUNTIFS(Tabla1[[#All],[sem 13]],"=P",Tabla1[[#All],[llave2]],Gráficos_!C11))</f>
        <v>0</v>
      </c>
      <c r="W11">
        <f>IF(C11="","",COUNTIFS(Tabla1[[#All],[sem 14]],"=P",Tabla1[[#All],[llave2]],Gráficos_!C11))</f>
        <v>0</v>
      </c>
      <c r="X11">
        <f>IF(C11="","",COUNTIFS(Tabla1[[#All],[sem 15]],"=P",Tabla1[[#All],[llave2]],Gráficos_!C11))</f>
        <v>0</v>
      </c>
      <c r="Y11" s="191">
        <f>IF(C11="","",COUNTIFS(Tabla1[[#All],[sem 16]],"=P",Tabla1[[#All],[llave2]],Gráficos_!C11))</f>
        <v>0</v>
      </c>
      <c r="AA11" s="187" t="str">
        <f t="shared" si="0"/>
        <v>Lima - Pueblo Libre-Enero-JUEVES-7:30 - 9:30 p.m.-45673-Inscrito Nuevo</v>
      </c>
      <c r="AB11" t="str">
        <f t="shared" si="1"/>
        <v>Conócete a ti mismo</v>
      </c>
      <c r="AC11" s="63">
        <f t="shared" si="2"/>
        <v>45673</v>
      </c>
      <c r="AD11" t="str">
        <f t="shared" si="3"/>
        <v>enero</v>
      </c>
      <c r="AE11" t="str">
        <f t="shared" si="13"/>
        <v>2025</v>
      </c>
      <c r="AF11" t="str">
        <f t="shared" si="4"/>
        <v>Inscrito Nuevo</v>
      </c>
      <c r="AG11" t="str">
        <f t="shared" si="5"/>
        <v>RICHARD QUISPE</v>
      </c>
      <c r="AH11" t="str">
        <f t="shared" si="6"/>
        <v>GERBERTH PALOMINO</v>
      </c>
      <c r="AI11">
        <f t="shared" si="7"/>
        <v>6</v>
      </c>
      <c r="AK11">
        <f t="shared" si="14"/>
        <v>6</v>
      </c>
      <c r="AL11">
        <f t="shared" si="8"/>
        <v>6</v>
      </c>
      <c r="AM11">
        <f t="shared" si="8"/>
        <v>4</v>
      </c>
      <c r="AN11">
        <f t="shared" si="8"/>
        <v>3</v>
      </c>
      <c r="AO11">
        <f t="shared" si="8"/>
        <v>3</v>
      </c>
      <c r="AP11">
        <f t="shared" si="8"/>
        <v>3</v>
      </c>
      <c r="AQ11">
        <f t="shared" si="8"/>
        <v>3</v>
      </c>
      <c r="AR11">
        <f t="shared" si="8"/>
        <v>3</v>
      </c>
      <c r="AS11">
        <f t="shared" si="8"/>
        <v>0</v>
      </c>
      <c r="AT11">
        <f t="shared" si="8"/>
        <v>0</v>
      </c>
      <c r="AU11">
        <f t="shared" si="8"/>
        <v>0</v>
      </c>
      <c r="AV11">
        <f t="shared" si="8"/>
        <v>0</v>
      </c>
      <c r="AW11">
        <f t="shared" si="9"/>
        <v>0</v>
      </c>
      <c r="AX11">
        <f t="shared" si="10"/>
        <v>0</v>
      </c>
      <c r="AY11">
        <f t="shared" si="11"/>
        <v>0</v>
      </c>
      <c r="AZ11" s="191">
        <f t="shared" si="12"/>
        <v>0</v>
      </c>
      <c r="BA11">
        <f t="shared" si="15"/>
        <v>0</v>
      </c>
      <c r="BB11" s="63">
        <v>45672</v>
      </c>
      <c r="BC11" t="s">
        <v>62</v>
      </c>
      <c r="BD11" t="s">
        <v>94</v>
      </c>
      <c r="BE11" t="s">
        <v>63</v>
      </c>
      <c r="BF11" t="s">
        <v>83</v>
      </c>
      <c r="BG11" s="334">
        <v>3</v>
      </c>
    </row>
    <row r="12" spans="2:59">
      <c r="B12" s="63">
        <v>45673</v>
      </c>
      <c r="C12" t="s">
        <v>494</v>
      </c>
      <c r="D12" t="s">
        <v>62</v>
      </c>
      <c r="E12" t="s">
        <v>130</v>
      </c>
      <c r="F12" t="s">
        <v>83</v>
      </c>
      <c r="G12" t="s">
        <v>118</v>
      </c>
      <c r="H12" s="334">
        <v>1</v>
      </c>
      <c r="I12">
        <f>IF(C12="","",COUNTIFS(Tabla1[[#All],[¿Pasó a miembro?]],"Si",Tabla1[[#All],[Tipo Incrito]],"&lt;&gt;Pre-Inscrito",Tabla1[[#All],[llave2]],Gráficos_!C12))</f>
        <v>0</v>
      </c>
      <c r="J12" s="187">
        <f>IF(C12="","",COUNTIFS(Tabla1[[#All],[sem 01]],"=P",Tabla1[[#All],[llave2]],Gráficos_!C12))</f>
        <v>1</v>
      </c>
      <c r="K12">
        <f>IF(C12="","",COUNTIFS(Tabla1[[#All],[sem 02]],"=P",Tabla1[[#All],[llave2]],Gráficos_!C12))</f>
        <v>1</v>
      </c>
      <c r="L12">
        <f>IF(C12="","",COUNTIFS(Tabla1[[#All],[sem 03]],"=P",Tabla1[[#All],[llave2]],Gráficos_!C12))</f>
        <v>1</v>
      </c>
      <c r="M12">
        <f>IF(C12="","",COUNTIFS(Tabla1[[#All],[sem 04]],"=P",Tabla1[[#All],[llave2]],Gráficos_!C12))</f>
        <v>1</v>
      </c>
      <c r="N12">
        <f>IF(C12="","",COUNTIFS(Tabla1[[#All],[sem 05]],"=P",Tabla1[[#All],[llave2]],Gráficos_!C12))</f>
        <v>1</v>
      </c>
      <c r="O12">
        <f>IF(C12="","",COUNTIFS(Tabla1[[#All],[sem 06]],"=P",Tabla1[[#All],[llave2]],Gráficos_!C12))</f>
        <v>1</v>
      </c>
      <c r="P12">
        <f>IF(C12="","",COUNTIFS(Tabla1[[#All],[sem 07]],"=P",Tabla1[[#All],[llave2]],Gráficos_!C12))</f>
        <v>1</v>
      </c>
      <c r="Q12">
        <f>IF(C12="","",COUNTIFS(Tabla1[[#All],[sem 08]],"=P",Tabla1[[#All],[llave2]],Gráficos_!C12))</f>
        <v>0</v>
      </c>
      <c r="R12">
        <f>IF(C12="","",COUNTIFS(Tabla1[[#All],[sem 09]],"=P",Tabla1[[#All],[llave2]],Gráficos_!C12))</f>
        <v>0</v>
      </c>
      <c r="S12">
        <f>IF(C12="","",COUNTIFS(Tabla1[[#All],[sem 10]],"=P",Tabla1[[#All],[llave2]],Gráficos_!C12))</f>
        <v>0</v>
      </c>
      <c r="T12">
        <f>IF(C12="","",COUNTIFS(Tabla1[[#All],[sem 11]],"=P",Tabla1[[#All],[llave2]],Gráficos_!C12))</f>
        <v>0</v>
      </c>
      <c r="U12">
        <f>IF(C12="","",COUNTIFS(Tabla1[[#All],[sem 12]],"=P",Tabla1[[#All],[llave2]],Gráficos_!C12))</f>
        <v>0</v>
      </c>
      <c r="V12">
        <f>IF(C12="","",COUNTIFS(Tabla1[[#All],[sem 13]],"=P",Tabla1[[#All],[llave2]],Gráficos_!C12))</f>
        <v>0</v>
      </c>
      <c r="W12">
        <f>IF(C12="","",COUNTIFS(Tabla1[[#All],[sem 14]],"=P",Tabla1[[#All],[llave2]],Gráficos_!C12))</f>
        <v>0</v>
      </c>
      <c r="X12">
        <f>IF(C12="","",COUNTIFS(Tabla1[[#All],[sem 15]],"=P",Tabla1[[#All],[llave2]],Gráficos_!C12))</f>
        <v>0</v>
      </c>
      <c r="Y12" s="191">
        <f>IF(C12="","",COUNTIFS(Tabla1[[#All],[sem 16]],"=P",Tabla1[[#All],[llave2]],Gráficos_!C12))</f>
        <v>0</v>
      </c>
      <c r="AA12" s="187" t="str">
        <f t="shared" si="0"/>
        <v>Lima - Pueblo Libre-Enero-JUEVES-7:30 - 9:30 p.m.-45673-Recuperado otro año</v>
      </c>
      <c r="AB12" t="str">
        <f t="shared" si="1"/>
        <v>Conócete a ti mismo</v>
      </c>
      <c r="AC12" s="63">
        <f t="shared" si="2"/>
        <v>45673</v>
      </c>
      <c r="AD12" t="str">
        <f t="shared" si="3"/>
        <v>enero</v>
      </c>
      <c r="AE12" t="str">
        <f t="shared" si="13"/>
        <v>2025</v>
      </c>
      <c r="AF12" t="str">
        <f t="shared" si="4"/>
        <v>Recuperado otro año</v>
      </c>
      <c r="AG12" t="str">
        <f t="shared" si="5"/>
        <v>RICHARD QUISPE</v>
      </c>
      <c r="AH12" t="str">
        <f t="shared" si="6"/>
        <v>GERBERTH PALOMINO</v>
      </c>
      <c r="AI12">
        <f t="shared" si="7"/>
        <v>1</v>
      </c>
      <c r="AK12">
        <f t="shared" si="14"/>
        <v>1</v>
      </c>
      <c r="AL12">
        <f t="shared" si="8"/>
        <v>1</v>
      </c>
      <c r="AM12">
        <f t="shared" si="8"/>
        <v>1</v>
      </c>
      <c r="AN12">
        <f t="shared" si="8"/>
        <v>1</v>
      </c>
      <c r="AO12">
        <f t="shared" si="8"/>
        <v>1</v>
      </c>
      <c r="AP12">
        <f t="shared" si="8"/>
        <v>1</v>
      </c>
      <c r="AQ12">
        <f t="shared" si="8"/>
        <v>1</v>
      </c>
      <c r="AR12">
        <f t="shared" si="8"/>
        <v>0</v>
      </c>
      <c r="AS12">
        <f t="shared" si="8"/>
        <v>0</v>
      </c>
      <c r="AT12">
        <f t="shared" si="8"/>
        <v>0</v>
      </c>
      <c r="AU12">
        <f t="shared" si="8"/>
        <v>0</v>
      </c>
      <c r="AV12">
        <f t="shared" si="8"/>
        <v>0</v>
      </c>
      <c r="AW12">
        <f t="shared" si="9"/>
        <v>0</v>
      </c>
      <c r="AX12">
        <f t="shared" si="10"/>
        <v>0</v>
      </c>
      <c r="AY12">
        <f t="shared" si="11"/>
        <v>0</v>
      </c>
      <c r="AZ12" s="191">
        <f t="shared" si="12"/>
        <v>0</v>
      </c>
      <c r="BA12">
        <f t="shared" si="15"/>
        <v>0</v>
      </c>
      <c r="BB12" s="63">
        <v>45673</v>
      </c>
      <c r="BC12" t="s">
        <v>62</v>
      </c>
      <c r="BD12" t="s">
        <v>94</v>
      </c>
      <c r="BE12" t="s">
        <v>83</v>
      </c>
      <c r="BF12" t="s">
        <v>118</v>
      </c>
      <c r="BG12" s="334">
        <v>7</v>
      </c>
    </row>
    <row r="13" spans="2:59">
      <c r="B13" s="63">
        <v>45673</v>
      </c>
      <c r="C13" t="s">
        <v>495</v>
      </c>
      <c r="D13" t="s">
        <v>62</v>
      </c>
      <c r="E13" t="s">
        <v>94</v>
      </c>
      <c r="F13" t="s">
        <v>83</v>
      </c>
      <c r="G13" t="s">
        <v>118</v>
      </c>
      <c r="H13" s="334">
        <v>1</v>
      </c>
      <c r="I13">
        <f>IF(C13="","",COUNTIFS(Tabla1[[#All],[¿Pasó a miembro?]],"Si",Tabla1[[#All],[Tipo Incrito]],"&lt;&gt;Pre-Inscrito",Tabla1[[#All],[llave2]],Gráficos_!C13))</f>
        <v>0</v>
      </c>
      <c r="J13" s="187">
        <f>IF(C13="","",COUNTIFS(Tabla1[[#All],[sem 01]],"=P",Tabla1[[#All],[llave2]],Gráficos_!C13))</f>
        <v>1</v>
      </c>
      <c r="K13">
        <f>IF(C13="","",COUNTIFS(Tabla1[[#All],[sem 02]],"=P",Tabla1[[#All],[llave2]],Gráficos_!C13))</f>
        <v>1</v>
      </c>
      <c r="L13">
        <f>IF(C13="","",COUNTIFS(Tabla1[[#All],[sem 03]],"=P",Tabla1[[#All],[llave2]],Gráficos_!C13))</f>
        <v>1</v>
      </c>
      <c r="M13">
        <f>IF(C13="","",COUNTIFS(Tabla1[[#All],[sem 04]],"=P",Tabla1[[#All],[llave2]],Gráficos_!C13))</f>
        <v>1</v>
      </c>
      <c r="N13">
        <f>IF(C13="","",COUNTIFS(Tabla1[[#All],[sem 05]],"=P",Tabla1[[#All],[llave2]],Gráficos_!C13))</f>
        <v>1</v>
      </c>
      <c r="O13">
        <f>IF(C13="","",COUNTIFS(Tabla1[[#All],[sem 06]],"=P",Tabla1[[#All],[llave2]],Gráficos_!C13))</f>
        <v>1</v>
      </c>
      <c r="P13">
        <f>IF(C13="","",COUNTIFS(Tabla1[[#All],[sem 07]],"=P",Tabla1[[#All],[llave2]],Gráficos_!C13))</f>
        <v>1</v>
      </c>
      <c r="Q13">
        <f>IF(C13="","",COUNTIFS(Tabla1[[#All],[sem 08]],"=P",Tabla1[[#All],[llave2]],Gráficos_!C13))</f>
        <v>0</v>
      </c>
      <c r="R13">
        <f>IF(C13="","",COUNTIFS(Tabla1[[#All],[sem 09]],"=P",Tabla1[[#All],[llave2]],Gráficos_!C13))</f>
        <v>0</v>
      </c>
      <c r="S13">
        <f>IF(C13="","",COUNTIFS(Tabla1[[#All],[sem 10]],"=P",Tabla1[[#All],[llave2]],Gráficos_!C13))</f>
        <v>0</v>
      </c>
      <c r="T13">
        <f>IF(C13="","",COUNTIFS(Tabla1[[#All],[sem 11]],"=P",Tabla1[[#All],[llave2]],Gráficos_!C13))</f>
        <v>0</v>
      </c>
      <c r="U13">
        <f>IF(C13="","",COUNTIFS(Tabla1[[#All],[sem 12]],"=P",Tabla1[[#All],[llave2]],Gráficos_!C13))</f>
        <v>0</v>
      </c>
      <c r="V13">
        <f>IF(C13="","",COUNTIFS(Tabla1[[#All],[sem 13]],"=P",Tabla1[[#All],[llave2]],Gráficos_!C13))</f>
        <v>0</v>
      </c>
      <c r="W13">
        <f>IF(C13="","",COUNTIFS(Tabla1[[#All],[sem 14]],"=P",Tabla1[[#All],[llave2]],Gráficos_!C13))</f>
        <v>0</v>
      </c>
      <c r="X13">
        <f>IF(C13="","",COUNTIFS(Tabla1[[#All],[sem 15]],"=P",Tabla1[[#All],[llave2]],Gráficos_!C13))</f>
        <v>0</v>
      </c>
      <c r="Y13" s="191">
        <f>IF(C13="","",COUNTIFS(Tabla1[[#All],[sem 16]],"=P",Tabla1[[#All],[llave2]],Gráficos_!C13))</f>
        <v>0</v>
      </c>
      <c r="AA13" s="187" t="str">
        <f t="shared" si="0"/>
        <v>Lima - Pueblo Libre-Enero-JUEVES-8:00 - 9:30 p.m.-45673-Inscrito Nuevo</v>
      </c>
      <c r="AB13" t="str">
        <f t="shared" si="1"/>
        <v>Conócete a ti mismo</v>
      </c>
      <c r="AC13" s="63">
        <f t="shared" si="2"/>
        <v>45673</v>
      </c>
      <c r="AD13" t="str">
        <f t="shared" si="3"/>
        <v>enero</v>
      </c>
      <c r="AE13" t="str">
        <f t="shared" si="13"/>
        <v>2025</v>
      </c>
      <c r="AF13" t="str">
        <f t="shared" si="4"/>
        <v>Inscrito Nuevo</v>
      </c>
      <c r="AG13" t="str">
        <f t="shared" si="5"/>
        <v>RICHARD QUISPE</v>
      </c>
      <c r="AH13" t="str">
        <f t="shared" si="6"/>
        <v>GERBERTH PALOMINO</v>
      </c>
      <c r="AI13">
        <f t="shared" si="7"/>
        <v>1</v>
      </c>
      <c r="AK13">
        <f t="shared" si="14"/>
        <v>1</v>
      </c>
      <c r="AL13">
        <f t="shared" si="8"/>
        <v>1</v>
      </c>
      <c r="AM13">
        <f t="shared" si="8"/>
        <v>1</v>
      </c>
      <c r="AN13">
        <f t="shared" si="8"/>
        <v>1</v>
      </c>
      <c r="AO13">
        <f t="shared" si="8"/>
        <v>1</v>
      </c>
      <c r="AP13">
        <f t="shared" si="8"/>
        <v>1</v>
      </c>
      <c r="AQ13">
        <f t="shared" si="8"/>
        <v>1</v>
      </c>
      <c r="AR13">
        <f t="shared" si="8"/>
        <v>0</v>
      </c>
      <c r="AS13">
        <f t="shared" si="8"/>
        <v>0</v>
      </c>
      <c r="AT13">
        <f t="shared" si="8"/>
        <v>0</v>
      </c>
      <c r="AU13">
        <f t="shared" si="8"/>
        <v>0</v>
      </c>
      <c r="AV13">
        <f t="shared" si="8"/>
        <v>0</v>
      </c>
      <c r="AW13">
        <f t="shared" si="9"/>
        <v>0</v>
      </c>
      <c r="AX13">
        <f t="shared" si="10"/>
        <v>0</v>
      </c>
      <c r="AY13">
        <f t="shared" si="11"/>
        <v>0</v>
      </c>
      <c r="AZ13" s="191">
        <f t="shared" si="12"/>
        <v>0</v>
      </c>
      <c r="BA13">
        <f t="shared" si="15"/>
        <v>0</v>
      </c>
      <c r="BB13" s="63">
        <v>45673</v>
      </c>
      <c r="BC13" t="s">
        <v>62</v>
      </c>
      <c r="BD13" t="s">
        <v>130</v>
      </c>
      <c r="BE13" t="s">
        <v>83</v>
      </c>
      <c r="BF13" t="s">
        <v>118</v>
      </c>
      <c r="BG13" s="334">
        <v>1</v>
      </c>
    </row>
    <row r="14" spans="2:59">
      <c r="B14" s="63">
        <v>45673</v>
      </c>
      <c r="C14" t="s">
        <v>496</v>
      </c>
      <c r="D14" t="s">
        <v>62</v>
      </c>
      <c r="E14" t="s">
        <v>112</v>
      </c>
      <c r="F14" t="s">
        <v>83</v>
      </c>
      <c r="G14" t="s">
        <v>118</v>
      </c>
      <c r="H14" s="334">
        <v>2</v>
      </c>
      <c r="I14">
        <f>IF(C14="","",COUNTIFS(Tabla1[[#All],[¿Pasó a miembro?]],"Si",Tabla1[[#All],[Tipo Incrito]],"&lt;&gt;Pre-Inscrito",Tabla1[[#All],[llave2]],Gráficos_!C14))</f>
        <v>0</v>
      </c>
      <c r="J14" s="187">
        <f>IF(C14="","",COUNTIFS(Tabla1[[#All],[sem 01]],"=P",Tabla1[[#All],[llave2]],Gráficos_!C14))</f>
        <v>2</v>
      </c>
      <c r="K14">
        <f>IF(C14="","",COUNTIFS(Tabla1[[#All],[sem 02]],"=P",Tabla1[[#All],[llave2]],Gráficos_!C14))</f>
        <v>0</v>
      </c>
      <c r="L14">
        <f>IF(C14="","",COUNTIFS(Tabla1[[#All],[sem 03]],"=P",Tabla1[[#All],[llave2]],Gráficos_!C14))</f>
        <v>0</v>
      </c>
      <c r="M14">
        <f>IF(C14="","",COUNTIFS(Tabla1[[#All],[sem 04]],"=P",Tabla1[[#All],[llave2]],Gráficos_!C14))</f>
        <v>0</v>
      </c>
      <c r="N14">
        <f>IF(C14="","",COUNTIFS(Tabla1[[#All],[sem 05]],"=P",Tabla1[[#All],[llave2]],Gráficos_!C14))</f>
        <v>0</v>
      </c>
      <c r="O14">
        <f>IF(C14="","",COUNTIFS(Tabla1[[#All],[sem 06]],"=P",Tabla1[[#All],[llave2]],Gráficos_!C14))</f>
        <v>0</v>
      </c>
      <c r="P14">
        <f>IF(C14="","",COUNTIFS(Tabla1[[#All],[sem 07]],"=P",Tabla1[[#All],[llave2]],Gráficos_!C14))</f>
        <v>0</v>
      </c>
      <c r="Q14">
        <f>IF(C14="","",COUNTIFS(Tabla1[[#All],[sem 08]],"=P",Tabla1[[#All],[llave2]],Gráficos_!C14))</f>
        <v>0</v>
      </c>
      <c r="R14">
        <f>IF(C14="","",COUNTIFS(Tabla1[[#All],[sem 09]],"=P",Tabla1[[#All],[llave2]],Gráficos_!C14))</f>
        <v>0</v>
      </c>
      <c r="S14">
        <f>IF(C14="","",COUNTIFS(Tabla1[[#All],[sem 10]],"=P",Tabla1[[#All],[llave2]],Gráficos_!C14))</f>
        <v>0</v>
      </c>
      <c r="T14">
        <f>IF(C14="","",COUNTIFS(Tabla1[[#All],[sem 11]],"=P",Tabla1[[#All],[llave2]],Gráficos_!C14))</f>
        <v>0</v>
      </c>
      <c r="U14">
        <f>IF(C14="","",COUNTIFS(Tabla1[[#All],[sem 12]],"=P",Tabla1[[#All],[llave2]],Gráficos_!C14))</f>
        <v>0</v>
      </c>
      <c r="V14">
        <f>IF(C14="","",COUNTIFS(Tabla1[[#All],[sem 13]],"=P",Tabla1[[#All],[llave2]],Gráficos_!C14))</f>
        <v>0</v>
      </c>
      <c r="W14">
        <f>IF(C14="","",COUNTIFS(Tabla1[[#All],[sem 14]],"=P",Tabla1[[#All],[llave2]],Gráficos_!C14))</f>
        <v>0</v>
      </c>
      <c r="X14">
        <f>IF(C14="","",COUNTIFS(Tabla1[[#All],[sem 15]],"=P",Tabla1[[#All],[llave2]],Gráficos_!C14))</f>
        <v>0</v>
      </c>
      <c r="Y14" s="191">
        <f>IF(C14="","",COUNTIFS(Tabla1[[#All],[sem 16]],"=P",Tabla1[[#All],[llave2]],Gráficos_!C14))</f>
        <v>0</v>
      </c>
      <c r="AA14" s="187" t="str">
        <f t="shared" si="0"/>
        <v>Lima - Pueblo Libre-Enero-JUEVES-7:30 - 9:30 p.m.-45673-Pre-Inscrito</v>
      </c>
      <c r="AB14" t="str">
        <f t="shared" si="1"/>
        <v>Conócete a ti mismo</v>
      </c>
      <c r="AC14" s="63">
        <f t="shared" si="2"/>
        <v>45673</v>
      </c>
      <c r="AD14" t="str">
        <f t="shared" si="3"/>
        <v>enero</v>
      </c>
      <c r="AE14" t="str">
        <f t="shared" si="13"/>
        <v>2025</v>
      </c>
      <c r="AF14" t="str">
        <f t="shared" si="4"/>
        <v>Pre-Inscrito</v>
      </c>
      <c r="AG14" t="str">
        <f t="shared" si="5"/>
        <v>RICHARD QUISPE</v>
      </c>
      <c r="AH14" t="str">
        <f t="shared" si="6"/>
        <v>GERBERTH PALOMINO</v>
      </c>
      <c r="AI14">
        <f t="shared" si="7"/>
        <v>2</v>
      </c>
      <c r="AK14">
        <f t="shared" si="14"/>
        <v>2</v>
      </c>
      <c r="AL14">
        <f t="shared" si="8"/>
        <v>0</v>
      </c>
      <c r="AM14">
        <f t="shared" si="8"/>
        <v>0</v>
      </c>
      <c r="AN14">
        <f t="shared" si="8"/>
        <v>0</v>
      </c>
      <c r="AO14">
        <f t="shared" si="8"/>
        <v>0</v>
      </c>
      <c r="AP14">
        <f t="shared" si="8"/>
        <v>0</v>
      </c>
      <c r="AQ14">
        <f t="shared" si="8"/>
        <v>0</v>
      </c>
      <c r="AR14">
        <f t="shared" si="8"/>
        <v>0</v>
      </c>
      <c r="AS14">
        <f t="shared" si="8"/>
        <v>0</v>
      </c>
      <c r="AT14">
        <f t="shared" si="8"/>
        <v>0</v>
      </c>
      <c r="AU14">
        <f t="shared" si="8"/>
        <v>0</v>
      </c>
      <c r="AV14">
        <f t="shared" si="8"/>
        <v>0</v>
      </c>
      <c r="AW14">
        <f t="shared" si="9"/>
        <v>0</v>
      </c>
      <c r="AX14">
        <f t="shared" si="10"/>
        <v>0</v>
      </c>
      <c r="AY14">
        <f t="shared" si="11"/>
        <v>0</v>
      </c>
      <c r="AZ14" s="191">
        <f t="shared" si="12"/>
        <v>0</v>
      </c>
      <c r="BA14">
        <f t="shared" si="15"/>
        <v>0</v>
      </c>
      <c r="BB14" s="63">
        <v>45673</v>
      </c>
      <c r="BC14" t="s">
        <v>62</v>
      </c>
      <c r="BD14" t="s">
        <v>112</v>
      </c>
      <c r="BE14" t="s">
        <v>83</v>
      </c>
      <c r="BF14" t="s">
        <v>118</v>
      </c>
      <c r="BG14" s="334">
        <v>2</v>
      </c>
    </row>
    <row r="15" spans="2:59">
      <c r="B15" s="63">
        <v>45701</v>
      </c>
      <c r="C15" t="s">
        <v>497</v>
      </c>
      <c r="D15" t="s">
        <v>62</v>
      </c>
      <c r="E15" t="s">
        <v>94</v>
      </c>
      <c r="F15" t="s">
        <v>63</v>
      </c>
      <c r="G15" t="s">
        <v>101</v>
      </c>
      <c r="H15" s="334">
        <v>2</v>
      </c>
      <c r="I15">
        <f>IF(C15="","",COUNTIFS(Tabla1[[#All],[¿Pasó a miembro?]],"Si",Tabla1[[#All],[Tipo Incrito]],"&lt;&gt;Pre-Inscrito",Tabla1[[#All],[llave2]],Gráficos_!C15))</f>
        <v>0</v>
      </c>
      <c r="J15" s="187">
        <f>IF(C15="","",COUNTIFS(Tabla1[[#All],[sem 01]],"=P",Tabla1[[#All],[llave2]],Gráficos_!C15))</f>
        <v>2</v>
      </c>
      <c r="K15">
        <f>IF(C15="","",COUNTIFS(Tabla1[[#All],[sem 02]],"=P",Tabla1[[#All],[llave2]],Gráficos_!C15))</f>
        <v>0</v>
      </c>
      <c r="L15">
        <f>IF(C15="","",COUNTIFS(Tabla1[[#All],[sem 03]],"=P",Tabla1[[#All],[llave2]],Gráficos_!C15))</f>
        <v>1</v>
      </c>
      <c r="M15">
        <f>IF(C15="","",COUNTIFS(Tabla1[[#All],[sem 04]],"=P",Tabla1[[#All],[llave2]],Gráficos_!C15))</f>
        <v>0</v>
      </c>
      <c r="N15">
        <f>IF(C15="","",COUNTIFS(Tabla1[[#All],[sem 05]],"=P",Tabla1[[#All],[llave2]],Gráficos_!C15))</f>
        <v>0</v>
      </c>
      <c r="O15">
        <f>IF(C15="","",COUNTIFS(Tabla1[[#All],[sem 06]],"=P",Tabla1[[#All],[llave2]],Gráficos_!C15))</f>
        <v>0</v>
      </c>
      <c r="P15">
        <f>IF(C15="","",COUNTIFS(Tabla1[[#All],[sem 07]],"=P",Tabla1[[#All],[llave2]],Gráficos_!C15))</f>
        <v>0</v>
      </c>
      <c r="Q15">
        <f>IF(C15="","",COUNTIFS(Tabla1[[#All],[sem 08]],"=P",Tabla1[[#All],[llave2]],Gráficos_!C15))</f>
        <v>0</v>
      </c>
      <c r="R15">
        <f>IF(C15="","",COUNTIFS(Tabla1[[#All],[sem 09]],"=P",Tabla1[[#All],[llave2]],Gráficos_!C15))</f>
        <v>0</v>
      </c>
      <c r="S15">
        <f>IF(C15="","",COUNTIFS(Tabla1[[#All],[sem 10]],"=P",Tabla1[[#All],[llave2]],Gráficos_!C15))</f>
        <v>0</v>
      </c>
      <c r="T15">
        <f>IF(C15="","",COUNTIFS(Tabla1[[#All],[sem 11]],"=P",Tabla1[[#All],[llave2]],Gráficos_!C15))</f>
        <v>0</v>
      </c>
      <c r="U15">
        <f>IF(C15="","",COUNTIFS(Tabla1[[#All],[sem 12]],"=P",Tabla1[[#All],[llave2]],Gráficos_!C15))</f>
        <v>0</v>
      </c>
      <c r="V15">
        <f>IF(C15="","",COUNTIFS(Tabla1[[#All],[sem 13]],"=P",Tabla1[[#All],[llave2]],Gráficos_!C15))</f>
        <v>0</v>
      </c>
      <c r="W15">
        <f>IF(C15="","",COUNTIFS(Tabla1[[#All],[sem 14]],"=P",Tabla1[[#All],[llave2]],Gráficos_!C15))</f>
        <v>0</v>
      </c>
      <c r="X15">
        <f>IF(C15="","",COUNTIFS(Tabla1[[#All],[sem 15]],"=P",Tabla1[[#All],[llave2]],Gráficos_!C15))</f>
        <v>0</v>
      </c>
      <c r="Y15" s="191">
        <f>IF(C15="","",COUNTIFS(Tabla1[[#All],[sem 16]],"=P",Tabla1[[#All],[llave2]],Gráficos_!C15))</f>
        <v>0</v>
      </c>
      <c r="AA15" s="187" t="str">
        <f t="shared" si="0"/>
        <v>Lima - Pueblo Libre-Febrero-JUEVES-7:30 - 9:30 p.m.-45701-Inscrito Nuevo</v>
      </c>
      <c r="AB15" t="str">
        <f t="shared" si="1"/>
        <v>Conócete a ti mismo</v>
      </c>
      <c r="AC15" s="63">
        <f t="shared" si="2"/>
        <v>45701</v>
      </c>
      <c r="AD15" t="str">
        <f t="shared" si="3"/>
        <v>febrero</v>
      </c>
      <c r="AE15" t="str">
        <f t="shared" si="13"/>
        <v>2025</v>
      </c>
      <c r="AF15" t="str">
        <f t="shared" si="4"/>
        <v>Inscrito Nuevo</v>
      </c>
      <c r="AG15" t="str">
        <f t="shared" si="5"/>
        <v>ESTEFANIA GAMERO</v>
      </c>
      <c r="AH15" t="str">
        <f t="shared" si="6"/>
        <v>MANUEL ZAPATA</v>
      </c>
      <c r="AI15">
        <f t="shared" si="7"/>
        <v>2</v>
      </c>
      <c r="AK15">
        <f t="shared" si="14"/>
        <v>2</v>
      </c>
      <c r="AL15">
        <f t="shared" si="8"/>
        <v>0</v>
      </c>
      <c r="AM15">
        <f t="shared" si="8"/>
        <v>1</v>
      </c>
      <c r="AN15">
        <f t="shared" si="8"/>
        <v>0</v>
      </c>
      <c r="AO15">
        <f t="shared" si="8"/>
        <v>0</v>
      </c>
      <c r="AP15">
        <f t="shared" si="8"/>
        <v>0</v>
      </c>
      <c r="AQ15">
        <f t="shared" si="8"/>
        <v>0</v>
      </c>
      <c r="AR15">
        <f t="shared" si="8"/>
        <v>0</v>
      </c>
      <c r="AS15">
        <f t="shared" si="8"/>
        <v>0</v>
      </c>
      <c r="AT15">
        <f t="shared" si="8"/>
        <v>0</v>
      </c>
      <c r="AU15">
        <f t="shared" si="8"/>
        <v>0</v>
      </c>
      <c r="AV15">
        <f t="shared" si="8"/>
        <v>0</v>
      </c>
      <c r="AW15">
        <f t="shared" si="9"/>
        <v>0</v>
      </c>
      <c r="AX15">
        <f t="shared" si="10"/>
        <v>0</v>
      </c>
      <c r="AY15">
        <f t="shared" si="11"/>
        <v>0</v>
      </c>
      <c r="AZ15" s="191">
        <f t="shared" si="12"/>
        <v>0</v>
      </c>
      <c r="BA15">
        <f t="shared" si="15"/>
        <v>0</v>
      </c>
      <c r="BB15" s="63">
        <v>45701</v>
      </c>
      <c r="BC15" t="s">
        <v>62</v>
      </c>
      <c r="BD15" t="s">
        <v>94</v>
      </c>
      <c r="BE15" t="s">
        <v>63</v>
      </c>
      <c r="BF15" t="s">
        <v>101</v>
      </c>
      <c r="BG15" s="334">
        <v>2</v>
      </c>
    </row>
    <row r="16" spans="2:59">
      <c r="B16" s="63">
        <v>45701</v>
      </c>
      <c r="C16" t="s">
        <v>498</v>
      </c>
      <c r="D16" t="s">
        <v>62</v>
      </c>
      <c r="E16" t="s">
        <v>130</v>
      </c>
      <c r="F16" t="s">
        <v>63</v>
      </c>
      <c r="G16" t="s">
        <v>101</v>
      </c>
      <c r="H16" s="334">
        <v>1</v>
      </c>
      <c r="I16">
        <f>IF(C16="","",COUNTIFS(Tabla1[[#All],[¿Pasó a miembro?]],"Si",Tabla1[[#All],[Tipo Incrito]],"&lt;&gt;Pre-Inscrito",Tabla1[[#All],[llave2]],Gráficos_!C16))</f>
        <v>0</v>
      </c>
      <c r="J16" s="187">
        <f>IF(C16="","",COUNTIFS(Tabla1[[#All],[sem 01]],"=P",Tabla1[[#All],[llave2]],Gráficos_!C16))</f>
        <v>1</v>
      </c>
      <c r="K16">
        <f>IF(C16="","",COUNTIFS(Tabla1[[#All],[sem 02]],"=P",Tabla1[[#All],[llave2]],Gráficos_!C16))</f>
        <v>1</v>
      </c>
      <c r="L16">
        <f>IF(C16="","",COUNTIFS(Tabla1[[#All],[sem 03]],"=P",Tabla1[[#All],[llave2]],Gráficos_!C16))</f>
        <v>1</v>
      </c>
      <c r="M16">
        <f>IF(C16="","",COUNTIFS(Tabla1[[#All],[sem 04]],"=P",Tabla1[[#All],[llave2]],Gráficos_!C16))</f>
        <v>1</v>
      </c>
      <c r="N16">
        <f>IF(C16="","",COUNTIFS(Tabla1[[#All],[sem 05]],"=P",Tabla1[[#All],[llave2]],Gráficos_!C16))</f>
        <v>1</v>
      </c>
      <c r="O16">
        <f>IF(C16="","",COUNTIFS(Tabla1[[#All],[sem 06]],"=P",Tabla1[[#All],[llave2]],Gráficos_!C16))</f>
        <v>1</v>
      </c>
      <c r="P16">
        <f>IF(C16="","",COUNTIFS(Tabla1[[#All],[sem 07]],"=P",Tabla1[[#All],[llave2]],Gráficos_!C16))</f>
        <v>1</v>
      </c>
      <c r="Q16">
        <f>IF(C16="","",COUNTIFS(Tabla1[[#All],[sem 08]],"=P",Tabla1[[#All],[llave2]],Gráficos_!C16))</f>
        <v>1</v>
      </c>
      <c r="R16">
        <f>IF(C16="","",COUNTIFS(Tabla1[[#All],[sem 09]],"=P",Tabla1[[#All],[llave2]],Gráficos_!C16))</f>
        <v>0</v>
      </c>
      <c r="S16">
        <f>IF(C16="","",COUNTIFS(Tabla1[[#All],[sem 10]],"=P",Tabla1[[#All],[llave2]],Gráficos_!C16))</f>
        <v>0</v>
      </c>
      <c r="T16">
        <f>IF(C16="","",COUNTIFS(Tabla1[[#All],[sem 11]],"=P",Tabla1[[#All],[llave2]],Gráficos_!C16))</f>
        <v>0</v>
      </c>
      <c r="U16">
        <f>IF(C16="","",COUNTIFS(Tabla1[[#All],[sem 12]],"=P",Tabla1[[#All],[llave2]],Gráficos_!C16))</f>
        <v>0</v>
      </c>
      <c r="V16">
        <f>IF(C16="","",COUNTIFS(Tabla1[[#All],[sem 13]],"=P",Tabla1[[#All],[llave2]],Gráficos_!C16))</f>
        <v>0</v>
      </c>
      <c r="W16">
        <f>IF(C16="","",COUNTIFS(Tabla1[[#All],[sem 14]],"=P",Tabla1[[#All],[llave2]],Gráficos_!C16))</f>
        <v>0</v>
      </c>
      <c r="X16">
        <f>IF(C16="","",COUNTIFS(Tabla1[[#All],[sem 15]],"=P",Tabla1[[#All],[llave2]],Gráficos_!C16))</f>
        <v>0</v>
      </c>
      <c r="Y16" s="191">
        <f>IF(C16="","",COUNTIFS(Tabla1[[#All],[sem 16]],"=P",Tabla1[[#All],[llave2]],Gráficos_!C16))</f>
        <v>0</v>
      </c>
      <c r="AA16" s="187" t="str">
        <f t="shared" si="0"/>
        <v>Lima - Pueblo Libre-Febrero-JUEVES-7:30 - 9:30 P.M.-45701-Recuperado otro año</v>
      </c>
      <c r="AB16" t="str">
        <f t="shared" si="1"/>
        <v>Conócete a ti mismo</v>
      </c>
      <c r="AC16" s="63">
        <f t="shared" si="2"/>
        <v>45701</v>
      </c>
      <c r="AD16" t="str">
        <f t="shared" si="3"/>
        <v>febrero</v>
      </c>
      <c r="AE16" t="str">
        <f t="shared" si="13"/>
        <v>2025</v>
      </c>
      <c r="AF16" t="str">
        <f t="shared" si="4"/>
        <v>Recuperado otro año</v>
      </c>
      <c r="AG16" t="str">
        <f t="shared" si="5"/>
        <v>ESTEFANIA GAMERO</v>
      </c>
      <c r="AH16" t="str">
        <f t="shared" si="6"/>
        <v>MANUEL ZAPATA</v>
      </c>
      <c r="AI16">
        <f t="shared" si="7"/>
        <v>1</v>
      </c>
      <c r="AK16">
        <f t="shared" si="14"/>
        <v>1</v>
      </c>
      <c r="AL16">
        <f t="shared" si="8"/>
        <v>1</v>
      </c>
      <c r="AM16">
        <f t="shared" si="8"/>
        <v>1</v>
      </c>
      <c r="AN16">
        <f t="shared" si="8"/>
        <v>1</v>
      </c>
      <c r="AO16">
        <f t="shared" si="8"/>
        <v>1</v>
      </c>
      <c r="AP16">
        <f t="shared" si="8"/>
        <v>1</v>
      </c>
      <c r="AQ16">
        <f t="shared" si="8"/>
        <v>1</v>
      </c>
      <c r="AR16">
        <f t="shared" si="8"/>
        <v>1</v>
      </c>
      <c r="AS16">
        <f t="shared" si="8"/>
        <v>0</v>
      </c>
      <c r="AT16">
        <f t="shared" si="8"/>
        <v>0</v>
      </c>
      <c r="AU16">
        <f t="shared" si="8"/>
        <v>0</v>
      </c>
      <c r="AV16">
        <f t="shared" si="8"/>
        <v>0</v>
      </c>
      <c r="AW16">
        <f t="shared" si="9"/>
        <v>0</v>
      </c>
      <c r="AX16">
        <f t="shared" si="10"/>
        <v>0</v>
      </c>
      <c r="AY16">
        <f t="shared" si="11"/>
        <v>0</v>
      </c>
      <c r="AZ16" s="191">
        <f t="shared" si="12"/>
        <v>0</v>
      </c>
      <c r="BA16">
        <f t="shared" si="15"/>
        <v>0</v>
      </c>
      <c r="BB16" s="63">
        <v>45701</v>
      </c>
      <c r="BC16" t="s">
        <v>62</v>
      </c>
      <c r="BD16" t="s">
        <v>130</v>
      </c>
      <c r="BE16" t="s">
        <v>63</v>
      </c>
      <c r="BF16" t="s">
        <v>101</v>
      </c>
      <c r="BG16" s="334">
        <v>1</v>
      </c>
    </row>
    <row r="17" spans="2:59">
      <c r="B17" s="63">
        <v>45701</v>
      </c>
      <c r="C17" t="s">
        <v>499</v>
      </c>
      <c r="D17" t="s">
        <v>62</v>
      </c>
      <c r="E17" t="s">
        <v>112</v>
      </c>
      <c r="F17" t="s">
        <v>63</v>
      </c>
      <c r="G17" t="s">
        <v>101</v>
      </c>
      <c r="H17" s="334">
        <v>1</v>
      </c>
      <c r="I17">
        <f>IF(C17="","",COUNTIFS(Tabla1[[#All],[¿Pasó a miembro?]],"Si",Tabla1[[#All],[Tipo Incrito]],"&lt;&gt;Pre-Inscrito",Tabla1[[#All],[llave2]],Gráficos_!C17))</f>
        <v>0</v>
      </c>
      <c r="J17" s="187">
        <f>IF(C17="","",COUNTIFS(Tabla1[[#All],[sem 01]],"=P",Tabla1[[#All],[llave2]],Gráficos_!C17))</f>
        <v>1</v>
      </c>
      <c r="K17">
        <f>IF(C17="","",COUNTIFS(Tabla1[[#All],[sem 02]],"=P",Tabla1[[#All],[llave2]],Gráficos_!C17))</f>
        <v>1</v>
      </c>
      <c r="L17">
        <f>IF(C17="","",COUNTIFS(Tabla1[[#All],[sem 03]],"=P",Tabla1[[#All],[llave2]],Gráficos_!C17))</f>
        <v>0</v>
      </c>
      <c r="M17">
        <f>IF(C17="","",COUNTIFS(Tabla1[[#All],[sem 04]],"=P",Tabla1[[#All],[llave2]],Gráficos_!C17))</f>
        <v>0</v>
      </c>
      <c r="N17">
        <f>IF(C17="","",COUNTIFS(Tabla1[[#All],[sem 05]],"=P",Tabla1[[#All],[llave2]],Gráficos_!C17))</f>
        <v>0</v>
      </c>
      <c r="O17">
        <f>IF(C17="","",COUNTIFS(Tabla1[[#All],[sem 06]],"=P",Tabla1[[#All],[llave2]],Gráficos_!C17))</f>
        <v>0</v>
      </c>
      <c r="P17">
        <f>IF(C17="","",COUNTIFS(Tabla1[[#All],[sem 07]],"=P",Tabla1[[#All],[llave2]],Gráficos_!C17))</f>
        <v>0</v>
      </c>
      <c r="Q17">
        <f>IF(C17="","",COUNTIFS(Tabla1[[#All],[sem 08]],"=P",Tabla1[[#All],[llave2]],Gráficos_!C17))</f>
        <v>0</v>
      </c>
      <c r="R17">
        <f>IF(C17="","",COUNTIFS(Tabla1[[#All],[sem 09]],"=P",Tabla1[[#All],[llave2]],Gráficos_!C17))</f>
        <v>0</v>
      </c>
      <c r="S17">
        <f>IF(C17="","",COUNTIFS(Tabla1[[#All],[sem 10]],"=P",Tabla1[[#All],[llave2]],Gráficos_!C17))</f>
        <v>0</v>
      </c>
      <c r="T17">
        <f>IF(C17="","",COUNTIFS(Tabla1[[#All],[sem 11]],"=P",Tabla1[[#All],[llave2]],Gráficos_!C17))</f>
        <v>0</v>
      </c>
      <c r="U17">
        <f>IF(C17="","",COUNTIFS(Tabla1[[#All],[sem 12]],"=P",Tabla1[[#All],[llave2]],Gráficos_!C17))</f>
        <v>0</v>
      </c>
      <c r="V17">
        <f>IF(C17="","",COUNTIFS(Tabla1[[#All],[sem 13]],"=P",Tabla1[[#All],[llave2]],Gráficos_!C17))</f>
        <v>0</v>
      </c>
      <c r="W17">
        <f>IF(C17="","",COUNTIFS(Tabla1[[#All],[sem 14]],"=P",Tabla1[[#All],[llave2]],Gráficos_!C17))</f>
        <v>0</v>
      </c>
      <c r="X17">
        <f>IF(C17="","",COUNTIFS(Tabla1[[#All],[sem 15]],"=P",Tabla1[[#All],[llave2]],Gráficos_!C17))</f>
        <v>0</v>
      </c>
      <c r="Y17" s="191">
        <f>IF(C17="","",COUNTIFS(Tabla1[[#All],[sem 16]],"=P",Tabla1[[#All],[llave2]],Gráficos_!C17))</f>
        <v>0</v>
      </c>
      <c r="AA17" s="187" t="str">
        <f t="shared" si="0"/>
        <v>Lima - Pueblo Libre-Febrero-JUEVES-7:30 - 9:30 P.M.-45701-Pre-Inscrito</v>
      </c>
      <c r="AB17" t="str">
        <f t="shared" si="1"/>
        <v>Conócete a ti mismo</v>
      </c>
      <c r="AC17" s="63">
        <f t="shared" si="2"/>
        <v>45701</v>
      </c>
      <c r="AD17" t="str">
        <f t="shared" si="3"/>
        <v>febrero</v>
      </c>
      <c r="AE17" t="str">
        <f t="shared" si="13"/>
        <v>2025</v>
      </c>
      <c r="AF17" t="str">
        <f t="shared" si="4"/>
        <v>Pre-Inscrito</v>
      </c>
      <c r="AG17" t="str">
        <f t="shared" si="5"/>
        <v>ESTEFANIA GAMERO</v>
      </c>
      <c r="AH17" t="str">
        <f t="shared" si="6"/>
        <v>MANUEL ZAPATA</v>
      </c>
      <c r="AI17">
        <f t="shared" si="7"/>
        <v>1</v>
      </c>
      <c r="AK17">
        <f t="shared" si="14"/>
        <v>1</v>
      </c>
      <c r="AL17">
        <f t="shared" si="8"/>
        <v>1</v>
      </c>
      <c r="AM17">
        <f t="shared" si="8"/>
        <v>0</v>
      </c>
      <c r="AN17">
        <f t="shared" si="8"/>
        <v>0</v>
      </c>
      <c r="AO17">
        <f t="shared" si="8"/>
        <v>0</v>
      </c>
      <c r="AP17">
        <f t="shared" si="8"/>
        <v>0</v>
      </c>
      <c r="AQ17">
        <f t="shared" si="8"/>
        <v>0</v>
      </c>
      <c r="AR17">
        <f t="shared" si="8"/>
        <v>0</v>
      </c>
      <c r="AS17">
        <f t="shared" si="8"/>
        <v>0</v>
      </c>
      <c r="AT17">
        <f t="shared" si="8"/>
        <v>0</v>
      </c>
      <c r="AU17">
        <f t="shared" si="8"/>
        <v>0</v>
      </c>
      <c r="AV17">
        <f t="shared" si="8"/>
        <v>0</v>
      </c>
      <c r="AW17">
        <f t="shared" si="9"/>
        <v>0</v>
      </c>
      <c r="AX17">
        <f t="shared" si="10"/>
        <v>0</v>
      </c>
      <c r="AY17">
        <f t="shared" si="11"/>
        <v>0</v>
      </c>
      <c r="AZ17" s="191">
        <f t="shared" si="12"/>
        <v>0</v>
      </c>
      <c r="BA17">
        <f t="shared" si="15"/>
        <v>0</v>
      </c>
      <c r="BB17" s="63">
        <v>45701</v>
      </c>
      <c r="BC17" t="s">
        <v>62</v>
      </c>
      <c r="BD17" t="s">
        <v>112</v>
      </c>
      <c r="BE17" t="s">
        <v>63</v>
      </c>
      <c r="BF17" t="s">
        <v>101</v>
      </c>
      <c r="BG17" s="334">
        <v>1</v>
      </c>
    </row>
    <row r="18" spans="2:59">
      <c r="B18" s="63">
        <v>45728</v>
      </c>
      <c r="C18" t="s">
        <v>500</v>
      </c>
      <c r="D18" t="s">
        <v>62</v>
      </c>
      <c r="E18" t="s">
        <v>458</v>
      </c>
      <c r="F18" t="s">
        <v>118</v>
      </c>
      <c r="G18" t="s">
        <v>83</v>
      </c>
      <c r="H18" s="334">
        <v>1</v>
      </c>
      <c r="I18">
        <f>IF(C18="","",COUNTIFS(Tabla1[[#All],[¿Pasó a miembro?]],"Si",Tabla1[[#All],[Tipo Incrito]],"&lt;&gt;Pre-Inscrito",Tabla1[[#All],[llave2]],Gráficos_!C18))</f>
        <v>0</v>
      </c>
      <c r="J18" s="187">
        <f>IF(C18="","",COUNTIFS(Tabla1[[#All],[sem 01]],"=P",Tabla1[[#All],[llave2]],Gráficos_!C18))</f>
        <v>0</v>
      </c>
      <c r="K18">
        <f>IF(C18="","",COUNTIFS(Tabla1[[#All],[sem 02]],"=P",Tabla1[[#All],[llave2]],Gráficos_!C18))</f>
        <v>0</v>
      </c>
      <c r="L18">
        <f>IF(C18="","",COUNTIFS(Tabla1[[#All],[sem 03]],"=P",Tabla1[[#All],[llave2]],Gráficos_!C18))</f>
        <v>0</v>
      </c>
      <c r="M18">
        <f>IF(C18="","",COUNTIFS(Tabla1[[#All],[sem 04]],"=P",Tabla1[[#All],[llave2]],Gráficos_!C18))</f>
        <v>0</v>
      </c>
      <c r="N18">
        <f>IF(C18="","",COUNTIFS(Tabla1[[#All],[sem 05]],"=P",Tabla1[[#All],[llave2]],Gráficos_!C18))</f>
        <v>0</v>
      </c>
      <c r="O18">
        <f>IF(C18="","",COUNTIFS(Tabla1[[#All],[sem 06]],"=P",Tabla1[[#All],[llave2]],Gráficos_!C18))</f>
        <v>0</v>
      </c>
      <c r="P18">
        <f>IF(C18="","",COUNTIFS(Tabla1[[#All],[sem 07]],"=P",Tabla1[[#All],[llave2]],Gráficos_!C18))</f>
        <v>0</v>
      </c>
      <c r="Q18">
        <f>IF(C18="","",COUNTIFS(Tabla1[[#All],[sem 08]],"=P",Tabla1[[#All],[llave2]],Gráficos_!C18))</f>
        <v>0</v>
      </c>
      <c r="R18">
        <f>IF(C18="","",COUNTIFS(Tabla1[[#All],[sem 09]],"=P",Tabla1[[#All],[llave2]],Gráficos_!C18))</f>
        <v>0</v>
      </c>
      <c r="S18">
        <f>IF(C18="","",COUNTIFS(Tabla1[[#All],[sem 10]],"=P",Tabla1[[#All],[llave2]],Gráficos_!C18))</f>
        <v>0</v>
      </c>
      <c r="T18">
        <f>IF(C18="","",COUNTIFS(Tabla1[[#All],[sem 11]],"=P",Tabla1[[#All],[llave2]],Gráficos_!C18))</f>
        <v>0</v>
      </c>
      <c r="U18">
        <f>IF(C18="","",COUNTIFS(Tabla1[[#All],[sem 12]],"=P",Tabla1[[#All],[llave2]],Gráficos_!C18))</f>
        <v>0</v>
      </c>
      <c r="V18">
        <f>IF(C18="","",COUNTIFS(Tabla1[[#All],[sem 13]],"=P",Tabla1[[#All],[llave2]],Gráficos_!C18))</f>
        <v>0</v>
      </c>
      <c r="W18">
        <f>IF(C18="","",COUNTIFS(Tabla1[[#All],[sem 14]],"=P",Tabla1[[#All],[llave2]],Gráficos_!C18))</f>
        <v>0</v>
      </c>
      <c r="X18">
        <f>IF(C18="","",COUNTIFS(Tabla1[[#All],[sem 15]],"=P",Tabla1[[#All],[llave2]],Gráficos_!C18))</f>
        <v>0</v>
      </c>
      <c r="Y18" s="191">
        <f>IF(C18="","",COUNTIFS(Tabla1[[#All],[sem 16]],"=P",Tabla1[[#All],[llave2]],Gráficos_!C18))</f>
        <v>0</v>
      </c>
      <c r="AA18" s="187" t="str">
        <f t="shared" si="0"/>
        <v>Lima - Pueblo Libre-Marzo-MIERCOLES-8:00 - 9:30 P.M.-45728-</v>
      </c>
      <c r="AB18" t="str">
        <f t="shared" si="1"/>
        <v>Conócete a ti mismo</v>
      </c>
      <c r="AC18" s="63">
        <f t="shared" si="2"/>
        <v>45728</v>
      </c>
      <c r="AD18" t="str">
        <f t="shared" si="3"/>
        <v>marzo</v>
      </c>
      <c r="AE18" t="str">
        <f t="shared" si="13"/>
        <v>2025</v>
      </c>
      <c r="AF18" t="str">
        <f t="shared" si="4"/>
        <v>(blank)</v>
      </c>
      <c r="AG18" t="str">
        <f t="shared" si="5"/>
        <v>GERBERTH PALOMINO</v>
      </c>
      <c r="AH18" t="str">
        <f t="shared" si="6"/>
        <v>RICHARD QUISPE</v>
      </c>
      <c r="AI18">
        <f t="shared" si="7"/>
        <v>1</v>
      </c>
      <c r="AK18">
        <f t="shared" si="14"/>
        <v>0</v>
      </c>
      <c r="AL18">
        <f t="shared" si="8"/>
        <v>0</v>
      </c>
      <c r="AM18">
        <f t="shared" si="8"/>
        <v>0</v>
      </c>
      <c r="AN18">
        <f t="shared" si="8"/>
        <v>0</v>
      </c>
      <c r="AO18">
        <f t="shared" si="8"/>
        <v>0</v>
      </c>
      <c r="AP18">
        <f t="shared" si="8"/>
        <v>0</v>
      </c>
      <c r="AQ18">
        <f t="shared" si="8"/>
        <v>0</v>
      </c>
      <c r="AR18">
        <f t="shared" si="8"/>
        <v>0</v>
      </c>
      <c r="AS18">
        <f t="shared" si="8"/>
        <v>0</v>
      </c>
      <c r="AT18">
        <f t="shared" si="8"/>
        <v>0</v>
      </c>
      <c r="AU18">
        <f t="shared" si="8"/>
        <v>0</v>
      </c>
      <c r="AV18">
        <f t="shared" si="8"/>
        <v>0</v>
      </c>
      <c r="AW18">
        <f t="shared" si="9"/>
        <v>0</v>
      </c>
      <c r="AX18">
        <f t="shared" si="10"/>
        <v>0</v>
      </c>
      <c r="AY18">
        <f t="shared" si="11"/>
        <v>0</v>
      </c>
      <c r="AZ18" s="191">
        <f t="shared" si="12"/>
        <v>0</v>
      </c>
      <c r="BA18">
        <f t="shared" si="15"/>
        <v>0</v>
      </c>
      <c r="BB18" s="63">
        <v>45728</v>
      </c>
      <c r="BC18" t="s">
        <v>62</v>
      </c>
      <c r="BD18" t="s">
        <v>94</v>
      </c>
      <c r="BE18" t="s">
        <v>118</v>
      </c>
      <c r="BF18" t="s">
        <v>83</v>
      </c>
      <c r="BG18" s="334">
        <v>3</v>
      </c>
    </row>
    <row r="19" spans="2:59">
      <c r="B19" s="63">
        <v>45728</v>
      </c>
      <c r="C19" t="s">
        <v>501</v>
      </c>
      <c r="D19" t="s">
        <v>62</v>
      </c>
      <c r="E19" t="s">
        <v>94</v>
      </c>
      <c r="F19" t="s">
        <v>118</v>
      </c>
      <c r="G19" t="s">
        <v>83</v>
      </c>
      <c r="H19" s="334">
        <v>3</v>
      </c>
      <c r="I19">
        <f>IF(C19="","",COUNTIFS(Tabla1[[#All],[¿Pasó a miembro?]],"Si",Tabla1[[#All],[Tipo Incrito]],"&lt;&gt;Pre-Inscrito",Tabla1[[#All],[llave2]],Gráficos_!C19))</f>
        <v>0</v>
      </c>
      <c r="J19" s="187">
        <f>IF(C19="","",COUNTIFS(Tabla1[[#All],[sem 01]],"=P",Tabla1[[#All],[llave2]],Gráficos_!C19))</f>
        <v>0</v>
      </c>
      <c r="K19">
        <f>IF(C19="","",COUNTIFS(Tabla1[[#All],[sem 02]],"=P",Tabla1[[#All],[llave2]],Gráficos_!C19))</f>
        <v>0</v>
      </c>
      <c r="L19">
        <f>IF(C19="","",COUNTIFS(Tabla1[[#All],[sem 03]],"=P",Tabla1[[#All],[llave2]],Gráficos_!C19))</f>
        <v>0</v>
      </c>
      <c r="M19">
        <f>IF(C19="","",COUNTIFS(Tabla1[[#All],[sem 04]],"=P",Tabla1[[#All],[llave2]],Gráficos_!C19))</f>
        <v>0</v>
      </c>
      <c r="N19">
        <f>IF(C19="","",COUNTIFS(Tabla1[[#All],[sem 05]],"=P",Tabla1[[#All],[llave2]],Gráficos_!C19))</f>
        <v>0</v>
      </c>
      <c r="O19">
        <f>IF(C19="","",COUNTIFS(Tabla1[[#All],[sem 06]],"=P",Tabla1[[#All],[llave2]],Gráficos_!C19))</f>
        <v>0</v>
      </c>
      <c r="P19">
        <f>IF(C19="","",COUNTIFS(Tabla1[[#All],[sem 07]],"=P",Tabla1[[#All],[llave2]],Gráficos_!C19))</f>
        <v>0</v>
      </c>
      <c r="Q19">
        <f>IF(C19="","",COUNTIFS(Tabla1[[#All],[sem 08]],"=P",Tabla1[[#All],[llave2]],Gráficos_!C19))</f>
        <v>0</v>
      </c>
      <c r="R19">
        <f>IF(C19="","",COUNTIFS(Tabla1[[#All],[sem 09]],"=P",Tabla1[[#All],[llave2]],Gráficos_!C19))</f>
        <v>0</v>
      </c>
      <c r="S19">
        <f>IF(C19="","",COUNTIFS(Tabla1[[#All],[sem 10]],"=P",Tabla1[[#All],[llave2]],Gráficos_!C19))</f>
        <v>0</v>
      </c>
      <c r="T19">
        <f>IF(C19="","",COUNTIFS(Tabla1[[#All],[sem 11]],"=P",Tabla1[[#All],[llave2]],Gráficos_!C19))</f>
        <v>0</v>
      </c>
      <c r="U19">
        <f>IF(C19="","",COUNTIFS(Tabla1[[#All],[sem 12]],"=P",Tabla1[[#All],[llave2]],Gráficos_!C19))</f>
        <v>0</v>
      </c>
      <c r="V19">
        <f>IF(C19="","",COUNTIFS(Tabla1[[#All],[sem 13]],"=P",Tabla1[[#All],[llave2]],Gráficos_!C19))</f>
        <v>0</v>
      </c>
      <c r="W19">
        <f>IF(C19="","",COUNTIFS(Tabla1[[#All],[sem 14]],"=P",Tabla1[[#All],[llave2]],Gráficos_!C19))</f>
        <v>0</v>
      </c>
      <c r="X19">
        <f>IF(C19="","",COUNTIFS(Tabla1[[#All],[sem 15]],"=P",Tabla1[[#All],[llave2]],Gráficos_!C19))</f>
        <v>0</v>
      </c>
      <c r="Y19" s="191">
        <f>IF(C19="","",COUNTIFS(Tabla1[[#All],[sem 16]],"=P",Tabla1[[#All],[llave2]],Gráficos_!C19))</f>
        <v>0</v>
      </c>
      <c r="AA19" s="187" t="str">
        <f t="shared" si="0"/>
        <v>Lima - Pueblo Libre-Marzo-MIERCOLES-8:00 - 9:30 P.M.-45728-Inscrito Nuevo</v>
      </c>
      <c r="AB19" t="str">
        <f t="shared" si="1"/>
        <v>Conócete a ti mismo</v>
      </c>
      <c r="AC19" s="63">
        <f t="shared" si="2"/>
        <v>45728</v>
      </c>
      <c r="AD19" t="str">
        <f t="shared" si="3"/>
        <v>marzo</v>
      </c>
      <c r="AE19" t="str">
        <f t="shared" si="13"/>
        <v>2025</v>
      </c>
      <c r="AF19" t="str">
        <f t="shared" si="4"/>
        <v>Inscrito Nuevo</v>
      </c>
      <c r="AG19" t="str">
        <f t="shared" si="5"/>
        <v>GERBERTH PALOMINO</v>
      </c>
      <c r="AH19" t="str">
        <f t="shared" si="6"/>
        <v>RICHARD QUISPE</v>
      </c>
      <c r="AI19">
        <f t="shared" si="7"/>
        <v>3</v>
      </c>
      <c r="AK19">
        <f t="shared" si="14"/>
        <v>0</v>
      </c>
      <c r="AL19">
        <f t="shared" si="8"/>
        <v>0</v>
      </c>
      <c r="AM19">
        <f t="shared" si="8"/>
        <v>0</v>
      </c>
      <c r="AN19">
        <f t="shared" si="8"/>
        <v>0</v>
      </c>
      <c r="AO19">
        <f t="shared" si="8"/>
        <v>0</v>
      </c>
      <c r="AP19">
        <f t="shared" si="8"/>
        <v>0</v>
      </c>
      <c r="AQ19">
        <f t="shared" si="8"/>
        <v>0</v>
      </c>
      <c r="AR19">
        <f t="shared" si="8"/>
        <v>0</v>
      </c>
      <c r="AS19">
        <f t="shared" si="8"/>
        <v>0</v>
      </c>
      <c r="AT19">
        <f t="shared" si="8"/>
        <v>0</v>
      </c>
      <c r="AU19">
        <f t="shared" si="8"/>
        <v>0</v>
      </c>
      <c r="AV19">
        <f t="shared" si="8"/>
        <v>0</v>
      </c>
      <c r="AW19">
        <f t="shared" si="9"/>
        <v>0</v>
      </c>
      <c r="AX19">
        <f t="shared" si="10"/>
        <v>0</v>
      </c>
      <c r="AY19">
        <f t="shared" si="11"/>
        <v>0</v>
      </c>
      <c r="AZ19" s="191">
        <f t="shared" si="12"/>
        <v>0</v>
      </c>
      <c r="BA19">
        <f t="shared" si="15"/>
        <v>0</v>
      </c>
      <c r="BB19" s="63">
        <v>45728</v>
      </c>
      <c r="BC19" t="s">
        <v>62</v>
      </c>
      <c r="BD19" t="s">
        <v>458</v>
      </c>
      <c r="BE19" t="s">
        <v>118</v>
      </c>
      <c r="BF19" t="s">
        <v>83</v>
      </c>
      <c r="BG19" s="334">
        <v>1</v>
      </c>
    </row>
    <row r="20" spans="2:59">
      <c r="B20" s="63">
        <v>45728</v>
      </c>
      <c r="C20" t="s">
        <v>502</v>
      </c>
      <c r="D20" t="s">
        <v>62</v>
      </c>
      <c r="E20" t="s">
        <v>76</v>
      </c>
      <c r="F20" t="s">
        <v>63</v>
      </c>
      <c r="G20" t="s">
        <v>101</v>
      </c>
      <c r="H20" s="334">
        <v>1</v>
      </c>
      <c r="I20">
        <f>IF(C20="","",COUNTIFS(Tabla1[[#All],[¿Pasó a miembro?]],"Si",Tabla1[[#All],[Tipo Incrito]],"&lt;&gt;Pre-Inscrito",Tabla1[[#All],[llave2]],Gráficos_!C20))</f>
        <v>0</v>
      </c>
      <c r="J20" s="187">
        <f>IF(C20="","",COUNTIFS(Tabla1[[#All],[sem 01]],"=P",Tabla1[[#All],[llave2]],Gráficos_!C20))</f>
        <v>0</v>
      </c>
      <c r="K20">
        <f>IF(C20="","",COUNTIFS(Tabla1[[#All],[sem 02]],"=P",Tabla1[[#All],[llave2]],Gráficos_!C20))</f>
        <v>0</v>
      </c>
      <c r="L20">
        <f>IF(C20="","",COUNTIFS(Tabla1[[#All],[sem 03]],"=P",Tabla1[[#All],[llave2]],Gráficos_!C20))</f>
        <v>0</v>
      </c>
      <c r="M20">
        <f>IF(C20="","",COUNTIFS(Tabla1[[#All],[sem 04]],"=P",Tabla1[[#All],[llave2]],Gráficos_!C20))</f>
        <v>0</v>
      </c>
      <c r="N20">
        <f>IF(C20="","",COUNTIFS(Tabla1[[#All],[sem 05]],"=P",Tabla1[[#All],[llave2]],Gráficos_!C20))</f>
        <v>0</v>
      </c>
      <c r="O20">
        <f>IF(C20="","",COUNTIFS(Tabla1[[#All],[sem 06]],"=P",Tabla1[[#All],[llave2]],Gráficos_!C20))</f>
        <v>0</v>
      </c>
      <c r="P20">
        <f>IF(C20="","",COUNTIFS(Tabla1[[#All],[sem 07]],"=P",Tabla1[[#All],[llave2]],Gráficos_!C20))</f>
        <v>0</v>
      </c>
      <c r="Q20">
        <f>IF(C20="","",COUNTIFS(Tabla1[[#All],[sem 08]],"=P",Tabla1[[#All],[llave2]],Gráficos_!C20))</f>
        <v>0</v>
      </c>
      <c r="R20">
        <f>IF(C20="","",COUNTIFS(Tabla1[[#All],[sem 09]],"=P",Tabla1[[#All],[llave2]],Gráficos_!C20))</f>
        <v>0</v>
      </c>
      <c r="S20">
        <f>IF(C20="","",COUNTIFS(Tabla1[[#All],[sem 10]],"=P",Tabla1[[#All],[llave2]],Gráficos_!C20))</f>
        <v>0</v>
      </c>
      <c r="T20">
        <f>IF(C20="","",COUNTIFS(Tabla1[[#All],[sem 11]],"=P",Tabla1[[#All],[llave2]],Gráficos_!C20))</f>
        <v>0</v>
      </c>
      <c r="U20">
        <f>IF(C20="","",COUNTIFS(Tabla1[[#All],[sem 12]],"=P",Tabla1[[#All],[llave2]],Gráficos_!C20))</f>
        <v>0</v>
      </c>
      <c r="V20">
        <f>IF(C20="","",COUNTIFS(Tabla1[[#All],[sem 13]],"=P",Tabla1[[#All],[llave2]],Gráficos_!C20))</f>
        <v>0</v>
      </c>
      <c r="W20">
        <f>IF(C20="","",COUNTIFS(Tabla1[[#All],[sem 14]],"=P",Tabla1[[#All],[llave2]],Gráficos_!C20))</f>
        <v>0</v>
      </c>
      <c r="X20">
        <f>IF(C20="","",COUNTIFS(Tabla1[[#All],[sem 15]],"=P",Tabla1[[#All],[llave2]],Gráficos_!C20))</f>
        <v>0</v>
      </c>
      <c r="Y20" s="191">
        <f>IF(C20="","",COUNTIFS(Tabla1[[#All],[sem 16]],"=P",Tabla1[[#All],[llave2]],Gráficos_!C20))</f>
        <v>0</v>
      </c>
      <c r="AA20" s="187" t="str">
        <f t="shared" si="0"/>
        <v>Lima - Pueblo Libre-Marzo-MIERCOLES-8:00 - 9:30 P.M.-45728-Cambio de horario</v>
      </c>
      <c r="AB20" t="str">
        <f t="shared" si="1"/>
        <v>Conócete a ti mismo</v>
      </c>
      <c r="AC20" s="63">
        <f t="shared" si="2"/>
        <v>45728</v>
      </c>
      <c r="AD20" t="str">
        <f t="shared" si="3"/>
        <v>marzo</v>
      </c>
      <c r="AE20" t="str">
        <f t="shared" si="13"/>
        <v>2025</v>
      </c>
      <c r="AF20" t="str">
        <f t="shared" si="4"/>
        <v>Cambio de horario</v>
      </c>
      <c r="AG20" t="str">
        <f t="shared" si="5"/>
        <v>ESTEFANIA GAMERO</v>
      </c>
      <c r="AH20" t="str">
        <f t="shared" si="6"/>
        <v>MANUEL ZAPATA</v>
      </c>
      <c r="AI20">
        <f t="shared" si="7"/>
        <v>1</v>
      </c>
      <c r="AK20">
        <f t="shared" si="14"/>
        <v>0</v>
      </c>
      <c r="AL20">
        <f t="shared" si="8"/>
        <v>0</v>
      </c>
      <c r="AM20">
        <f t="shared" si="8"/>
        <v>0</v>
      </c>
      <c r="AN20">
        <f t="shared" si="8"/>
        <v>0</v>
      </c>
      <c r="AO20">
        <f t="shared" si="8"/>
        <v>0</v>
      </c>
      <c r="AP20">
        <f t="shared" si="8"/>
        <v>0</v>
      </c>
      <c r="AQ20">
        <f t="shared" si="8"/>
        <v>0</v>
      </c>
      <c r="AR20">
        <f t="shared" si="8"/>
        <v>0</v>
      </c>
      <c r="AS20">
        <f t="shared" si="8"/>
        <v>0</v>
      </c>
      <c r="AT20">
        <f t="shared" si="8"/>
        <v>0</v>
      </c>
      <c r="AU20">
        <f t="shared" si="8"/>
        <v>0</v>
      </c>
      <c r="AV20">
        <f t="shared" si="8"/>
        <v>0</v>
      </c>
      <c r="AW20">
        <f t="shared" si="9"/>
        <v>0</v>
      </c>
      <c r="AX20">
        <f t="shared" si="10"/>
        <v>0</v>
      </c>
      <c r="AY20">
        <f t="shared" si="11"/>
        <v>0</v>
      </c>
      <c r="AZ20" s="191">
        <f t="shared" si="12"/>
        <v>0</v>
      </c>
      <c r="BA20">
        <f t="shared" si="15"/>
        <v>0</v>
      </c>
      <c r="BB20" s="63">
        <v>45728</v>
      </c>
      <c r="BC20" t="s">
        <v>62</v>
      </c>
      <c r="BD20" t="s">
        <v>76</v>
      </c>
      <c r="BE20" t="s">
        <v>63</v>
      </c>
      <c r="BF20" t="s">
        <v>101</v>
      </c>
      <c r="BG20" s="334">
        <v>1</v>
      </c>
    </row>
    <row r="21" spans="2:59">
      <c r="B21" s="63">
        <v>45729</v>
      </c>
      <c r="C21" t="s">
        <v>503</v>
      </c>
      <c r="D21" t="s">
        <v>62</v>
      </c>
      <c r="E21" t="s">
        <v>112</v>
      </c>
      <c r="F21" t="s">
        <v>458</v>
      </c>
      <c r="G21" t="s">
        <v>458</v>
      </c>
      <c r="H21" s="334">
        <v>1</v>
      </c>
      <c r="I21">
        <f>IF(C21="","",COUNTIFS(Tabla1[[#All],[¿Pasó a miembro?]],"Si",Tabla1[[#All],[Tipo Incrito]],"&lt;&gt;Pre-Inscrito",Tabla1[[#All],[llave2]],Gráficos_!C21))</f>
        <v>0</v>
      </c>
      <c r="J21" s="187">
        <f>IF(C21="","",COUNTIFS(Tabla1[[#All],[sem 01]],"=P",Tabla1[[#All],[llave2]],Gráficos_!C21))</f>
        <v>0</v>
      </c>
      <c r="K21">
        <f>IF(C21="","",COUNTIFS(Tabla1[[#All],[sem 02]],"=P",Tabla1[[#All],[llave2]],Gráficos_!C21))</f>
        <v>0</v>
      </c>
      <c r="L21">
        <f>IF(C21="","",COUNTIFS(Tabla1[[#All],[sem 03]],"=P",Tabla1[[#All],[llave2]],Gráficos_!C21))</f>
        <v>0</v>
      </c>
      <c r="M21">
        <f>IF(C21="","",COUNTIFS(Tabla1[[#All],[sem 04]],"=P",Tabla1[[#All],[llave2]],Gráficos_!C21))</f>
        <v>0</v>
      </c>
      <c r="N21">
        <f>IF(C21="","",COUNTIFS(Tabla1[[#All],[sem 05]],"=P",Tabla1[[#All],[llave2]],Gráficos_!C21))</f>
        <v>0</v>
      </c>
      <c r="O21">
        <f>IF(C21="","",COUNTIFS(Tabla1[[#All],[sem 06]],"=P",Tabla1[[#All],[llave2]],Gráficos_!C21))</f>
        <v>0</v>
      </c>
      <c r="P21">
        <f>IF(C21="","",COUNTIFS(Tabla1[[#All],[sem 07]],"=P",Tabla1[[#All],[llave2]],Gráficos_!C21))</f>
        <v>0</v>
      </c>
      <c r="Q21">
        <f>IF(C21="","",COUNTIFS(Tabla1[[#All],[sem 08]],"=P",Tabla1[[#All],[llave2]],Gráficos_!C21))</f>
        <v>0</v>
      </c>
      <c r="R21">
        <f>IF(C21="","",COUNTIFS(Tabla1[[#All],[sem 09]],"=P",Tabla1[[#All],[llave2]],Gráficos_!C21))</f>
        <v>0</v>
      </c>
      <c r="S21">
        <f>IF(C21="","",COUNTIFS(Tabla1[[#All],[sem 10]],"=P",Tabla1[[#All],[llave2]],Gráficos_!C21))</f>
        <v>0</v>
      </c>
      <c r="T21">
        <f>IF(C21="","",COUNTIFS(Tabla1[[#All],[sem 11]],"=P",Tabla1[[#All],[llave2]],Gráficos_!C21))</f>
        <v>0</v>
      </c>
      <c r="U21">
        <f>IF(C21="","",COUNTIFS(Tabla1[[#All],[sem 12]],"=P",Tabla1[[#All],[llave2]],Gráficos_!C21))</f>
        <v>0</v>
      </c>
      <c r="V21">
        <f>IF(C21="","",COUNTIFS(Tabla1[[#All],[sem 13]],"=P",Tabla1[[#All],[llave2]],Gráficos_!C21))</f>
        <v>0</v>
      </c>
      <c r="W21">
        <f>IF(C21="","",COUNTIFS(Tabla1[[#All],[sem 14]],"=P",Tabla1[[#All],[llave2]],Gráficos_!C21))</f>
        <v>0</v>
      </c>
      <c r="X21">
        <f>IF(C21="","",COUNTIFS(Tabla1[[#All],[sem 15]],"=P",Tabla1[[#All],[llave2]],Gráficos_!C21))</f>
        <v>0</v>
      </c>
      <c r="Y21" s="191">
        <f>IF(C21="","",COUNTIFS(Tabla1[[#All],[sem 16]],"=P",Tabla1[[#All],[llave2]],Gráficos_!C21))</f>
        <v>0</v>
      </c>
      <c r="AA21" s="187" t="str">
        <f t="shared" si="0"/>
        <v>Lima - Pueblo Libre-Marzo-JUEVES-7:30 - 9:30 P.M.-45729-Pre-Inscrito</v>
      </c>
      <c r="AB21" t="str">
        <f t="shared" si="1"/>
        <v>Conócete a ti mismo</v>
      </c>
      <c r="AC21" s="63">
        <f t="shared" si="2"/>
        <v>45729</v>
      </c>
      <c r="AD21" t="str">
        <f t="shared" si="3"/>
        <v>marzo</v>
      </c>
      <c r="AE21" t="str">
        <f t="shared" si="13"/>
        <v>2025</v>
      </c>
      <c r="AF21" t="str">
        <f t="shared" si="4"/>
        <v>Pre-Inscrito</v>
      </c>
      <c r="AG21" t="str">
        <f t="shared" si="5"/>
        <v>(blank)</v>
      </c>
      <c r="AH21" t="str">
        <f t="shared" si="6"/>
        <v>(blank)</v>
      </c>
      <c r="AI21">
        <f t="shared" si="7"/>
        <v>1</v>
      </c>
      <c r="AK21">
        <f t="shared" si="14"/>
        <v>0</v>
      </c>
      <c r="AL21">
        <f t="shared" si="8"/>
        <v>0</v>
      </c>
      <c r="AM21">
        <f t="shared" si="8"/>
        <v>0</v>
      </c>
      <c r="AN21">
        <f t="shared" si="8"/>
        <v>0</v>
      </c>
      <c r="AO21">
        <f t="shared" si="8"/>
        <v>0</v>
      </c>
      <c r="AP21">
        <f t="shared" si="8"/>
        <v>0</v>
      </c>
      <c r="AQ21">
        <f t="shared" si="8"/>
        <v>0</v>
      </c>
      <c r="AR21">
        <f t="shared" si="8"/>
        <v>0</v>
      </c>
      <c r="AS21">
        <f t="shared" si="8"/>
        <v>0</v>
      </c>
      <c r="AT21">
        <f t="shared" si="8"/>
        <v>0</v>
      </c>
      <c r="AU21">
        <f t="shared" si="8"/>
        <v>0</v>
      </c>
      <c r="AV21">
        <f t="shared" si="8"/>
        <v>0</v>
      </c>
      <c r="AW21">
        <f t="shared" si="9"/>
        <v>0</v>
      </c>
      <c r="AX21">
        <f t="shared" si="10"/>
        <v>0</v>
      </c>
      <c r="AY21">
        <f t="shared" si="11"/>
        <v>0</v>
      </c>
      <c r="AZ21" s="191">
        <f t="shared" si="12"/>
        <v>0</v>
      </c>
      <c r="BA21">
        <f t="shared" si="15"/>
        <v>0</v>
      </c>
      <c r="BB21" s="63">
        <v>45729</v>
      </c>
      <c r="BC21" t="s">
        <v>62</v>
      </c>
      <c r="BD21" t="s">
        <v>94</v>
      </c>
      <c r="BE21" t="s">
        <v>63</v>
      </c>
      <c r="BF21" t="s">
        <v>101</v>
      </c>
      <c r="BG21" s="334">
        <v>3</v>
      </c>
    </row>
    <row r="22" spans="2:59">
      <c r="B22" s="63">
        <v>45729</v>
      </c>
      <c r="C22" t="s">
        <v>503</v>
      </c>
      <c r="D22" t="s">
        <v>62</v>
      </c>
      <c r="E22" t="s">
        <v>112</v>
      </c>
      <c r="F22" t="s">
        <v>63</v>
      </c>
      <c r="G22" t="s">
        <v>101</v>
      </c>
      <c r="H22" s="334">
        <v>2</v>
      </c>
      <c r="I22">
        <f>IF(C22="","",COUNTIFS(Tabla1[[#All],[¿Pasó a miembro?]],"Si",Tabla1[[#All],[Tipo Incrito]],"&lt;&gt;Pre-Inscrito",Tabla1[[#All],[llave2]],Gráficos_!C22))</f>
        <v>0</v>
      </c>
      <c r="J22" s="187">
        <f>IF(C22="","",COUNTIFS(Tabla1[[#All],[sem 01]],"=P",Tabla1[[#All],[llave2]],Gráficos_!C22))</f>
        <v>0</v>
      </c>
      <c r="K22">
        <f>IF(C22="","",COUNTIFS(Tabla1[[#All],[sem 02]],"=P",Tabla1[[#All],[llave2]],Gráficos_!C22))</f>
        <v>0</v>
      </c>
      <c r="L22">
        <f>IF(C22="","",COUNTIFS(Tabla1[[#All],[sem 03]],"=P",Tabla1[[#All],[llave2]],Gráficos_!C22))</f>
        <v>0</v>
      </c>
      <c r="M22">
        <f>IF(C22="","",COUNTIFS(Tabla1[[#All],[sem 04]],"=P",Tabla1[[#All],[llave2]],Gráficos_!C22))</f>
        <v>0</v>
      </c>
      <c r="N22">
        <f>IF(C22="","",COUNTIFS(Tabla1[[#All],[sem 05]],"=P",Tabla1[[#All],[llave2]],Gráficos_!C22))</f>
        <v>0</v>
      </c>
      <c r="O22">
        <f>IF(C22="","",COUNTIFS(Tabla1[[#All],[sem 06]],"=P",Tabla1[[#All],[llave2]],Gráficos_!C22))</f>
        <v>0</v>
      </c>
      <c r="P22">
        <f>IF(C22="","",COUNTIFS(Tabla1[[#All],[sem 07]],"=P",Tabla1[[#All],[llave2]],Gráficos_!C22))</f>
        <v>0</v>
      </c>
      <c r="Q22">
        <f>IF(C22="","",COUNTIFS(Tabla1[[#All],[sem 08]],"=P",Tabla1[[#All],[llave2]],Gráficos_!C22))</f>
        <v>0</v>
      </c>
      <c r="R22">
        <f>IF(C22="","",COUNTIFS(Tabla1[[#All],[sem 09]],"=P",Tabla1[[#All],[llave2]],Gráficos_!C22))</f>
        <v>0</v>
      </c>
      <c r="S22">
        <f>IF(C22="","",COUNTIFS(Tabla1[[#All],[sem 10]],"=P",Tabla1[[#All],[llave2]],Gráficos_!C22))</f>
        <v>0</v>
      </c>
      <c r="T22">
        <f>IF(C22="","",COUNTIFS(Tabla1[[#All],[sem 11]],"=P",Tabla1[[#All],[llave2]],Gráficos_!C22))</f>
        <v>0</v>
      </c>
      <c r="U22">
        <f>IF(C22="","",COUNTIFS(Tabla1[[#All],[sem 12]],"=P",Tabla1[[#All],[llave2]],Gráficos_!C22))</f>
        <v>0</v>
      </c>
      <c r="V22">
        <f>IF(C22="","",COUNTIFS(Tabla1[[#All],[sem 13]],"=P",Tabla1[[#All],[llave2]],Gráficos_!C22))</f>
        <v>0</v>
      </c>
      <c r="W22">
        <f>IF(C22="","",COUNTIFS(Tabla1[[#All],[sem 14]],"=P",Tabla1[[#All],[llave2]],Gráficos_!C22))</f>
        <v>0</v>
      </c>
      <c r="X22">
        <f>IF(C22="","",COUNTIFS(Tabla1[[#All],[sem 15]],"=P",Tabla1[[#All],[llave2]],Gráficos_!C22))</f>
        <v>0</v>
      </c>
      <c r="Y22" s="191">
        <f>IF(C22="","",COUNTIFS(Tabla1[[#All],[sem 16]],"=P",Tabla1[[#All],[llave2]],Gráficos_!C22))</f>
        <v>0</v>
      </c>
      <c r="AA22" s="187" t="str">
        <f t="shared" si="0"/>
        <v>Lima - Pueblo Libre-Marzo-JUEVES-7:30 - 9:30 P.M.-45729-Pre-Inscrito</v>
      </c>
      <c r="AB22" t="str">
        <f t="shared" si="1"/>
        <v>Conócete a ti mismo</v>
      </c>
      <c r="AC22" s="63">
        <f t="shared" si="2"/>
        <v>45729</v>
      </c>
      <c r="AD22" t="str">
        <f t="shared" si="3"/>
        <v>marzo</v>
      </c>
      <c r="AE22" t="str">
        <f t="shared" si="13"/>
        <v>2025</v>
      </c>
      <c r="AF22" t="str">
        <f t="shared" si="4"/>
        <v>Pre-Inscrito</v>
      </c>
      <c r="AG22" t="str">
        <f t="shared" si="5"/>
        <v>ESTEFANIA GAMERO</v>
      </c>
      <c r="AH22" t="str">
        <f t="shared" si="6"/>
        <v>MANUEL ZAPATA</v>
      </c>
      <c r="AI22">
        <f t="shared" si="7"/>
        <v>2</v>
      </c>
      <c r="AK22">
        <f t="shared" si="14"/>
        <v>0</v>
      </c>
      <c r="AL22">
        <f t="shared" si="8"/>
        <v>0</v>
      </c>
      <c r="AM22">
        <f t="shared" si="8"/>
        <v>0</v>
      </c>
      <c r="AN22">
        <f t="shared" si="8"/>
        <v>0</v>
      </c>
      <c r="AO22">
        <f t="shared" si="8"/>
        <v>0</v>
      </c>
      <c r="AP22">
        <f t="shared" si="8"/>
        <v>0</v>
      </c>
      <c r="AQ22">
        <f t="shared" si="8"/>
        <v>0</v>
      </c>
      <c r="AR22">
        <f t="shared" si="8"/>
        <v>0</v>
      </c>
      <c r="AS22">
        <f t="shared" si="8"/>
        <v>0</v>
      </c>
      <c r="AT22">
        <f t="shared" si="8"/>
        <v>0</v>
      </c>
      <c r="AU22">
        <f t="shared" si="8"/>
        <v>0</v>
      </c>
      <c r="AV22">
        <f t="shared" si="8"/>
        <v>0</v>
      </c>
      <c r="AW22">
        <f t="shared" si="9"/>
        <v>0</v>
      </c>
      <c r="AX22">
        <f t="shared" si="10"/>
        <v>0</v>
      </c>
      <c r="AY22">
        <f t="shared" si="11"/>
        <v>0</v>
      </c>
      <c r="AZ22" s="191">
        <f t="shared" si="12"/>
        <v>0</v>
      </c>
      <c r="BA22">
        <f t="shared" si="15"/>
        <v>0</v>
      </c>
      <c r="BB22" s="63">
        <v>45729</v>
      </c>
      <c r="BC22" t="s">
        <v>62</v>
      </c>
      <c r="BD22" t="s">
        <v>112</v>
      </c>
      <c r="BE22" t="s">
        <v>458</v>
      </c>
      <c r="BF22" t="s">
        <v>458</v>
      </c>
      <c r="BG22" s="334">
        <v>1</v>
      </c>
    </row>
    <row r="23" spans="2:59">
      <c r="B23" s="63">
        <v>45729</v>
      </c>
      <c r="C23" t="s">
        <v>504</v>
      </c>
      <c r="D23" t="s">
        <v>62</v>
      </c>
      <c r="E23" t="s">
        <v>94</v>
      </c>
      <c r="F23" t="s">
        <v>63</v>
      </c>
      <c r="G23" t="s">
        <v>101</v>
      </c>
      <c r="H23" s="334">
        <v>3</v>
      </c>
      <c r="I23">
        <f>IF(C23="","",COUNTIFS(Tabla1[[#All],[¿Pasó a miembro?]],"Si",Tabla1[[#All],[Tipo Incrito]],"&lt;&gt;Pre-Inscrito",Tabla1[[#All],[llave2]],Gráficos_!C23))</f>
        <v>0</v>
      </c>
      <c r="J23" s="187">
        <f>IF(C23="","",COUNTIFS(Tabla1[[#All],[sem 01]],"=P",Tabla1[[#All],[llave2]],Gráficos_!C23))</f>
        <v>0</v>
      </c>
      <c r="K23">
        <f>IF(C23="","",COUNTIFS(Tabla1[[#All],[sem 02]],"=P",Tabla1[[#All],[llave2]],Gráficos_!C23))</f>
        <v>0</v>
      </c>
      <c r="L23">
        <f>IF(C23="","",COUNTIFS(Tabla1[[#All],[sem 03]],"=P",Tabla1[[#All],[llave2]],Gráficos_!C23))</f>
        <v>0</v>
      </c>
      <c r="M23">
        <f>IF(C23="","",COUNTIFS(Tabla1[[#All],[sem 04]],"=P",Tabla1[[#All],[llave2]],Gráficos_!C23))</f>
        <v>0</v>
      </c>
      <c r="N23">
        <f>IF(C23="","",COUNTIFS(Tabla1[[#All],[sem 05]],"=P",Tabla1[[#All],[llave2]],Gráficos_!C23))</f>
        <v>0</v>
      </c>
      <c r="O23">
        <f>IF(C23="","",COUNTIFS(Tabla1[[#All],[sem 06]],"=P",Tabla1[[#All],[llave2]],Gráficos_!C23))</f>
        <v>0</v>
      </c>
      <c r="P23">
        <f>IF(C23="","",COUNTIFS(Tabla1[[#All],[sem 07]],"=P",Tabla1[[#All],[llave2]],Gráficos_!C23))</f>
        <v>0</v>
      </c>
      <c r="Q23">
        <f>IF(C23="","",COUNTIFS(Tabla1[[#All],[sem 08]],"=P",Tabla1[[#All],[llave2]],Gráficos_!C23))</f>
        <v>0</v>
      </c>
      <c r="R23">
        <f>IF(C23="","",COUNTIFS(Tabla1[[#All],[sem 09]],"=P",Tabla1[[#All],[llave2]],Gráficos_!C23))</f>
        <v>0</v>
      </c>
      <c r="S23">
        <f>IF(C23="","",COUNTIFS(Tabla1[[#All],[sem 10]],"=P",Tabla1[[#All],[llave2]],Gráficos_!C23))</f>
        <v>0</v>
      </c>
      <c r="T23">
        <f>IF(C23="","",COUNTIFS(Tabla1[[#All],[sem 11]],"=P",Tabla1[[#All],[llave2]],Gráficos_!C23))</f>
        <v>0</v>
      </c>
      <c r="U23">
        <f>IF(C23="","",COUNTIFS(Tabla1[[#All],[sem 12]],"=P",Tabla1[[#All],[llave2]],Gráficos_!C23))</f>
        <v>0</v>
      </c>
      <c r="V23">
        <f>IF(C23="","",COUNTIFS(Tabla1[[#All],[sem 13]],"=P",Tabla1[[#All],[llave2]],Gráficos_!C23))</f>
        <v>0</v>
      </c>
      <c r="W23">
        <f>IF(C23="","",COUNTIFS(Tabla1[[#All],[sem 14]],"=P",Tabla1[[#All],[llave2]],Gráficos_!C23))</f>
        <v>0</v>
      </c>
      <c r="X23">
        <f>IF(C23="","",COUNTIFS(Tabla1[[#All],[sem 15]],"=P",Tabla1[[#All],[llave2]],Gráficos_!C23))</f>
        <v>0</v>
      </c>
      <c r="Y23" s="191">
        <f>IF(C23="","",COUNTIFS(Tabla1[[#All],[sem 16]],"=P",Tabla1[[#All],[llave2]],Gráficos_!C23))</f>
        <v>0</v>
      </c>
      <c r="AA23" s="187" t="str">
        <f t="shared" si="0"/>
        <v>Lima - Pueblo Libre-Marzo-JUEVES-7:30 - 9:30 P.M.-45729-Inscrito Nuevo</v>
      </c>
      <c r="AB23" t="str">
        <f t="shared" si="1"/>
        <v>Conócete a ti mismo</v>
      </c>
      <c r="AC23" s="63">
        <f t="shared" si="2"/>
        <v>45729</v>
      </c>
      <c r="AD23" t="str">
        <f t="shared" si="3"/>
        <v>marzo</v>
      </c>
      <c r="AE23" t="str">
        <f t="shared" si="13"/>
        <v>2025</v>
      </c>
      <c r="AF23" t="str">
        <f t="shared" si="4"/>
        <v>Inscrito Nuevo</v>
      </c>
      <c r="AG23" t="str">
        <f t="shared" si="5"/>
        <v>ESTEFANIA GAMERO</v>
      </c>
      <c r="AH23" t="str">
        <f t="shared" si="6"/>
        <v>MANUEL ZAPATA</v>
      </c>
      <c r="AI23">
        <f t="shared" si="7"/>
        <v>3</v>
      </c>
      <c r="AK23">
        <f t="shared" si="14"/>
        <v>0</v>
      </c>
      <c r="AL23">
        <f t="shared" si="14"/>
        <v>0</v>
      </c>
      <c r="AM23">
        <f t="shared" si="14"/>
        <v>0</v>
      </c>
      <c r="AN23">
        <f t="shared" si="14"/>
        <v>0</v>
      </c>
      <c r="AO23">
        <f t="shared" si="14"/>
        <v>0</v>
      </c>
      <c r="AP23">
        <f t="shared" si="14"/>
        <v>0</v>
      </c>
      <c r="AQ23">
        <f t="shared" si="14"/>
        <v>0</v>
      </c>
      <c r="AR23">
        <f t="shared" si="14"/>
        <v>0</v>
      </c>
      <c r="AS23">
        <f t="shared" si="14"/>
        <v>0</v>
      </c>
      <c r="AT23">
        <f t="shared" si="14"/>
        <v>0</v>
      </c>
      <c r="AU23">
        <f t="shared" si="14"/>
        <v>0</v>
      </c>
      <c r="AV23">
        <f t="shared" si="14"/>
        <v>0</v>
      </c>
      <c r="AW23">
        <f t="shared" si="9"/>
        <v>0</v>
      </c>
      <c r="AX23">
        <f t="shared" si="10"/>
        <v>0</v>
      </c>
      <c r="AY23">
        <f t="shared" si="11"/>
        <v>0</v>
      </c>
      <c r="AZ23" s="191">
        <f t="shared" si="12"/>
        <v>0</v>
      </c>
      <c r="BA23">
        <f t="shared" si="15"/>
        <v>0</v>
      </c>
      <c r="BB23" s="63">
        <v>45729</v>
      </c>
      <c r="BC23" t="s">
        <v>62</v>
      </c>
      <c r="BD23" t="s">
        <v>112</v>
      </c>
      <c r="BE23" t="s">
        <v>63</v>
      </c>
      <c r="BF23" t="s">
        <v>101</v>
      </c>
      <c r="BG23" s="334">
        <v>2</v>
      </c>
    </row>
    <row r="24" spans="2:59">
      <c r="B24" s="63">
        <v>45729</v>
      </c>
      <c r="C24" t="s">
        <v>505</v>
      </c>
      <c r="D24" t="s">
        <v>62</v>
      </c>
      <c r="E24" t="s">
        <v>76</v>
      </c>
      <c r="F24" t="s">
        <v>63</v>
      </c>
      <c r="G24" t="s">
        <v>101</v>
      </c>
      <c r="H24" s="334">
        <v>2</v>
      </c>
      <c r="I24">
        <f>IF(C24="","",COUNTIFS(Tabla1[[#All],[¿Pasó a miembro?]],"Si",Tabla1[[#All],[Tipo Incrito]],"&lt;&gt;Pre-Inscrito",Tabla1[[#All],[llave2]],Gráficos_!C24))</f>
        <v>0</v>
      </c>
      <c r="J24" s="187">
        <f>IF(C24="","",COUNTIFS(Tabla1[[#All],[sem 01]],"=P",Tabla1[[#All],[llave2]],Gráficos_!C24))</f>
        <v>0</v>
      </c>
      <c r="K24">
        <f>IF(C24="","",COUNTIFS(Tabla1[[#All],[sem 02]],"=P",Tabla1[[#All],[llave2]],Gráficos_!C24))</f>
        <v>0</v>
      </c>
      <c r="L24">
        <f>IF(C24="","",COUNTIFS(Tabla1[[#All],[sem 03]],"=P",Tabla1[[#All],[llave2]],Gráficos_!C24))</f>
        <v>0</v>
      </c>
      <c r="M24">
        <f>IF(C24="","",COUNTIFS(Tabla1[[#All],[sem 04]],"=P",Tabla1[[#All],[llave2]],Gráficos_!C24))</f>
        <v>0</v>
      </c>
      <c r="N24">
        <f>IF(C24="","",COUNTIFS(Tabla1[[#All],[sem 05]],"=P",Tabla1[[#All],[llave2]],Gráficos_!C24))</f>
        <v>0</v>
      </c>
      <c r="O24">
        <f>IF(C24="","",COUNTIFS(Tabla1[[#All],[sem 06]],"=P",Tabla1[[#All],[llave2]],Gráficos_!C24))</f>
        <v>0</v>
      </c>
      <c r="P24">
        <f>IF(C24="","",COUNTIFS(Tabla1[[#All],[sem 07]],"=P",Tabla1[[#All],[llave2]],Gráficos_!C24))</f>
        <v>0</v>
      </c>
      <c r="Q24">
        <f>IF(C24="","",COUNTIFS(Tabla1[[#All],[sem 08]],"=P",Tabla1[[#All],[llave2]],Gráficos_!C24))</f>
        <v>0</v>
      </c>
      <c r="R24">
        <f>IF(C24="","",COUNTIFS(Tabla1[[#All],[sem 09]],"=P",Tabla1[[#All],[llave2]],Gráficos_!C24))</f>
        <v>0</v>
      </c>
      <c r="S24">
        <f>IF(C24="","",COUNTIFS(Tabla1[[#All],[sem 10]],"=P",Tabla1[[#All],[llave2]],Gráficos_!C24))</f>
        <v>0</v>
      </c>
      <c r="T24">
        <f>IF(C24="","",COUNTIFS(Tabla1[[#All],[sem 11]],"=P",Tabla1[[#All],[llave2]],Gráficos_!C24))</f>
        <v>0</v>
      </c>
      <c r="U24">
        <f>IF(C24="","",COUNTIFS(Tabla1[[#All],[sem 12]],"=P",Tabla1[[#All],[llave2]],Gráficos_!C24))</f>
        <v>0</v>
      </c>
      <c r="V24">
        <f>IF(C24="","",COUNTIFS(Tabla1[[#All],[sem 13]],"=P",Tabla1[[#All],[llave2]],Gráficos_!C24))</f>
        <v>0</v>
      </c>
      <c r="W24">
        <f>IF(C24="","",COUNTIFS(Tabla1[[#All],[sem 14]],"=P",Tabla1[[#All],[llave2]],Gráficos_!C24))</f>
        <v>0</v>
      </c>
      <c r="X24">
        <f>IF(C24="","",COUNTIFS(Tabla1[[#All],[sem 15]],"=P",Tabla1[[#All],[llave2]],Gráficos_!C24))</f>
        <v>0</v>
      </c>
      <c r="Y24" s="191">
        <f>IF(C24="","",COUNTIFS(Tabla1[[#All],[sem 16]],"=P",Tabla1[[#All],[llave2]],Gráficos_!C24))</f>
        <v>0</v>
      </c>
      <c r="AA24" s="187" t="str">
        <f t="shared" si="0"/>
        <v>Lima - Pueblo Libre-Marzo-JUEVES-7:30 - 9:30 P.M.-45729-Cambio de horario</v>
      </c>
      <c r="AB24" t="str">
        <f t="shared" si="1"/>
        <v>Conócete a ti mismo</v>
      </c>
      <c r="AC24" s="63">
        <f t="shared" si="2"/>
        <v>45729</v>
      </c>
      <c r="AD24" t="str">
        <f t="shared" si="3"/>
        <v>marzo</v>
      </c>
      <c r="AE24" t="str">
        <f t="shared" si="13"/>
        <v>2025</v>
      </c>
      <c r="AF24" t="str">
        <f t="shared" si="4"/>
        <v>Cambio de horario</v>
      </c>
      <c r="AG24" t="str">
        <f t="shared" si="5"/>
        <v>ESTEFANIA GAMERO</v>
      </c>
      <c r="AH24" t="str">
        <f t="shared" si="6"/>
        <v>MANUEL ZAPATA</v>
      </c>
      <c r="AI24">
        <f t="shared" si="7"/>
        <v>2</v>
      </c>
      <c r="AK24">
        <f t="shared" si="14"/>
        <v>0</v>
      </c>
      <c r="AL24">
        <f t="shared" si="14"/>
        <v>0</v>
      </c>
      <c r="AM24">
        <f t="shared" si="14"/>
        <v>0</v>
      </c>
      <c r="AN24">
        <f t="shared" si="14"/>
        <v>0</v>
      </c>
      <c r="AO24">
        <f t="shared" si="14"/>
        <v>0</v>
      </c>
      <c r="AP24">
        <f t="shared" si="14"/>
        <v>0</v>
      </c>
      <c r="AQ24">
        <f t="shared" si="14"/>
        <v>0</v>
      </c>
      <c r="AR24">
        <f t="shared" si="14"/>
        <v>0</v>
      </c>
      <c r="AS24">
        <f t="shared" si="14"/>
        <v>0</v>
      </c>
      <c r="AT24">
        <f t="shared" si="14"/>
        <v>0</v>
      </c>
      <c r="AU24">
        <f t="shared" si="14"/>
        <v>0</v>
      </c>
      <c r="AV24">
        <f t="shared" si="14"/>
        <v>0</v>
      </c>
      <c r="AW24">
        <f t="shared" si="9"/>
        <v>0</v>
      </c>
      <c r="AX24">
        <f t="shared" si="10"/>
        <v>0</v>
      </c>
      <c r="AY24">
        <f t="shared" si="11"/>
        <v>0</v>
      </c>
      <c r="AZ24" s="191">
        <f t="shared" si="12"/>
        <v>0</v>
      </c>
      <c r="BA24">
        <f t="shared" si="15"/>
        <v>0</v>
      </c>
      <c r="BB24" s="63">
        <v>45729</v>
      </c>
      <c r="BC24" t="s">
        <v>62</v>
      </c>
      <c r="BD24" t="s">
        <v>76</v>
      </c>
      <c r="BE24" t="s">
        <v>63</v>
      </c>
      <c r="BF24" t="s">
        <v>101</v>
      </c>
      <c r="BG24" s="334">
        <v>2</v>
      </c>
    </row>
    <row r="25" spans="2:59">
      <c r="I25" t="str">
        <f>IF(C25="","",COUNTIFS(Tabla1[[#All],[¿Pasó a miembro?]],"Si",Tabla1[[#All],[Tipo Incrito]],"&lt;&gt;Pre-Inscrito",Tabla1[[#All],[llave2]],Gráficos_!C25))</f>
        <v/>
      </c>
      <c r="J25" s="187"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91" t="str">
        <f>IF(C25="","",COUNTIFS(Tabla1[[#All],[sem 16]],"=P",Tabla1[[#All],[llave2]],Gráficos_!C25))</f>
        <v/>
      </c>
      <c r="AA25" s="187" t="str">
        <f t="shared" si="0"/>
        <v/>
      </c>
      <c r="AB25" t="str">
        <f t="shared" si="1"/>
        <v/>
      </c>
      <c r="AC25" s="63"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91" t="str">
        <f t="shared" si="12"/>
        <v/>
      </c>
      <c r="BA25" t="str">
        <f t="shared" si="15"/>
        <v/>
      </c>
    </row>
    <row r="26" spans="2:59">
      <c r="I26" t="str">
        <f>IF(C26="","",COUNTIFS(Tabla1[[#All],[¿Pasó a miembro?]],"Si",Tabla1[[#All],[Tipo Incrito]],"&lt;&gt;Pre-Inscrito",Tabla1[[#All],[llave2]],Gráficos_!C26))</f>
        <v/>
      </c>
      <c r="J26" s="187"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91" t="str">
        <f>IF(C26="","",COUNTIFS(Tabla1[[#All],[sem 16]],"=P",Tabla1[[#All],[llave2]],Gráficos_!C26))</f>
        <v/>
      </c>
      <c r="AA26" s="187" t="str">
        <f t="shared" si="0"/>
        <v/>
      </c>
      <c r="AB26" t="str">
        <f t="shared" si="1"/>
        <v/>
      </c>
      <c r="AC26" s="63"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91" t="str">
        <f t="shared" si="12"/>
        <v/>
      </c>
      <c r="BA26" t="str">
        <f t="shared" si="15"/>
        <v/>
      </c>
    </row>
    <row r="27" spans="2:59">
      <c r="I27" t="str">
        <f>IF(C27="","",COUNTIFS(Tabla1[[#All],[¿Pasó a miembro?]],"Si",Tabla1[[#All],[Tipo Incrito]],"&lt;&gt;Pre-Inscrito",Tabla1[[#All],[llave2]],Gráficos_!C27))</f>
        <v/>
      </c>
      <c r="J27" s="187"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91" t="str">
        <f>IF(C27="","",COUNTIFS(Tabla1[[#All],[sem 16]],"=P",Tabla1[[#All],[llave2]],Gráficos_!C27))</f>
        <v/>
      </c>
      <c r="AA27" s="187" t="str">
        <f t="shared" si="0"/>
        <v/>
      </c>
      <c r="AB27" t="str">
        <f t="shared" si="1"/>
        <v/>
      </c>
      <c r="AC27" s="63"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91" t="str">
        <f t="shared" si="12"/>
        <v/>
      </c>
      <c r="BA27" t="str">
        <f t="shared" si="15"/>
        <v/>
      </c>
    </row>
    <row r="28" spans="2:59">
      <c r="I28" t="str">
        <f>IF(C28="","",COUNTIFS(Tabla1[[#All],[¿Pasó a miembro?]],"Si",Tabla1[[#All],[Tipo Incrito]],"&lt;&gt;Pre-Inscrito",Tabla1[[#All],[llave2]],Gráficos_!C28))</f>
        <v/>
      </c>
      <c r="J28" s="187"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91" t="str">
        <f>IF(C28="","",COUNTIFS(Tabla1[[#All],[sem 16]],"=P",Tabla1[[#All],[llave2]],Gráficos_!C28))</f>
        <v/>
      </c>
      <c r="AA28" s="187" t="str">
        <f t="shared" si="0"/>
        <v/>
      </c>
      <c r="AB28" t="str">
        <f t="shared" si="1"/>
        <v/>
      </c>
      <c r="AC28" s="63"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91" t="str">
        <f t="shared" si="12"/>
        <v/>
      </c>
      <c r="BA28" t="str">
        <f t="shared" si="15"/>
        <v/>
      </c>
    </row>
    <row r="29" spans="2:59">
      <c r="I29" t="str">
        <f>IF(C29="","",COUNTIFS(Tabla1[[#All],[¿Pasó a miembro?]],"Si",Tabla1[[#All],[Tipo Incrito]],"&lt;&gt;Pre-Inscrito",Tabla1[[#All],[llave2]],Gráficos_!C29))</f>
        <v/>
      </c>
      <c r="J29" s="187"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91" t="str">
        <f>IF(C29="","",COUNTIFS(Tabla1[[#All],[sem 16]],"=P",Tabla1[[#All],[llave2]],Gráficos_!C29))</f>
        <v/>
      </c>
      <c r="AA29" s="187" t="str">
        <f t="shared" si="0"/>
        <v/>
      </c>
      <c r="AB29" t="str">
        <f t="shared" si="1"/>
        <v/>
      </c>
      <c r="AC29" s="63"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91" t="str">
        <f t="shared" si="12"/>
        <v/>
      </c>
      <c r="BA29" t="str">
        <f t="shared" si="15"/>
        <v/>
      </c>
    </row>
    <row r="30" spans="2:59">
      <c r="I30" t="str">
        <f>IF(C30="","",COUNTIFS(Tabla1[[#All],[¿Pasó a miembro?]],"Si",Tabla1[[#All],[Tipo Incrito]],"&lt;&gt;Pre-Inscrito",Tabla1[[#All],[llave2]],Gráficos_!C30))</f>
        <v/>
      </c>
      <c r="J30" s="187"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91" t="str">
        <f>IF(C30="","",COUNTIFS(Tabla1[[#All],[sem 16]],"=P",Tabla1[[#All],[llave2]],Gráficos_!C30))</f>
        <v/>
      </c>
      <c r="AA30" s="187" t="str">
        <f t="shared" si="0"/>
        <v/>
      </c>
      <c r="AB30" t="str">
        <f t="shared" si="1"/>
        <v/>
      </c>
      <c r="AC30" s="63"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91" t="str">
        <f t="shared" si="12"/>
        <v/>
      </c>
      <c r="BA30" t="str">
        <f t="shared" si="15"/>
        <v/>
      </c>
    </row>
    <row r="31" spans="2:59">
      <c r="I31" t="str">
        <f>IF(C31="","",COUNTIFS(Tabla1[[#All],[¿Pasó a miembro?]],"Si",Tabla1[[#All],[Tipo Incrito]],"&lt;&gt;Pre-Inscrito",Tabla1[[#All],[llave2]],Gráficos_!C31))</f>
        <v/>
      </c>
      <c r="J31" s="187"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91" t="str">
        <f>IF(C31="","",COUNTIFS(Tabla1[[#All],[sem 16]],"=P",Tabla1[[#All],[llave2]],Gráficos_!C31))</f>
        <v/>
      </c>
      <c r="AA31" s="187" t="str">
        <f t="shared" si="0"/>
        <v/>
      </c>
      <c r="AB31" t="str">
        <f t="shared" si="1"/>
        <v/>
      </c>
      <c r="AC31" s="63"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91" t="str">
        <f t="shared" si="12"/>
        <v/>
      </c>
      <c r="BA31" t="str">
        <f t="shared" si="15"/>
        <v/>
      </c>
    </row>
    <row r="32" spans="2:59">
      <c r="I32" t="str">
        <f>IF(C32="","",COUNTIFS(Tabla1[[#All],[¿Pasó a miembro?]],"Si",Tabla1[[#All],[Tipo Incrito]],"&lt;&gt;Pre-Inscrito",Tabla1[[#All],[llave2]],Gráficos_!C32))</f>
        <v/>
      </c>
      <c r="J32" s="187"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91" t="str">
        <f>IF(C32="","",COUNTIFS(Tabla1[[#All],[sem 16]],"=P",Tabla1[[#All],[llave2]],Gráficos_!C32))</f>
        <v/>
      </c>
      <c r="AA32" s="187" t="str">
        <f t="shared" si="0"/>
        <v/>
      </c>
      <c r="AB32" t="str">
        <f t="shared" si="1"/>
        <v/>
      </c>
      <c r="AC32" s="63"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91" t="str">
        <f t="shared" si="12"/>
        <v/>
      </c>
      <c r="BA32" t="str">
        <f t="shared" si="15"/>
        <v/>
      </c>
    </row>
    <row r="33" spans="4:96">
      <c r="I33" t="str">
        <f>IF(C33="","",COUNTIFS(Tabla1[[#All],[¿Pasó a miembro?]],"Si",Tabla1[[#All],[Tipo Incrito]],"&lt;&gt;Pre-Inscrito",Tabla1[[#All],[llave2]],Gráficos_!C33))</f>
        <v/>
      </c>
      <c r="J33" s="187"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91" t="str">
        <f>IF(C33="","",COUNTIFS(Tabla1[[#All],[sem 16]],"=P",Tabla1[[#All],[llave2]],Gráficos_!C33))</f>
        <v/>
      </c>
      <c r="AA33" s="187" t="str">
        <f t="shared" si="0"/>
        <v/>
      </c>
      <c r="AB33" t="str">
        <f t="shared" si="1"/>
        <v/>
      </c>
      <c r="AC33" s="63"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91" t="str">
        <f t="shared" si="12"/>
        <v/>
      </c>
      <c r="BA33" t="str">
        <f t="shared" si="15"/>
        <v/>
      </c>
    </row>
    <row r="34" spans="4:96">
      <c r="I34" t="str">
        <f>IF(C34="","",COUNTIFS(Tabla1[[#All],[¿Pasó a miembro?]],"Si",Tabla1[[#All],[Tipo Incrito]],"&lt;&gt;Pre-Inscrito",Tabla1[[#All],[llave2]],Gráficos_!C34))</f>
        <v/>
      </c>
      <c r="J34" s="187"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91" t="str">
        <f>IF(C34="","",COUNTIFS(Tabla1[[#All],[sem 16]],"=P",Tabla1[[#All],[llave2]],Gráficos_!C34))</f>
        <v/>
      </c>
      <c r="AA34" s="187" t="str">
        <f t="shared" si="0"/>
        <v/>
      </c>
      <c r="AB34" t="str">
        <f t="shared" si="1"/>
        <v/>
      </c>
      <c r="AC34" s="63"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91" t="str">
        <f t="shared" si="12"/>
        <v/>
      </c>
      <c r="BA34" t="str">
        <f t="shared" si="15"/>
        <v/>
      </c>
    </row>
    <row r="35" spans="4:96">
      <c r="I35" t="str">
        <f>IF(C35="","",COUNTIFS(Tabla1[[#All],[¿Pasó a miembro?]],"Si",Tabla1[[#All],[Tipo Incrito]],"&lt;&gt;Pre-Inscrito",Tabla1[[#All],[llave2]],Gráficos_!C35))</f>
        <v/>
      </c>
      <c r="J35" s="187"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91" t="str">
        <f>IF(C35="","",COUNTIFS(Tabla1[[#All],[sem 16]],"=P",Tabla1[[#All],[llave2]],Gráficos_!C35))</f>
        <v/>
      </c>
      <c r="AA35" s="187" t="str">
        <f t="shared" si="0"/>
        <v/>
      </c>
      <c r="AB35" t="str">
        <f t="shared" si="1"/>
        <v/>
      </c>
      <c r="AC35" s="63"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91" t="str">
        <f t="shared" si="12"/>
        <v/>
      </c>
      <c r="BA35" t="str">
        <f t="shared" si="15"/>
        <v/>
      </c>
    </row>
    <row r="36" spans="4:96">
      <c r="I36" t="str">
        <f>IF(C36="","",COUNTIFS(Tabla1[[#All],[¿Pasó a miembro?]],"Si",Tabla1[[#All],[Tipo Incrito]],"&lt;&gt;Pre-Inscrito",Tabla1[[#All],[llave2]],Gráficos_!C36))</f>
        <v/>
      </c>
      <c r="J36" s="187"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91" t="str">
        <f>IF(C36="","",COUNTIFS(Tabla1[[#All],[sem 16]],"=P",Tabla1[[#All],[llave2]],Gráficos_!C36))</f>
        <v/>
      </c>
      <c r="AA36" s="187" t="str">
        <f t="shared" si="0"/>
        <v/>
      </c>
      <c r="AB36" t="str">
        <f t="shared" si="1"/>
        <v/>
      </c>
      <c r="AC36" s="63"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91" t="str">
        <f t="shared" si="12"/>
        <v/>
      </c>
      <c r="BA36" t="str">
        <f t="shared" si="15"/>
        <v/>
      </c>
    </row>
    <row r="37" spans="4:96">
      <c r="I37" t="str">
        <f>IF(C37="","",COUNTIFS(Tabla1[[#All],[¿Pasó a miembro?]],"Si",Tabla1[[#All],[Tipo Incrito]],"&lt;&gt;Pre-Inscrito",Tabla1[[#All],[llave2]],Gráficos_!C37))</f>
        <v/>
      </c>
      <c r="J37" s="187"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91" t="str">
        <f>IF(C37="","",COUNTIFS(Tabla1[[#All],[sem 16]],"=P",Tabla1[[#All],[llave2]],Gráficos_!C37))</f>
        <v/>
      </c>
      <c r="AA37" s="187" t="str">
        <f t="shared" si="0"/>
        <v/>
      </c>
      <c r="AB37" t="str">
        <f t="shared" si="1"/>
        <v/>
      </c>
      <c r="AC37" s="63"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91" t="str">
        <f t="shared" si="12"/>
        <v/>
      </c>
      <c r="BA37" t="str">
        <f t="shared" si="15"/>
        <v/>
      </c>
    </row>
    <row r="38" spans="4:96">
      <c r="I38" t="str">
        <f>IF(C38="","",COUNTIFS(Tabla1[[#All],[¿Pasó a miembro?]],"Si",Tabla1[[#All],[Tipo Incrito]],"&lt;&gt;Pre-Inscrito",Tabla1[[#All],[llave2]],Gráficos_!C38))</f>
        <v/>
      </c>
      <c r="J38" s="187"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91" t="str">
        <f>IF(C38="","",COUNTIFS(Tabla1[[#All],[sem 16]],"=P",Tabla1[[#All],[llave2]],Gráficos_!C38))</f>
        <v/>
      </c>
      <c r="AA38" s="187" t="str">
        <f t="shared" si="0"/>
        <v/>
      </c>
      <c r="AB38" t="str">
        <f t="shared" si="1"/>
        <v/>
      </c>
      <c r="AC38" s="63"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91" t="str">
        <f t="shared" si="12"/>
        <v/>
      </c>
      <c r="BA38" t="str">
        <f t="shared" si="15"/>
        <v/>
      </c>
    </row>
    <row r="39" spans="4:96">
      <c r="I39" t="str">
        <f>IF(C39="","",COUNTIFS(Tabla1[[#All],[¿Pasó a miembro?]],"Si",Tabla1[[#All],[Tipo Incrito]],"&lt;&gt;Pre-Inscrito",Tabla1[[#All],[llave2]],Gráficos_!C39))</f>
        <v/>
      </c>
      <c r="J39" s="187"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91" t="str">
        <f>IF(C39="","",COUNTIFS(Tabla1[[#All],[sem 16]],"=P",Tabla1[[#All],[llave2]],Gráficos_!C39))</f>
        <v/>
      </c>
      <c r="AA39" s="187" t="str">
        <f t="shared" ref="AA39:AA70" si="17">IF(OR(C39="",C39="(En blanco)"),"",C39)</f>
        <v/>
      </c>
      <c r="AB39" t="str">
        <f t="shared" ref="AB39:AB70" si="18">IF(OR(D39="",D39="(En blanco)"),"",D39)</f>
        <v/>
      </c>
      <c r="AC39" s="63"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91" t="str">
        <f t="shared" si="12"/>
        <v/>
      </c>
      <c r="BA39" t="str">
        <f t="shared" si="15"/>
        <v/>
      </c>
    </row>
    <row r="40" spans="4:96">
      <c r="I40" t="str">
        <f>IF(C40="","",COUNTIFS(Tabla1[[#All],[¿Pasó a miembro?]],"Si",Tabla1[[#All],[Tipo Incrito]],"&lt;&gt;Pre-Inscrito",Tabla1[[#All],[llave2]],Gráficos_!C40))</f>
        <v/>
      </c>
      <c r="J40" s="187"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91" t="str">
        <f>IF(C40="","",COUNTIFS(Tabla1[[#All],[sem 16]],"=P",Tabla1[[#All],[llave2]],Gráficos_!C40))</f>
        <v/>
      </c>
      <c r="AA40" s="187" t="str">
        <f t="shared" si="17"/>
        <v/>
      </c>
      <c r="AB40" t="str">
        <f t="shared" si="18"/>
        <v/>
      </c>
      <c r="AC40" s="63"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91" t="str">
        <f t="shared" si="12"/>
        <v/>
      </c>
      <c r="BA40" t="str">
        <f t="shared" si="15"/>
        <v/>
      </c>
    </row>
    <row r="41" spans="4:96">
      <c r="D41" s="63"/>
      <c r="I41" t="str">
        <f>IF(C41="","",COUNTIFS(Tabla1[[#All],[¿Pasó a miembro?]],"Si",Tabla1[[#All],[Tipo Incrito]],"&lt;&gt;Pre-Inscrito",Tabla1[[#All],[llave2]],Gráficos_!C41))</f>
        <v/>
      </c>
      <c r="J41" s="187"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91" t="str">
        <f>IF(C41="","",COUNTIFS(Tabla1[[#All],[sem 16]],"=P",Tabla1[[#All],[llave2]],Gráficos_!C41))</f>
        <v/>
      </c>
      <c r="AA41" s="187" t="str">
        <f t="shared" si="17"/>
        <v/>
      </c>
      <c r="AB41" t="str">
        <f t="shared" si="18"/>
        <v/>
      </c>
      <c r="AC41" s="63"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91" t="str">
        <f t="shared" si="12"/>
        <v/>
      </c>
      <c r="BA41" t="str">
        <f t="shared" si="15"/>
        <v/>
      </c>
    </row>
    <row r="42" spans="4:96">
      <c r="D42" s="63"/>
      <c r="I42" t="str">
        <f>IF(C42="","",COUNTIFS(Tabla1[[#All],[¿Pasó a miembro?]],"Si",Tabla1[[#All],[Tipo Incrito]],"&lt;&gt;Pre-Inscrito",Tabla1[[#All],[llave2]],Gráficos_!C42))</f>
        <v/>
      </c>
      <c r="J42" s="187"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91" t="str">
        <f>IF(C42="","",COUNTIFS(Tabla1[[#All],[sem 16]],"=P",Tabla1[[#All],[llave2]],Gráficos_!C42))</f>
        <v/>
      </c>
      <c r="AA42" s="187" t="str">
        <f t="shared" si="17"/>
        <v/>
      </c>
      <c r="AB42" t="str">
        <f t="shared" si="18"/>
        <v/>
      </c>
      <c r="AC42" s="63"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91" t="str">
        <f t="shared" si="12"/>
        <v/>
      </c>
      <c r="BA42" t="str">
        <f t="shared" si="15"/>
        <v/>
      </c>
    </row>
    <row r="43" spans="4:96">
      <c r="D43" s="63"/>
      <c r="I43" t="str">
        <f>IF(C43="","",COUNTIFS(Tabla1[[#All],[¿Pasó a miembro?]],"Si",Tabla1[[#All],[Tipo Incrito]],"&lt;&gt;Pre-Inscrito",Tabla1[[#All],[llave2]],Gráficos_!C43))</f>
        <v/>
      </c>
      <c r="J43" s="187"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91" t="str">
        <f>IF(C43="","",COUNTIFS(Tabla1[[#All],[sem 16]],"=P",Tabla1[[#All],[llave2]],Gráficos_!C43))</f>
        <v/>
      </c>
      <c r="AA43" s="187" t="str">
        <f t="shared" si="17"/>
        <v/>
      </c>
      <c r="AB43" t="str">
        <f t="shared" si="18"/>
        <v/>
      </c>
      <c r="AC43" s="63"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91" t="str">
        <f t="shared" si="12"/>
        <v/>
      </c>
      <c r="BA43" t="str">
        <f t="shared" si="15"/>
        <v/>
      </c>
    </row>
    <row r="44" spans="4:96">
      <c r="I44" t="str">
        <f>IF(C44="","",COUNTIFS(Tabla1[[#All],[¿Pasó a miembro?]],"Si",Tabla1[[#All],[Tipo Incrito]],"&lt;&gt;Pre-Inscrito",Tabla1[[#All],[llave2]],Gráficos_!C44))</f>
        <v/>
      </c>
      <c r="J44" s="187"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91" t="str">
        <f>IF(C44="","",COUNTIFS(Tabla1[[#All],[sem 16]],"=P",Tabla1[[#All],[llave2]],Gráficos_!C44))</f>
        <v/>
      </c>
      <c r="AA44" s="187" t="str">
        <f t="shared" si="17"/>
        <v/>
      </c>
      <c r="AB44" t="str">
        <f t="shared" si="18"/>
        <v/>
      </c>
      <c r="AC44" s="63"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91" t="str">
        <f t="shared" si="12"/>
        <v/>
      </c>
      <c r="BA44" t="str">
        <f t="shared" si="15"/>
        <v/>
      </c>
      <c r="CM44" s="186" t="s">
        <v>250</v>
      </c>
      <c r="CN44" s="186" t="s">
        <v>41</v>
      </c>
      <c r="CO44" s="186" t="s">
        <v>258</v>
      </c>
      <c r="CP44" t="s">
        <v>506</v>
      </c>
      <c r="CQ44" t="s">
        <v>507</v>
      </c>
      <c r="CR44" t="s">
        <v>508</v>
      </c>
    </row>
    <row r="45" spans="4:96">
      <c r="I45" t="str">
        <f>IF(C45="","",COUNTIFS(Tabla1[[#All],[¿Pasó a miembro?]],"Si",Tabla1[[#All],[Tipo Incrito]],"&lt;&gt;Pre-Inscrito",Tabla1[[#All],[llave2]],Gráficos_!C45))</f>
        <v/>
      </c>
      <c r="J45" s="187"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91" t="str">
        <f>IF(C45="","",COUNTIFS(Tabla1[[#All],[sem 16]],"=P",Tabla1[[#All],[llave2]],Gráficos_!C45))</f>
        <v/>
      </c>
      <c r="AA45" s="187" t="str">
        <f t="shared" si="17"/>
        <v/>
      </c>
      <c r="AB45" t="str">
        <f t="shared" si="18"/>
        <v/>
      </c>
      <c r="AC45" s="63"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91" t="str">
        <f t="shared" si="12"/>
        <v/>
      </c>
      <c r="BA45" t="str">
        <f t="shared" si="15"/>
        <v/>
      </c>
      <c r="CM45" t="s">
        <v>509</v>
      </c>
      <c r="CN45" t="s">
        <v>509</v>
      </c>
      <c r="CP45" s="334">
        <v>0</v>
      </c>
      <c r="CQ45" s="334">
        <v>0</v>
      </c>
      <c r="CR45" s="206" t="e">
        <v>#DIV/0!</v>
      </c>
    </row>
    <row r="46" spans="4:96">
      <c r="I46" t="str">
        <f>IF(C46="","",COUNTIFS(Tabla1[[#All],[¿Pasó a miembro?]],"Si",Tabla1[[#All],[Tipo Incrito]],"&lt;&gt;Pre-Inscrito",Tabla1[[#All],[llave2]],Gráficos_!C46))</f>
        <v/>
      </c>
      <c r="J46" s="187"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91" t="str">
        <f>IF(C46="","",COUNTIFS(Tabla1[[#All],[sem 16]],"=P",Tabla1[[#All],[llave2]],Gráficos_!C46))</f>
        <v/>
      </c>
      <c r="AA46" s="187" t="str">
        <f t="shared" si="17"/>
        <v/>
      </c>
      <c r="AB46" t="str">
        <f t="shared" si="18"/>
        <v/>
      </c>
      <c r="AC46" s="63"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91" t="str">
        <f t="shared" si="12"/>
        <v/>
      </c>
      <c r="BA46" t="str">
        <f t="shared" si="15"/>
        <v/>
      </c>
      <c r="CM46" s="63">
        <v>45668</v>
      </c>
      <c r="CN46" t="s">
        <v>489</v>
      </c>
      <c r="CO46" t="s">
        <v>94</v>
      </c>
      <c r="CP46" s="334">
        <v>2</v>
      </c>
      <c r="CQ46" s="334">
        <v>0</v>
      </c>
      <c r="CR46" s="206">
        <v>0</v>
      </c>
    </row>
    <row r="47" spans="4:96">
      <c r="I47" t="str">
        <f>IF(C47="","",COUNTIFS(Tabla1[[#All],[¿Pasó a miembro?]],"Si",Tabla1[[#All],[Tipo Incrito]],"&lt;&gt;Pre-Inscrito",Tabla1[[#All],[llave2]],Gráficos_!C47))</f>
        <v/>
      </c>
      <c r="J47" s="187"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91" t="str">
        <f>IF(C47="","",COUNTIFS(Tabla1[[#All],[sem 16]],"=P",Tabla1[[#All],[llave2]],Gráficos_!C47))</f>
        <v/>
      </c>
      <c r="AA47" s="187" t="str">
        <f t="shared" si="17"/>
        <v/>
      </c>
      <c r="AB47" t="str">
        <f t="shared" si="18"/>
        <v/>
      </c>
      <c r="AC47" s="63"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91" t="str">
        <f t="shared" si="12"/>
        <v/>
      </c>
      <c r="BA47" t="str">
        <f t="shared" si="15"/>
        <v/>
      </c>
      <c r="CM47" s="63">
        <v>45670</v>
      </c>
      <c r="CN47" t="s">
        <v>490</v>
      </c>
      <c r="CO47" t="s">
        <v>130</v>
      </c>
      <c r="CP47" s="334">
        <v>1</v>
      </c>
      <c r="CQ47" s="334">
        <v>0</v>
      </c>
      <c r="CR47" s="206">
        <v>0</v>
      </c>
    </row>
    <row r="48" spans="4:96">
      <c r="I48" t="str">
        <f>IF(C48="","",COUNTIFS(Tabla1[[#All],[¿Pasó a miembro?]],"Si",Tabla1[[#All],[Tipo Incrito]],"&lt;&gt;Pre-Inscrito",Tabla1[[#All],[llave2]],Gráficos_!C48))</f>
        <v/>
      </c>
      <c r="J48" s="187"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91" t="str">
        <f>IF(C48="","",COUNTIFS(Tabla1[[#All],[sem 16]],"=P",Tabla1[[#All],[llave2]],Gráficos_!C48))</f>
        <v/>
      </c>
      <c r="AA48" s="187" t="str">
        <f t="shared" si="17"/>
        <v/>
      </c>
      <c r="AB48" t="str">
        <f t="shared" si="18"/>
        <v/>
      </c>
      <c r="AC48" s="63"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91" t="str">
        <f t="shared" si="12"/>
        <v/>
      </c>
      <c r="BA48" t="str">
        <f t="shared" si="15"/>
        <v/>
      </c>
      <c r="CM48" s="63">
        <v>45670</v>
      </c>
      <c r="CN48" t="s">
        <v>491</v>
      </c>
      <c r="CO48" t="s">
        <v>94</v>
      </c>
      <c r="CP48" s="334">
        <v>6</v>
      </c>
      <c r="CQ48" s="334">
        <v>0</v>
      </c>
      <c r="CR48" s="206">
        <v>0</v>
      </c>
    </row>
    <row r="49" spans="9:96">
      <c r="I49" t="str">
        <f>IF(C49="","",COUNTIFS(Tabla1[[#All],[¿Pasó a miembro?]],"Si",Tabla1[[#All],[Tipo Incrito]],"&lt;&gt;Pre-Inscrito",Tabla1[[#All],[llave2]],Gráficos_!C49))</f>
        <v/>
      </c>
      <c r="J49" s="187"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91" t="str">
        <f>IF(C49="","",COUNTIFS(Tabla1[[#All],[sem 16]],"=P",Tabla1[[#All],[llave2]],Gráficos_!C49))</f>
        <v/>
      </c>
      <c r="AA49" s="187" t="str">
        <f t="shared" si="17"/>
        <v/>
      </c>
      <c r="AB49" t="str">
        <f t="shared" si="18"/>
        <v/>
      </c>
      <c r="AC49" s="63"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91" t="str">
        <f t="shared" si="12"/>
        <v/>
      </c>
      <c r="BA49" t="str">
        <f t="shared" si="15"/>
        <v/>
      </c>
      <c r="CM49" s="63">
        <v>45672</v>
      </c>
      <c r="CN49" t="s">
        <v>492</v>
      </c>
      <c r="CO49" t="s">
        <v>94</v>
      </c>
      <c r="CP49" s="334">
        <v>3</v>
      </c>
      <c r="CQ49" s="334">
        <v>0</v>
      </c>
      <c r="CR49" s="206">
        <v>0</v>
      </c>
    </row>
    <row r="50" spans="9:96">
      <c r="I50" t="str">
        <f>IF(C50="","",COUNTIFS(Tabla1[[#All],[¿Pasó a miembro?]],"Si",Tabla1[[#All],[Tipo Incrito]],"&lt;&gt;Pre-Inscrito",Tabla1[[#All],[llave2]],Gráficos_!C50))</f>
        <v/>
      </c>
      <c r="J50" s="187"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91" t="str">
        <f>IF(C50="","",COUNTIFS(Tabla1[[#All],[sem 16]],"=P",Tabla1[[#All],[llave2]],Gráficos_!C50))</f>
        <v/>
      </c>
      <c r="AA50" s="187" t="str">
        <f t="shared" si="17"/>
        <v/>
      </c>
      <c r="AB50" t="str">
        <f t="shared" si="18"/>
        <v/>
      </c>
      <c r="AC50" s="63"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91" t="str">
        <f t="shared" si="12"/>
        <v/>
      </c>
      <c r="BA50" t="str">
        <f t="shared" si="15"/>
        <v/>
      </c>
      <c r="CM50" s="63">
        <v>45673</v>
      </c>
      <c r="CN50" t="s">
        <v>493</v>
      </c>
      <c r="CO50" t="s">
        <v>94</v>
      </c>
      <c r="CP50" s="334">
        <v>6</v>
      </c>
      <c r="CQ50" s="334">
        <v>0</v>
      </c>
      <c r="CR50" s="206">
        <v>0</v>
      </c>
    </row>
    <row r="51" spans="9:96">
      <c r="I51" t="str">
        <f>IF(C51="","",COUNTIFS(Tabla1[[#All],[¿Pasó a miembro?]],"Si",Tabla1[[#All],[Tipo Incrito]],"&lt;&gt;Pre-Inscrito",Tabla1[[#All],[llave2]],Gráficos_!C51))</f>
        <v/>
      </c>
      <c r="J51" s="187"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91" t="str">
        <f>IF(C51="","",COUNTIFS(Tabla1[[#All],[sem 16]],"=P",Tabla1[[#All],[llave2]],Gráficos_!C51))</f>
        <v/>
      </c>
      <c r="AA51" s="187" t="str">
        <f t="shared" si="17"/>
        <v/>
      </c>
      <c r="AB51" t="str">
        <f t="shared" si="18"/>
        <v/>
      </c>
      <c r="AC51" s="63"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91" t="str">
        <f t="shared" si="12"/>
        <v/>
      </c>
      <c r="BA51" t="str">
        <f t="shared" si="15"/>
        <v/>
      </c>
      <c r="CM51" s="63">
        <v>45673</v>
      </c>
      <c r="CN51" t="s">
        <v>494</v>
      </c>
      <c r="CO51" t="s">
        <v>130</v>
      </c>
      <c r="CP51" s="334">
        <v>1</v>
      </c>
      <c r="CQ51" s="334">
        <v>0</v>
      </c>
      <c r="CR51" s="206">
        <v>0</v>
      </c>
    </row>
    <row r="52" spans="9:96">
      <c r="I52" t="str">
        <f>IF(C52="","",COUNTIFS(Tabla1[[#All],[¿Pasó a miembro?]],"Si",Tabla1[[#All],[Tipo Incrito]],"&lt;&gt;Pre-Inscrito",Tabla1[[#All],[llave2]],Gráficos_!C52))</f>
        <v/>
      </c>
      <c r="J52" s="187"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91" t="str">
        <f>IF(C52="","",COUNTIFS(Tabla1[[#All],[sem 16]],"=P",Tabla1[[#All],[llave2]],Gráficos_!C52))</f>
        <v/>
      </c>
      <c r="AA52" s="187" t="str">
        <f t="shared" si="17"/>
        <v/>
      </c>
      <c r="AB52" t="str">
        <f t="shared" si="18"/>
        <v/>
      </c>
      <c r="AC52" s="63"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91" t="str">
        <f t="shared" si="12"/>
        <v/>
      </c>
      <c r="BA52" t="str">
        <f t="shared" si="15"/>
        <v/>
      </c>
      <c r="CM52" s="63">
        <v>45673</v>
      </c>
      <c r="CN52" t="s">
        <v>495</v>
      </c>
      <c r="CO52" t="s">
        <v>94</v>
      </c>
      <c r="CP52" s="334">
        <v>1</v>
      </c>
      <c r="CQ52" s="334">
        <v>0</v>
      </c>
      <c r="CR52" s="206">
        <v>0</v>
      </c>
    </row>
    <row r="53" spans="9:96">
      <c r="I53" t="str">
        <f>IF(C53="","",COUNTIFS(Tabla1[[#All],[¿Pasó a miembro?]],"Si",Tabla1[[#All],[Tipo Incrito]],"&lt;&gt;Pre-Inscrito",Tabla1[[#All],[llave2]],Gráficos_!C53))</f>
        <v/>
      </c>
      <c r="J53" s="187"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91" t="str">
        <f>IF(C53="","",COUNTIFS(Tabla1[[#All],[sem 16]],"=P",Tabla1[[#All],[llave2]],Gráficos_!C53))</f>
        <v/>
      </c>
      <c r="AA53" s="187" t="str">
        <f t="shared" si="17"/>
        <v/>
      </c>
      <c r="AB53" t="str">
        <f t="shared" si="18"/>
        <v/>
      </c>
      <c r="AC53" s="63"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91" t="str">
        <f t="shared" si="12"/>
        <v/>
      </c>
      <c r="BA53" t="str">
        <f t="shared" si="15"/>
        <v/>
      </c>
      <c r="CM53" s="63">
        <v>45673</v>
      </c>
      <c r="CN53" t="s">
        <v>496</v>
      </c>
      <c r="CO53" t="s">
        <v>112</v>
      </c>
      <c r="CP53" s="334">
        <v>2</v>
      </c>
      <c r="CQ53" s="334">
        <v>0</v>
      </c>
      <c r="CR53" s="206">
        <v>0</v>
      </c>
    </row>
    <row r="54" spans="9:96">
      <c r="I54" t="str">
        <f>IF(C54="","",COUNTIFS(Tabla1[[#All],[¿Pasó a miembro?]],"Si",Tabla1[[#All],[Tipo Incrito]],"&lt;&gt;Pre-Inscrito",Tabla1[[#All],[llave2]],Gráficos_!C54))</f>
        <v/>
      </c>
      <c r="J54" s="187"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91" t="str">
        <f>IF(C54="","",COUNTIFS(Tabla1[[#All],[sem 16]],"=P",Tabla1[[#All],[llave2]],Gráficos_!C54))</f>
        <v/>
      </c>
      <c r="AA54" s="187" t="str">
        <f t="shared" si="17"/>
        <v/>
      </c>
      <c r="AB54" t="str">
        <f t="shared" si="18"/>
        <v/>
      </c>
      <c r="AC54" s="63"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91" t="str">
        <f t="shared" si="12"/>
        <v/>
      </c>
      <c r="BA54" t="str">
        <f t="shared" si="15"/>
        <v/>
      </c>
      <c r="CM54" s="63">
        <v>45701</v>
      </c>
      <c r="CN54" t="s">
        <v>497</v>
      </c>
      <c r="CO54" t="s">
        <v>94</v>
      </c>
      <c r="CP54" s="334">
        <v>2</v>
      </c>
      <c r="CQ54" s="334">
        <v>0</v>
      </c>
      <c r="CR54" s="206">
        <v>0</v>
      </c>
    </row>
    <row r="55" spans="9:96">
      <c r="I55" t="str">
        <f>IF(C55="","",COUNTIFS(Tabla1[[#All],[¿Pasó a miembro?]],"Si",Tabla1[[#All],[Tipo Incrito]],"&lt;&gt;Pre-Inscrito",Tabla1[[#All],[llave2]],Gráficos_!C55))</f>
        <v/>
      </c>
      <c r="J55" s="187"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91" t="str">
        <f>IF(C55="","",COUNTIFS(Tabla1[[#All],[sem 16]],"=P",Tabla1[[#All],[llave2]],Gráficos_!C55))</f>
        <v/>
      </c>
      <c r="AA55" s="187" t="str">
        <f t="shared" si="17"/>
        <v/>
      </c>
      <c r="AB55" t="str">
        <f t="shared" si="18"/>
        <v/>
      </c>
      <c r="AC55" s="63"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91" t="str">
        <f t="shared" si="12"/>
        <v/>
      </c>
      <c r="BA55" t="str">
        <f t="shared" si="15"/>
        <v/>
      </c>
      <c r="BJ55" s="184"/>
      <c r="BK55" s="184"/>
      <c r="BL55" s="184"/>
      <c r="BM55" s="184"/>
      <c r="BN55" s="184"/>
      <c r="BO55" s="184"/>
      <c r="BP55" s="184"/>
      <c r="BQ55" s="184"/>
      <c r="BR55" s="184"/>
      <c r="BS55" s="184"/>
      <c r="BT55" s="184"/>
      <c r="BU55" s="184"/>
      <c r="BV55" s="184"/>
      <c r="BW55" s="184"/>
      <c r="BX55" s="184"/>
      <c r="BY55" s="184"/>
      <c r="BZ55" s="184"/>
      <c r="CA55" s="184"/>
      <c r="CB55" s="184"/>
      <c r="CC55" s="184"/>
      <c r="CD55" s="184"/>
      <c r="CE55" s="184"/>
      <c r="CF55" s="184"/>
      <c r="CG55" s="184"/>
      <c r="CH55" s="184"/>
      <c r="CI55" s="184"/>
      <c r="CJ55" s="184"/>
      <c r="CM55" s="63">
        <v>45701</v>
      </c>
      <c r="CN55" t="s">
        <v>498</v>
      </c>
      <c r="CO55" t="s">
        <v>130</v>
      </c>
      <c r="CP55" s="334">
        <v>1</v>
      </c>
      <c r="CQ55" s="334">
        <v>0</v>
      </c>
      <c r="CR55" s="206">
        <v>0</v>
      </c>
    </row>
    <row r="56" spans="9:96">
      <c r="I56" t="str">
        <f>IF(C56="","",COUNTIFS(Tabla1[[#All],[¿Pasó a miembro?]],"Si",Tabla1[[#All],[Tipo Incrito]],"&lt;&gt;Pre-Inscrito",Tabla1[[#All],[llave2]],Gráficos_!C56))</f>
        <v/>
      </c>
      <c r="J56" s="187"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91" t="str">
        <f>IF(C56="","",COUNTIFS(Tabla1[[#All],[sem 16]],"=P",Tabla1[[#All],[llave2]],Gráficos_!C56))</f>
        <v/>
      </c>
      <c r="AA56" s="187" t="str">
        <f t="shared" si="17"/>
        <v/>
      </c>
      <c r="AB56" t="str">
        <f t="shared" si="18"/>
        <v/>
      </c>
      <c r="AC56" s="63"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91" t="str">
        <f t="shared" si="12"/>
        <v/>
      </c>
      <c r="BA56" t="str">
        <f t="shared" si="15"/>
        <v/>
      </c>
      <c r="CM56" s="63">
        <v>45701</v>
      </c>
      <c r="CN56" t="s">
        <v>499</v>
      </c>
      <c r="CO56" t="s">
        <v>112</v>
      </c>
      <c r="CP56" s="334">
        <v>1</v>
      </c>
      <c r="CQ56" s="334">
        <v>0</v>
      </c>
      <c r="CR56" s="206">
        <v>0</v>
      </c>
    </row>
    <row r="57" spans="9:96">
      <c r="I57" t="str">
        <f>IF(C57="","",COUNTIFS(Tabla1[[#All],[¿Pasó a miembro?]],"Si",Tabla1[[#All],[Tipo Incrito]],"&lt;&gt;Pre-Inscrito",Tabla1[[#All],[llave2]],Gráficos_!C57))</f>
        <v/>
      </c>
      <c r="J57" s="187"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91" t="str">
        <f>IF(C57="","",COUNTIFS(Tabla1[[#All],[sem 16]],"=P",Tabla1[[#All],[llave2]],Gráficos_!C57))</f>
        <v/>
      </c>
      <c r="AA57" s="187" t="str">
        <f t="shared" si="17"/>
        <v/>
      </c>
      <c r="AB57" t="str">
        <f t="shared" si="18"/>
        <v/>
      </c>
      <c r="AC57" s="63"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91" t="str">
        <f t="shared" si="12"/>
        <v/>
      </c>
      <c r="BA57" t="str">
        <f t="shared" si="15"/>
        <v/>
      </c>
      <c r="CM57" s="63">
        <v>45728</v>
      </c>
      <c r="CN57" t="s">
        <v>510</v>
      </c>
      <c r="CO57" t="s">
        <v>112</v>
      </c>
      <c r="CP57" s="334">
        <v>2</v>
      </c>
      <c r="CQ57" s="334">
        <v>0</v>
      </c>
      <c r="CR57" s="206">
        <v>0</v>
      </c>
    </row>
    <row r="58" spans="9:96">
      <c r="I58" t="str">
        <f>IF(C58="","",COUNTIFS(Tabla1[[#All],[¿Pasó a miembro?]],"Si",Tabla1[[#All],[Tipo Incrito]],"&lt;&gt;Pre-Inscrito",Tabla1[[#All],[llave2]],Gráficos_!C58))</f>
        <v/>
      </c>
      <c r="J58" s="187"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91" t="str">
        <f>IF(C58="","",COUNTIFS(Tabla1[[#All],[sem 16]],"=P",Tabla1[[#All],[llave2]],Gráficos_!C58))</f>
        <v/>
      </c>
      <c r="AA58" s="187" t="str">
        <f t="shared" si="17"/>
        <v/>
      </c>
      <c r="AB58" t="str">
        <f t="shared" si="18"/>
        <v/>
      </c>
      <c r="AC58" s="63"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91" t="str">
        <f t="shared" si="12"/>
        <v/>
      </c>
      <c r="BA58" t="str">
        <f t="shared" si="15"/>
        <v/>
      </c>
      <c r="CM58" s="63">
        <v>45728</v>
      </c>
      <c r="CN58" t="s">
        <v>501</v>
      </c>
      <c r="CO58" t="s">
        <v>94</v>
      </c>
      <c r="CP58" s="334">
        <v>2</v>
      </c>
      <c r="CQ58" s="334">
        <v>0</v>
      </c>
      <c r="CR58" s="206">
        <v>0</v>
      </c>
    </row>
    <row r="59" spans="9:96">
      <c r="I59" t="str">
        <f>IF(C59="","",COUNTIFS(Tabla1[[#All],[¿Pasó a miembro?]],"Si",Tabla1[[#All],[Tipo Incrito]],"&lt;&gt;Pre-Inscrito",Tabla1[[#All],[llave2]],Gráficos_!C59))</f>
        <v/>
      </c>
      <c r="J59" s="187"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91" t="str">
        <f>IF(C59="","",COUNTIFS(Tabla1[[#All],[sem 16]],"=P",Tabla1[[#All],[llave2]],Gráficos_!C59))</f>
        <v/>
      </c>
      <c r="AA59" s="187" t="str">
        <f t="shared" si="17"/>
        <v/>
      </c>
      <c r="AB59" t="str">
        <f t="shared" si="18"/>
        <v/>
      </c>
      <c r="AC59" s="63"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91" t="str">
        <f t="shared" si="12"/>
        <v/>
      </c>
      <c r="BA59" t="str">
        <f t="shared" si="15"/>
        <v/>
      </c>
      <c r="CM59" s="63">
        <v>45728</v>
      </c>
      <c r="CN59" t="s">
        <v>502</v>
      </c>
      <c r="CO59" t="s">
        <v>76</v>
      </c>
      <c r="CP59" s="334">
        <v>1</v>
      </c>
      <c r="CQ59" s="334">
        <v>0</v>
      </c>
      <c r="CR59" s="206">
        <v>0</v>
      </c>
    </row>
    <row r="60" spans="9:96">
      <c r="I60" t="str">
        <f>IF(C60="","",COUNTIFS(Tabla1[[#All],[¿Pasó a miembro?]],"Si",Tabla1[[#All],[Tipo Incrito]],"&lt;&gt;Pre-Inscrito",Tabla1[[#All],[llave2]],Gráficos_!C60))</f>
        <v/>
      </c>
      <c r="J60" s="187"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91" t="str">
        <f>IF(C60="","",COUNTIFS(Tabla1[[#All],[sem 16]],"=P",Tabla1[[#All],[llave2]],Gráficos_!C60))</f>
        <v/>
      </c>
      <c r="AA60" s="187" t="str">
        <f t="shared" si="17"/>
        <v/>
      </c>
      <c r="AB60" t="str">
        <f t="shared" si="18"/>
        <v/>
      </c>
      <c r="AC60" s="63"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91" t="str">
        <f t="shared" si="12"/>
        <v/>
      </c>
      <c r="BA60" t="str">
        <f t="shared" si="15"/>
        <v/>
      </c>
      <c r="CM60" s="63">
        <v>45729</v>
      </c>
      <c r="CN60" t="s">
        <v>503</v>
      </c>
      <c r="CO60" t="s">
        <v>112</v>
      </c>
      <c r="CP60" s="334">
        <v>4</v>
      </c>
      <c r="CQ60" s="334">
        <v>0</v>
      </c>
      <c r="CR60" s="206">
        <v>0</v>
      </c>
    </row>
    <row r="61" spans="9:96">
      <c r="I61" t="str">
        <f>IF(C61="","",COUNTIFS(Tabla1[[#All],[¿Pasó a miembro?]],"Si",Tabla1[[#All],[Tipo Incrito]],"&lt;&gt;Pre-Inscrito",Tabla1[[#All],[llave2]],Gráficos_!C61))</f>
        <v/>
      </c>
      <c r="J61" s="187"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91" t="str">
        <f>IF(C61="","",COUNTIFS(Tabla1[[#All],[sem 16]],"=P",Tabla1[[#All],[llave2]],Gráficos_!C61))</f>
        <v/>
      </c>
      <c r="AA61" s="187" t="str">
        <f t="shared" si="17"/>
        <v/>
      </c>
      <c r="AB61" t="str">
        <f t="shared" si="18"/>
        <v/>
      </c>
      <c r="AC61" s="63"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91" t="str">
        <f t="shared" si="12"/>
        <v/>
      </c>
      <c r="BA61" t="str">
        <f t="shared" si="15"/>
        <v/>
      </c>
      <c r="CM61" s="63">
        <v>45729</v>
      </c>
      <c r="CN61" t="s">
        <v>504</v>
      </c>
      <c r="CO61" t="s">
        <v>94</v>
      </c>
      <c r="CP61" s="334">
        <v>2</v>
      </c>
      <c r="CQ61" s="334">
        <v>0</v>
      </c>
      <c r="CR61" s="206">
        <v>0</v>
      </c>
    </row>
    <row r="62" spans="9:96">
      <c r="I62" t="str">
        <f>IF(C62="","",COUNTIFS(Tabla1[[#All],[¿Pasó a miembro?]],"Si",Tabla1[[#All],[Tipo Incrito]],"&lt;&gt;Pre-Inscrito",Tabla1[[#All],[llave2]],Gráficos_!C62))</f>
        <v/>
      </c>
      <c r="J62" s="187"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91" t="str">
        <f>IF(C62="","",COUNTIFS(Tabla1[[#All],[sem 16]],"=P",Tabla1[[#All],[llave2]],Gráficos_!C62))</f>
        <v/>
      </c>
      <c r="AA62" s="187" t="str">
        <f t="shared" si="17"/>
        <v/>
      </c>
      <c r="AB62" t="str">
        <f t="shared" si="18"/>
        <v/>
      </c>
      <c r="AC62" s="63"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91" t="str">
        <f t="shared" si="12"/>
        <v/>
      </c>
      <c r="BA62" t="str">
        <f t="shared" si="15"/>
        <v/>
      </c>
      <c r="CM62" s="63">
        <v>45729</v>
      </c>
      <c r="CN62" t="s">
        <v>505</v>
      </c>
      <c r="CO62" t="s">
        <v>76</v>
      </c>
      <c r="CP62" s="334">
        <v>2</v>
      </c>
      <c r="CQ62" s="334">
        <v>0</v>
      </c>
      <c r="CR62" s="206">
        <v>0</v>
      </c>
    </row>
    <row r="63" spans="9:96">
      <c r="I63" t="str">
        <f>IF(C63="","",COUNTIFS(Tabla1[[#All],[¿Pasó a miembro?]],"Si",Tabla1[[#All],[Tipo Incrito]],"&lt;&gt;Pre-Inscrito",Tabla1[[#All],[llave2]],Gráficos_!C63))</f>
        <v/>
      </c>
      <c r="J63" s="187"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91" t="str">
        <f>IF(C63="","",COUNTIFS(Tabla1[[#All],[sem 16]],"=P",Tabla1[[#All],[llave2]],Gráficos_!C63))</f>
        <v/>
      </c>
      <c r="AA63" s="187" t="str">
        <f t="shared" si="17"/>
        <v/>
      </c>
      <c r="AB63" t="str">
        <f t="shared" si="18"/>
        <v/>
      </c>
      <c r="AC63" s="63"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91" t="str">
        <f t="shared" si="12"/>
        <v/>
      </c>
      <c r="BA63" t="str">
        <f t="shared" si="15"/>
        <v/>
      </c>
      <c r="CM63" t="s">
        <v>458</v>
      </c>
      <c r="CN63" t="s">
        <v>458</v>
      </c>
      <c r="CO63" t="s">
        <v>458</v>
      </c>
      <c r="CP63" s="334"/>
      <c r="CQ63" s="334"/>
      <c r="CR63" s="206" t="e">
        <v>#DIV/0!</v>
      </c>
    </row>
    <row r="64" spans="9:96">
      <c r="I64" t="str">
        <f>IF(C64="","",COUNTIFS(Tabla1[[#All],[¿Pasó a miembro?]],"Si",Tabla1[[#All],[Tipo Incrito]],"&lt;&gt;Pre-Inscrito",Tabla1[[#All],[llave2]],Gráficos_!C64))</f>
        <v/>
      </c>
      <c r="J64" s="187"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91" t="str">
        <f>IF(C64="","",COUNTIFS(Tabla1[[#All],[sem 16]],"=P",Tabla1[[#All],[llave2]],Gráficos_!C64))</f>
        <v/>
      </c>
      <c r="AA64" s="187" t="str">
        <f t="shared" si="17"/>
        <v/>
      </c>
      <c r="AB64" t="str">
        <f t="shared" si="18"/>
        <v/>
      </c>
      <c r="AC64" s="63"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91" t="str">
        <f t="shared" si="12"/>
        <v/>
      </c>
      <c r="BA64" t="str">
        <f t="shared" si="15"/>
        <v/>
      </c>
      <c r="CM64" t="s">
        <v>511</v>
      </c>
      <c r="CP64" s="334">
        <v>39</v>
      </c>
      <c r="CQ64" s="334">
        <v>0</v>
      </c>
      <c r="CR64" s="206">
        <v>0</v>
      </c>
    </row>
    <row r="65" spans="9:53">
      <c r="I65" t="str">
        <f>IF(C65="","",COUNTIFS(Tabla1[[#All],[¿Pasó a miembro?]],"Si",Tabla1[[#All],[Tipo Incrito]],"&lt;&gt;Pre-Inscrito",Tabla1[[#All],[llave2]],Gráficos_!C65))</f>
        <v/>
      </c>
      <c r="J65" s="187"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91" t="str">
        <f>IF(C65="","",COUNTIFS(Tabla1[[#All],[sem 16]],"=P",Tabla1[[#All],[llave2]],Gráficos_!C65))</f>
        <v/>
      </c>
      <c r="AA65" s="187" t="str">
        <f t="shared" si="17"/>
        <v/>
      </c>
      <c r="AB65" t="str">
        <f t="shared" si="18"/>
        <v/>
      </c>
      <c r="AC65" s="63"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91" t="str">
        <f t="shared" si="12"/>
        <v/>
      </c>
      <c r="BA65" t="str">
        <f t="shared" si="15"/>
        <v/>
      </c>
    </row>
    <row r="66" spans="9:53">
      <c r="I66" t="str">
        <f>IF(C66="","",COUNTIFS(Tabla1[[#All],[¿Pasó a miembro?]],"Si",Tabla1[[#All],[Tipo Incrito]],"&lt;&gt;Pre-Inscrito",Tabla1[[#All],[llave2]],Gráficos_!C66))</f>
        <v/>
      </c>
      <c r="J66" s="187"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91" t="str">
        <f>IF(C66="","",COUNTIFS(Tabla1[[#All],[sem 16]],"=P",Tabla1[[#All],[llave2]],Gráficos_!C66))</f>
        <v/>
      </c>
      <c r="AA66" s="187" t="str">
        <f t="shared" si="17"/>
        <v/>
      </c>
      <c r="AB66" t="str">
        <f t="shared" si="18"/>
        <v/>
      </c>
      <c r="AC66" s="63"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91" t="str">
        <f t="shared" si="12"/>
        <v/>
      </c>
      <c r="BA66" t="str">
        <f t="shared" si="15"/>
        <v/>
      </c>
    </row>
    <row r="67" spans="9:53">
      <c r="I67" t="str">
        <f>IF(C67="","",COUNTIFS(Tabla1[[#All],[¿Pasó a miembro?]],"Si",Tabla1[[#All],[Tipo Incrito]],"&lt;&gt;Pre-Inscrito",Tabla1[[#All],[llave2]],Gráficos_!C67))</f>
        <v/>
      </c>
      <c r="J67" s="187"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91" t="str">
        <f>IF(C67="","",COUNTIFS(Tabla1[[#All],[sem 16]],"=P",Tabla1[[#All],[llave2]],Gráficos_!C67))</f>
        <v/>
      </c>
      <c r="AA67" s="187" t="str">
        <f t="shared" si="17"/>
        <v/>
      </c>
      <c r="AB67" t="str">
        <f t="shared" si="18"/>
        <v/>
      </c>
      <c r="AC67" s="63"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91" t="str">
        <f t="shared" si="12"/>
        <v/>
      </c>
      <c r="BA67" t="str">
        <f t="shared" si="15"/>
        <v/>
      </c>
    </row>
    <row r="68" spans="9:53">
      <c r="I68" t="str">
        <f>IF(C68="","",COUNTIFS(Tabla1[[#All],[¿Pasó a miembro?]],"Si",Tabla1[[#All],[Tipo Incrito]],"&lt;&gt;Pre-Inscrito",Tabla1[[#All],[llave2]],Gráficos_!C68))</f>
        <v/>
      </c>
      <c r="J68" s="187"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91" t="str">
        <f>IF(C68="","",COUNTIFS(Tabla1[[#All],[sem 16]],"=P",Tabla1[[#All],[llave2]],Gráficos_!C68))</f>
        <v/>
      </c>
      <c r="AA68" s="187" t="str">
        <f t="shared" si="17"/>
        <v/>
      </c>
      <c r="AB68" t="str">
        <f t="shared" si="18"/>
        <v/>
      </c>
      <c r="AC68" s="63"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91" t="str">
        <f t="shared" si="12"/>
        <v/>
      </c>
      <c r="BA68" t="str">
        <f t="shared" si="15"/>
        <v/>
      </c>
    </row>
    <row r="69" spans="9:53">
      <c r="I69" t="str">
        <f>IF(C69="","",COUNTIFS(Tabla1[[#All],[¿Pasó a miembro?]],"Si",Tabla1[[#All],[Tipo Incrito]],"&lt;&gt;Pre-Inscrito",Tabla1[[#All],[llave2]],Gráficos_!C69))</f>
        <v/>
      </c>
      <c r="J69" s="187"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91" t="str">
        <f>IF(C69="","",COUNTIFS(Tabla1[[#All],[sem 16]],"=P",Tabla1[[#All],[llave2]],Gráficos_!C69))</f>
        <v/>
      </c>
      <c r="AA69" s="187" t="str">
        <f t="shared" si="17"/>
        <v/>
      </c>
      <c r="AB69" t="str">
        <f t="shared" si="18"/>
        <v/>
      </c>
      <c r="AC69" s="63"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91" t="str">
        <f t="shared" si="12"/>
        <v/>
      </c>
      <c r="BA69" t="str">
        <f t="shared" si="15"/>
        <v/>
      </c>
    </row>
    <row r="70" spans="9:53">
      <c r="I70" t="str">
        <f>IF(C70="","",COUNTIFS(Tabla1[[#All],[¿Pasó a miembro?]],"Si",Tabla1[[#All],[Tipo Incrito]],"&lt;&gt;Pre-Inscrito",Tabla1[[#All],[llave2]],Gráficos_!C70))</f>
        <v/>
      </c>
      <c r="J70" s="187"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91" t="str">
        <f>IF(C70="","",COUNTIFS(Tabla1[[#All],[sem 16]],"=P",Tabla1[[#All],[llave2]],Gráficos_!C70))</f>
        <v/>
      </c>
      <c r="AA70" s="187" t="str">
        <f t="shared" si="17"/>
        <v/>
      </c>
      <c r="AB70" t="str">
        <f t="shared" si="18"/>
        <v/>
      </c>
      <c r="AC70" s="63"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91" t="str">
        <f t="shared" si="12"/>
        <v/>
      </c>
      <c r="BA70" t="str">
        <f t="shared" si="15"/>
        <v/>
      </c>
    </row>
    <row r="71" spans="9:53">
      <c r="I71" t="str">
        <f>IF(C71="","",COUNTIFS(Tabla1[[#All],[¿Pasó a miembro?]],"Si",Tabla1[[#All],[Tipo Incrito]],"&lt;&gt;Pre-Inscrito",Tabla1[[#All],[llave2]],Gráficos_!C71))</f>
        <v/>
      </c>
      <c r="J71" s="187"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91" t="str">
        <f>IF(C71="","",COUNTIFS(Tabla1[[#All],[sem 16]],"=P",Tabla1[[#All],[llave2]],Gráficos_!C71))</f>
        <v/>
      </c>
      <c r="AA71" s="187" t="str">
        <f t="shared" ref="AA71:AA102" si="26">IF(OR(C71="",C71="(En blanco)"),"",C71)</f>
        <v/>
      </c>
      <c r="AB71" t="str">
        <f t="shared" ref="AB71:AB102" si="27">IF(OR(D71="",D71="(En blanco)"),"",D71)</f>
        <v/>
      </c>
      <c r="AC71" s="63"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91" t="str">
        <f t="shared" ref="AZ71:AZ100" si="38">IF(Y71="","",Y71)</f>
        <v/>
      </c>
      <c r="BA71" t="str">
        <f t="shared" si="15"/>
        <v/>
      </c>
    </row>
    <row r="72" spans="9:53">
      <c r="I72" t="str">
        <f>IF(C72="","",COUNTIFS(Tabla1[[#All],[¿Pasó a miembro?]],"Si",Tabla1[[#All],[Tipo Incrito]],"&lt;&gt;Pre-Inscrito",Tabla1[[#All],[llave2]],Gráficos_!C72))</f>
        <v/>
      </c>
      <c r="J72" s="187"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91" t="str">
        <f>IF(C72="","",COUNTIFS(Tabla1[[#All],[sem 16]],"=P",Tabla1[[#All],[llave2]],Gráficos_!C72))</f>
        <v/>
      </c>
      <c r="AA72" s="187" t="str">
        <f t="shared" si="26"/>
        <v/>
      </c>
      <c r="AB72" t="str">
        <f t="shared" si="27"/>
        <v/>
      </c>
      <c r="AC72" s="63"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91" t="str">
        <f t="shared" si="38"/>
        <v/>
      </c>
      <c r="BA72" t="str">
        <f t="shared" ref="BA72:BA135" si="40">IF(I72="","",I72)</f>
        <v/>
      </c>
    </row>
    <row r="73" spans="9:53">
      <c r="I73" t="str">
        <f>IF(C73="","",COUNTIFS(Tabla1[[#All],[¿Pasó a miembro?]],"Si",Tabla1[[#All],[Tipo Incrito]],"&lt;&gt;Pre-Inscrito",Tabla1[[#All],[llave2]],Gráficos_!C73))</f>
        <v/>
      </c>
      <c r="J73" s="187"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91" t="str">
        <f>IF(C73="","",COUNTIFS(Tabla1[[#All],[sem 16]],"=P",Tabla1[[#All],[llave2]],Gráficos_!C73))</f>
        <v/>
      </c>
      <c r="AA73" s="187" t="str">
        <f t="shared" si="26"/>
        <v/>
      </c>
      <c r="AB73" t="str">
        <f t="shared" si="27"/>
        <v/>
      </c>
      <c r="AC73" s="63"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91" t="str">
        <f t="shared" si="38"/>
        <v/>
      </c>
      <c r="BA73" t="str">
        <f t="shared" si="40"/>
        <v/>
      </c>
    </row>
    <row r="74" spans="9:53">
      <c r="I74" t="str">
        <f>IF(C74="","",COUNTIFS(Tabla1[[#All],[¿Pasó a miembro?]],"Si",Tabla1[[#All],[Tipo Incrito]],"&lt;&gt;Pre-Inscrito",Tabla1[[#All],[llave2]],Gráficos_!C74))</f>
        <v/>
      </c>
      <c r="J74" s="187"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91" t="str">
        <f>IF(C74="","",COUNTIFS(Tabla1[[#All],[sem 16]],"=P",Tabla1[[#All],[llave2]],Gráficos_!C74))</f>
        <v/>
      </c>
      <c r="AA74" s="187" t="str">
        <f t="shared" si="26"/>
        <v/>
      </c>
      <c r="AB74" t="str">
        <f t="shared" si="27"/>
        <v/>
      </c>
      <c r="AC74" s="63"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91" t="str">
        <f t="shared" si="38"/>
        <v/>
      </c>
      <c r="BA74" t="str">
        <f t="shared" si="40"/>
        <v/>
      </c>
    </row>
    <row r="75" spans="9:53">
      <c r="I75" t="str">
        <f>IF(C75="","",COUNTIFS(Tabla1[[#All],[¿Pasó a miembro?]],"Si",Tabla1[[#All],[Tipo Incrito]],"&lt;&gt;Pre-Inscrito",Tabla1[[#All],[llave2]],Gráficos_!C75))</f>
        <v/>
      </c>
      <c r="J75" s="187"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91" t="str">
        <f>IF(C75="","",COUNTIFS(Tabla1[[#All],[sem 16]],"=P",Tabla1[[#All],[llave2]],Gráficos_!C75))</f>
        <v/>
      </c>
      <c r="AA75" s="187" t="str">
        <f t="shared" si="26"/>
        <v/>
      </c>
      <c r="AB75" t="str">
        <f t="shared" si="27"/>
        <v/>
      </c>
      <c r="AC75" s="63"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91" t="str">
        <f t="shared" si="38"/>
        <v/>
      </c>
      <c r="BA75" t="str">
        <f t="shared" si="40"/>
        <v/>
      </c>
    </row>
    <row r="76" spans="9:53">
      <c r="I76" t="str">
        <f>IF(C76="","",COUNTIFS(Tabla1[[#All],[¿Pasó a miembro?]],"Si",Tabla1[[#All],[Tipo Incrito]],"&lt;&gt;Pre-Inscrito",Tabla1[[#All],[llave2]],Gráficos_!C76))</f>
        <v/>
      </c>
      <c r="J76" s="187"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91" t="str">
        <f>IF(C76="","",COUNTIFS(Tabla1[[#All],[sem 16]],"=P",Tabla1[[#All],[llave2]],Gráficos_!C76))</f>
        <v/>
      </c>
      <c r="AA76" s="187" t="str">
        <f t="shared" si="26"/>
        <v/>
      </c>
      <c r="AB76" t="str">
        <f t="shared" si="27"/>
        <v/>
      </c>
      <c r="AC76" s="63"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91" t="str">
        <f t="shared" si="38"/>
        <v/>
      </c>
      <c r="BA76" t="str">
        <f t="shared" si="40"/>
        <v/>
      </c>
    </row>
    <row r="77" spans="9:53">
      <c r="I77" t="str">
        <f>IF(C77="","",COUNTIFS(Tabla1[[#All],[¿Pasó a miembro?]],"Si",Tabla1[[#All],[Tipo Incrito]],"&lt;&gt;Pre-Inscrito",Tabla1[[#All],[llave2]],Gráficos_!C77))</f>
        <v/>
      </c>
      <c r="J77" s="187"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91" t="str">
        <f>IF(C77="","",COUNTIFS(Tabla1[[#All],[sem 16]],"=P",Tabla1[[#All],[llave2]],Gráficos_!C77))</f>
        <v/>
      </c>
      <c r="AA77" s="187" t="str">
        <f t="shared" si="26"/>
        <v/>
      </c>
      <c r="AB77" t="str">
        <f t="shared" si="27"/>
        <v/>
      </c>
      <c r="AC77" s="63"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91" t="str">
        <f t="shared" si="38"/>
        <v/>
      </c>
      <c r="BA77" t="str">
        <f t="shared" si="40"/>
        <v/>
      </c>
    </row>
    <row r="78" spans="9:53">
      <c r="I78" t="str">
        <f>IF(C78="","",COUNTIFS(Tabla1[[#All],[¿Pasó a miembro?]],"Si",Tabla1[[#All],[Tipo Incrito]],"&lt;&gt;Pre-Inscrito",Tabla1[[#All],[llave2]],Gráficos_!C78))</f>
        <v/>
      </c>
      <c r="J78" s="187"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91" t="str">
        <f>IF(C78="","",COUNTIFS(Tabla1[[#All],[sem 16]],"=P",Tabla1[[#All],[llave2]],Gráficos_!C78))</f>
        <v/>
      </c>
      <c r="AA78" s="187" t="str">
        <f t="shared" si="26"/>
        <v/>
      </c>
      <c r="AB78" t="str">
        <f t="shared" si="27"/>
        <v/>
      </c>
      <c r="AC78" s="63"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91" t="str">
        <f t="shared" si="38"/>
        <v/>
      </c>
      <c r="BA78" t="str">
        <f t="shared" si="40"/>
        <v/>
      </c>
    </row>
    <row r="79" spans="9:53">
      <c r="I79" t="str">
        <f>IF(C79="","",COUNTIFS(Tabla1[[#All],[¿Pasó a miembro?]],"Si",Tabla1[[#All],[Tipo Incrito]],"&lt;&gt;Pre-Inscrito",Tabla1[[#All],[llave2]],Gráficos_!C79))</f>
        <v/>
      </c>
      <c r="J79" s="187"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91" t="str">
        <f>IF(C79="","",COUNTIFS(Tabla1[[#All],[sem 16]],"=P",Tabla1[[#All],[llave2]],Gráficos_!C79))</f>
        <v/>
      </c>
      <c r="AA79" s="187" t="str">
        <f t="shared" si="26"/>
        <v/>
      </c>
      <c r="AB79" t="str">
        <f t="shared" si="27"/>
        <v/>
      </c>
      <c r="AC79" s="63"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91" t="str">
        <f t="shared" si="38"/>
        <v/>
      </c>
      <c r="BA79" t="str">
        <f t="shared" si="40"/>
        <v/>
      </c>
    </row>
    <row r="80" spans="9:53">
      <c r="I80" t="str">
        <f>IF(C80="","",COUNTIFS(Tabla1[[#All],[¿Pasó a miembro?]],"Si",Tabla1[[#All],[Tipo Incrito]],"&lt;&gt;Pre-Inscrito",Tabla1[[#All],[llave2]],Gráficos_!C80))</f>
        <v/>
      </c>
      <c r="J80" s="187"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91" t="str">
        <f>IF(C80="","",COUNTIFS(Tabla1[[#All],[sem 16]],"=P",Tabla1[[#All],[llave2]],Gráficos_!C80))</f>
        <v/>
      </c>
      <c r="AA80" s="187" t="str">
        <f t="shared" si="26"/>
        <v/>
      </c>
      <c r="AB80" t="str">
        <f t="shared" si="27"/>
        <v/>
      </c>
      <c r="AC80" s="63"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91" t="str">
        <f t="shared" si="38"/>
        <v/>
      </c>
      <c r="BA80" t="str">
        <f t="shared" si="40"/>
        <v/>
      </c>
    </row>
    <row r="81" spans="9:53">
      <c r="I81" t="str">
        <f>IF(C81="","",COUNTIFS(Tabla1[[#All],[¿Pasó a miembro?]],"Si",Tabla1[[#All],[Tipo Incrito]],"&lt;&gt;Pre-Inscrito",Tabla1[[#All],[llave2]],Gráficos_!C81))</f>
        <v/>
      </c>
      <c r="J81" s="187"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91" t="str">
        <f>IF(C81="","",COUNTIFS(Tabla1[[#All],[sem 16]],"=P",Tabla1[[#All],[llave2]],Gráficos_!C81))</f>
        <v/>
      </c>
      <c r="AA81" s="187" t="str">
        <f t="shared" si="26"/>
        <v/>
      </c>
      <c r="AB81" t="str">
        <f t="shared" si="27"/>
        <v/>
      </c>
      <c r="AC81" s="63"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91" t="str">
        <f t="shared" si="38"/>
        <v/>
      </c>
      <c r="BA81" t="str">
        <f t="shared" si="40"/>
        <v/>
      </c>
    </row>
    <row r="82" spans="9:53">
      <c r="I82" t="str">
        <f>IF(C82="","",COUNTIFS(Tabla1[[#All],[¿Pasó a miembro?]],"Si",Tabla1[[#All],[Tipo Incrito]],"&lt;&gt;Pre-Inscrito",Tabla1[[#All],[llave2]],Gráficos_!C82))</f>
        <v/>
      </c>
      <c r="J82" s="187"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91" t="str">
        <f>IF(C82="","",COUNTIFS(Tabla1[[#All],[sem 16]],"=P",Tabla1[[#All],[llave2]],Gráficos_!C82))</f>
        <v/>
      </c>
      <c r="AA82" s="187" t="str">
        <f t="shared" si="26"/>
        <v/>
      </c>
      <c r="AB82" t="str">
        <f t="shared" si="27"/>
        <v/>
      </c>
      <c r="AC82" s="63"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91" t="str">
        <f t="shared" si="38"/>
        <v/>
      </c>
      <c r="BA82" t="str">
        <f t="shared" si="40"/>
        <v/>
      </c>
    </row>
    <row r="83" spans="9:53">
      <c r="I83" t="str">
        <f>IF(C83="","",COUNTIFS(Tabla1[[#All],[¿Pasó a miembro?]],"Si",Tabla1[[#All],[Tipo Incrito]],"&lt;&gt;Pre-Inscrito",Tabla1[[#All],[llave2]],Gráficos_!C83))</f>
        <v/>
      </c>
      <c r="J83" s="187"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91" t="str">
        <f>IF(C83="","",COUNTIFS(Tabla1[[#All],[sem 16]],"=P",Tabla1[[#All],[llave2]],Gráficos_!C83))</f>
        <v/>
      </c>
      <c r="AA83" s="187" t="str">
        <f t="shared" si="26"/>
        <v/>
      </c>
      <c r="AB83" t="str">
        <f t="shared" si="27"/>
        <v/>
      </c>
      <c r="AC83" s="63"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91" t="str">
        <f t="shared" si="38"/>
        <v/>
      </c>
      <c r="BA83" t="str">
        <f t="shared" si="40"/>
        <v/>
      </c>
    </row>
    <row r="84" spans="9:53">
      <c r="I84" t="str">
        <f>IF(C84="","",COUNTIFS(Tabla1[[#All],[¿Pasó a miembro?]],"Si",Tabla1[[#All],[Tipo Incrito]],"&lt;&gt;Pre-Inscrito",Tabla1[[#All],[llave2]],Gráficos_!C84))</f>
        <v/>
      </c>
      <c r="J84" s="187"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91" t="str">
        <f>IF(C84="","",COUNTIFS(Tabla1[[#All],[sem 16]],"=P",Tabla1[[#All],[llave2]],Gráficos_!C84))</f>
        <v/>
      </c>
      <c r="AA84" s="187" t="str">
        <f t="shared" si="26"/>
        <v/>
      </c>
      <c r="AB84" t="str">
        <f t="shared" si="27"/>
        <v/>
      </c>
      <c r="AC84" s="63"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91" t="str">
        <f t="shared" si="38"/>
        <v/>
      </c>
      <c r="BA84" t="str">
        <f t="shared" si="40"/>
        <v/>
      </c>
    </row>
    <row r="85" spans="9:53">
      <c r="I85" t="str">
        <f>IF(C85="","",COUNTIFS(Tabla1[[#All],[¿Pasó a miembro?]],"Si",Tabla1[[#All],[Tipo Incrito]],"&lt;&gt;Pre-Inscrito",Tabla1[[#All],[llave2]],Gráficos_!C85))</f>
        <v/>
      </c>
      <c r="J85" s="187"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91" t="str">
        <f>IF(C85="","",COUNTIFS(Tabla1[[#All],[sem 16]],"=P",Tabla1[[#All],[llave2]],Gráficos_!C85))</f>
        <v/>
      </c>
      <c r="AA85" s="187" t="str">
        <f t="shared" si="26"/>
        <v/>
      </c>
      <c r="AB85" t="str">
        <f t="shared" si="27"/>
        <v/>
      </c>
      <c r="AC85" s="63"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91" t="str">
        <f t="shared" si="38"/>
        <v/>
      </c>
      <c r="BA85" t="str">
        <f t="shared" si="40"/>
        <v/>
      </c>
    </row>
    <row r="86" spans="9:53">
      <c r="I86" t="str">
        <f>IF(C86="","",COUNTIFS(Tabla1[[#All],[¿Pasó a miembro?]],"Si",Tabla1[[#All],[Tipo Incrito]],"&lt;&gt;Pre-Inscrito",Tabla1[[#All],[llave2]],Gráficos_!C86))</f>
        <v/>
      </c>
      <c r="J86" s="187"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91" t="str">
        <f>IF(C86="","",COUNTIFS(Tabla1[[#All],[sem 16]],"=P",Tabla1[[#All],[llave2]],Gráficos_!C86))</f>
        <v/>
      </c>
      <c r="AA86" s="187" t="str">
        <f t="shared" si="26"/>
        <v/>
      </c>
      <c r="AB86" t="str">
        <f t="shared" si="27"/>
        <v/>
      </c>
      <c r="AC86" s="63"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91" t="str">
        <f t="shared" si="38"/>
        <v/>
      </c>
      <c r="BA86" t="str">
        <f t="shared" si="40"/>
        <v/>
      </c>
    </row>
    <row r="87" spans="9:53">
      <c r="I87" t="str">
        <f>IF(C87="","",COUNTIFS(Tabla1[[#All],[¿Pasó a miembro?]],"Si",Tabla1[[#All],[Tipo Incrito]],"&lt;&gt;Pre-Inscrito",Tabla1[[#All],[llave2]],Gráficos_!C87))</f>
        <v/>
      </c>
      <c r="J87" s="187"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91" t="str">
        <f>IF(C87="","",COUNTIFS(Tabla1[[#All],[sem 16]],"=P",Tabla1[[#All],[llave2]],Gráficos_!C87))</f>
        <v/>
      </c>
      <c r="AA87" s="187" t="str">
        <f t="shared" si="26"/>
        <v/>
      </c>
      <c r="AB87" t="str">
        <f t="shared" si="27"/>
        <v/>
      </c>
      <c r="AC87" s="63"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91" t="str">
        <f t="shared" si="38"/>
        <v/>
      </c>
      <c r="BA87" t="str">
        <f t="shared" si="40"/>
        <v/>
      </c>
    </row>
    <row r="88" spans="9:53">
      <c r="I88" t="str">
        <f>IF(C88="","",COUNTIFS(Tabla1[[#All],[¿Pasó a miembro?]],"Si",Tabla1[[#All],[Tipo Incrito]],"&lt;&gt;Pre-Inscrito",Tabla1[[#All],[llave2]],Gráficos_!C88))</f>
        <v/>
      </c>
      <c r="J88" s="187"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91" t="str">
        <f>IF(C88="","",COUNTIFS(Tabla1[[#All],[sem 16]],"=P",Tabla1[[#All],[llave2]],Gráficos_!C88))</f>
        <v/>
      </c>
      <c r="AA88" s="187" t="str">
        <f t="shared" si="26"/>
        <v/>
      </c>
      <c r="AB88" t="str">
        <f t="shared" si="27"/>
        <v/>
      </c>
      <c r="AC88" s="63"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91" t="str">
        <f t="shared" si="38"/>
        <v/>
      </c>
      <c r="BA88" t="str">
        <f t="shared" si="40"/>
        <v/>
      </c>
    </row>
    <row r="89" spans="9:53">
      <c r="I89" t="str">
        <f>IF(C89="","",COUNTIFS(Tabla1[[#All],[¿Pasó a miembro?]],"Si",Tabla1[[#All],[Tipo Incrito]],"&lt;&gt;Pre-Inscrito",Tabla1[[#All],[llave2]],Gráficos_!C89))</f>
        <v/>
      </c>
      <c r="J89" s="187"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91" t="str">
        <f>IF(C89="","",COUNTIFS(Tabla1[[#All],[sem 16]],"=P",Tabla1[[#All],[llave2]],Gráficos_!C89))</f>
        <v/>
      </c>
      <c r="AA89" s="187" t="str">
        <f t="shared" si="26"/>
        <v/>
      </c>
      <c r="AB89" t="str">
        <f t="shared" si="27"/>
        <v/>
      </c>
      <c r="AC89" s="63"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91" t="str">
        <f t="shared" si="38"/>
        <v/>
      </c>
      <c r="BA89" t="str">
        <f t="shared" si="40"/>
        <v/>
      </c>
    </row>
    <row r="90" spans="9:53">
      <c r="I90" t="str">
        <f>IF(C90="","",COUNTIFS(Tabla1[[#All],[¿Pasó a miembro?]],"Si",Tabla1[[#All],[Tipo Incrito]],"&lt;&gt;Pre-Inscrito",Tabla1[[#All],[llave2]],Gráficos_!C90))</f>
        <v/>
      </c>
      <c r="J90" s="187"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91" t="str">
        <f>IF(C90="","",COUNTIFS(Tabla1[[#All],[sem 16]],"=P",Tabla1[[#All],[llave2]],Gráficos_!C90))</f>
        <v/>
      </c>
      <c r="AA90" s="187" t="str">
        <f t="shared" si="26"/>
        <v/>
      </c>
      <c r="AB90" t="str">
        <f t="shared" si="27"/>
        <v/>
      </c>
      <c r="AC90" s="63"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91" t="str">
        <f t="shared" si="38"/>
        <v/>
      </c>
      <c r="BA90" t="str">
        <f t="shared" si="40"/>
        <v/>
      </c>
    </row>
    <row r="91" spans="9:53">
      <c r="I91" t="str">
        <f>IF(C91="","",COUNTIFS(Tabla1[[#All],[¿Pasó a miembro?]],"Si",Tabla1[[#All],[Tipo Incrito]],"&lt;&gt;Pre-Inscrito",Tabla1[[#All],[llave2]],Gráficos_!C91))</f>
        <v/>
      </c>
      <c r="J91" s="187"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91" t="str">
        <f>IF(C91="","",COUNTIFS(Tabla1[[#All],[sem 16]],"=P",Tabla1[[#All],[llave2]],Gráficos_!C91))</f>
        <v/>
      </c>
      <c r="AA91" s="187" t="str">
        <f t="shared" si="26"/>
        <v/>
      </c>
      <c r="AB91" t="str">
        <f t="shared" si="27"/>
        <v/>
      </c>
      <c r="AC91" s="63"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91" t="str">
        <f t="shared" si="38"/>
        <v/>
      </c>
      <c r="BA91" t="str">
        <f t="shared" si="40"/>
        <v/>
      </c>
    </row>
    <row r="92" spans="9:53">
      <c r="I92" t="str">
        <f>IF(C92="","",COUNTIFS(Tabla1[[#All],[¿Pasó a miembro?]],"Si",Tabla1[[#All],[Tipo Incrito]],"&lt;&gt;Pre-Inscrito",Tabla1[[#All],[llave2]],Gráficos_!C92))</f>
        <v/>
      </c>
      <c r="J92" s="187"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91" t="str">
        <f>IF(C92="","",COUNTIFS(Tabla1[[#All],[sem 16]],"=P",Tabla1[[#All],[llave2]],Gráficos_!C92))</f>
        <v/>
      </c>
      <c r="AA92" s="187" t="str">
        <f t="shared" si="26"/>
        <v/>
      </c>
      <c r="AB92" t="str">
        <f t="shared" si="27"/>
        <v/>
      </c>
      <c r="AC92" s="63"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91" t="str">
        <f t="shared" si="38"/>
        <v/>
      </c>
      <c r="BA92" t="str">
        <f t="shared" si="40"/>
        <v/>
      </c>
    </row>
    <row r="93" spans="9:53">
      <c r="I93" t="str">
        <f>IF(C93="","",COUNTIFS(Tabla1[[#All],[¿Pasó a miembro?]],"Si",Tabla1[[#All],[Tipo Incrito]],"&lt;&gt;Pre-Inscrito",Tabla1[[#All],[llave2]],Gráficos_!C93))</f>
        <v/>
      </c>
      <c r="J93" s="187"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91" t="str">
        <f>IF(C93="","",COUNTIFS(Tabla1[[#All],[sem 16]],"=P",Tabla1[[#All],[llave2]],Gráficos_!C93))</f>
        <v/>
      </c>
      <c r="AA93" s="187" t="str">
        <f t="shared" si="26"/>
        <v/>
      </c>
      <c r="AB93" t="str">
        <f t="shared" si="27"/>
        <v/>
      </c>
      <c r="AC93" s="63"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91" t="str">
        <f t="shared" si="38"/>
        <v/>
      </c>
      <c r="BA93" t="str">
        <f t="shared" si="40"/>
        <v/>
      </c>
    </row>
    <row r="94" spans="9:53">
      <c r="I94" t="str">
        <f>IF(C94="","",COUNTIFS(Tabla1[[#All],[¿Pasó a miembro?]],"Si",Tabla1[[#All],[Tipo Incrito]],"&lt;&gt;Pre-Inscrito",Tabla1[[#All],[llave2]],Gráficos_!C94))</f>
        <v/>
      </c>
      <c r="J94" s="187"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91" t="str">
        <f>IF(C94="","",COUNTIFS(Tabla1[[#All],[sem 16]],"=P",Tabla1[[#All],[llave2]],Gráficos_!C94))</f>
        <v/>
      </c>
      <c r="AA94" s="187" t="str">
        <f t="shared" si="26"/>
        <v/>
      </c>
      <c r="AB94" t="str">
        <f t="shared" si="27"/>
        <v/>
      </c>
      <c r="AC94" s="63"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91" t="str">
        <f t="shared" si="38"/>
        <v/>
      </c>
      <c r="BA94" t="str">
        <f t="shared" si="40"/>
        <v/>
      </c>
    </row>
    <row r="95" spans="9:53">
      <c r="I95" t="str">
        <f>IF(C95="","",COUNTIFS(Tabla1[[#All],[¿Pasó a miembro?]],"Si",Tabla1[[#All],[Tipo Incrito]],"&lt;&gt;Pre-Inscrito",Tabla1[[#All],[llave2]],Gráficos_!C95))</f>
        <v/>
      </c>
      <c r="J95" s="187"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91" t="str">
        <f>IF(C95="","",COUNTIFS(Tabla1[[#All],[sem 16]],"=P",Tabla1[[#All],[llave2]],Gráficos_!C95))</f>
        <v/>
      </c>
      <c r="AA95" s="187" t="str">
        <f t="shared" si="26"/>
        <v/>
      </c>
      <c r="AB95" t="str">
        <f t="shared" si="27"/>
        <v/>
      </c>
      <c r="AC95" s="63"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91" t="str">
        <f t="shared" si="38"/>
        <v/>
      </c>
      <c r="BA95" t="str">
        <f t="shared" si="40"/>
        <v/>
      </c>
    </row>
    <row r="96" spans="9:53">
      <c r="I96" t="str">
        <f>IF(C96="","",COUNTIFS(Tabla1[[#All],[¿Pasó a miembro?]],"Si",Tabla1[[#All],[Tipo Incrito]],"&lt;&gt;Pre-Inscrito",Tabla1[[#All],[llave2]],Gráficos_!C96))</f>
        <v/>
      </c>
      <c r="J96" s="187"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91" t="str">
        <f>IF(C96="","",COUNTIFS(Tabla1[[#All],[sem 16]],"=P",Tabla1[[#All],[llave2]],Gráficos_!C96))</f>
        <v/>
      </c>
      <c r="AA96" s="187" t="str">
        <f t="shared" si="26"/>
        <v/>
      </c>
      <c r="AB96" t="str">
        <f t="shared" si="27"/>
        <v/>
      </c>
      <c r="AC96" s="63"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91" t="str">
        <f t="shared" si="38"/>
        <v/>
      </c>
      <c r="BA96" t="str">
        <f t="shared" si="40"/>
        <v/>
      </c>
    </row>
    <row r="97" spans="9:79">
      <c r="I97" t="str">
        <f>IF(C97="","",COUNTIFS(Tabla1[[#All],[¿Pasó a miembro?]],"Si",Tabla1[[#All],[Tipo Incrito]],"&lt;&gt;Pre-Inscrito",Tabla1[[#All],[llave2]],Gráficos_!C97))</f>
        <v/>
      </c>
      <c r="J97" s="187"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91" t="str">
        <f>IF(C97="","",COUNTIFS(Tabla1[[#All],[sem 16]],"=P",Tabla1[[#All],[llave2]],Gráficos_!C97))</f>
        <v/>
      </c>
      <c r="AA97" s="187" t="str">
        <f t="shared" si="26"/>
        <v/>
      </c>
      <c r="AB97" t="str">
        <f t="shared" si="27"/>
        <v/>
      </c>
      <c r="AC97" s="63"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91" t="str">
        <f t="shared" si="38"/>
        <v/>
      </c>
      <c r="BA97" t="str">
        <f t="shared" si="40"/>
        <v/>
      </c>
    </row>
    <row r="98" spans="9:79">
      <c r="I98" t="str">
        <f>IF(C98="","",COUNTIFS(Tabla1[[#All],[¿Pasó a miembro?]],"Si",Tabla1[[#All],[Tipo Incrito]],"&lt;&gt;Pre-Inscrito",Tabla1[[#All],[llave2]],Gráficos_!C98))</f>
        <v/>
      </c>
      <c r="J98" s="187"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91" t="str">
        <f>IF(C98="","",COUNTIFS(Tabla1[[#All],[sem 16]],"=P",Tabla1[[#All],[llave2]],Gráficos_!C98))</f>
        <v/>
      </c>
      <c r="AA98" s="187" t="str">
        <f t="shared" si="26"/>
        <v/>
      </c>
      <c r="AB98" t="str">
        <f t="shared" si="27"/>
        <v/>
      </c>
      <c r="AC98" s="63"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91" t="str">
        <f t="shared" si="38"/>
        <v/>
      </c>
      <c r="BA98" t="str">
        <f t="shared" si="40"/>
        <v/>
      </c>
    </row>
    <row r="99" spans="9:79" ht="21">
      <c r="I99" t="str">
        <f>IF(C99="","",COUNTIFS(Tabla1[[#All],[¿Pasó a miembro?]],"Si",Tabla1[[#All],[Tipo Incrito]],"&lt;&gt;Pre-Inscrito",Tabla1[[#All],[llave2]],Gráficos_!C99))</f>
        <v/>
      </c>
      <c r="J99" s="187"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91" t="str">
        <f>IF(C99="","",COUNTIFS(Tabla1[[#All],[sem 16]],"=P",Tabla1[[#All],[llave2]],Gráficos_!C99))</f>
        <v/>
      </c>
      <c r="AA99" s="187" t="str">
        <f t="shared" si="26"/>
        <v/>
      </c>
      <c r="AB99" t="str">
        <f t="shared" si="27"/>
        <v/>
      </c>
      <c r="AC99" s="63"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91" t="str">
        <f t="shared" si="38"/>
        <v/>
      </c>
      <c r="BA99" t="str">
        <f t="shared" si="40"/>
        <v/>
      </c>
      <c r="BK99" s="185" t="s">
        <v>512</v>
      </c>
      <c r="BL99" s="185"/>
      <c r="BM99" s="185"/>
      <c r="BN99" s="185"/>
      <c r="BO99" s="185"/>
      <c r="BP99" s="185"/>
      <c r="BQ99" s="185"/>
      <c r="BR99" s="185"/>
      <c r="BS99" s="185"/>
      <c r="BT99" s="185"/>
      <c r="BU99" s="185"/>
      <c r="BV99" s="185"/>
      <c r="BW99" s="185"/>
      <c r="BX99" s="185"/>
    </row>
    <row r="100" spans="9:79">
      <c r="I100" t="str">
        <f>IF(C100="","",COUNTIFS(Tabla1[[#All],[¿Pasó a miembro?]],"Si",Tabla1[[#All],[Tipo Incrito]],"&lt;&gt;Pre-Inscrito",Tabla1[[#All],[llave2]],Gráficos_!C100))</f>
        <v/>
      </c>
      <c r="J100" s="192" t="str">
        <f>IF(C100="","",COUNTIFS(Tabla1[[#All],[sem 01]],"=P",Tabla1[[#All],[llave2]],Gráficos_!C100))</f>
        <v/>
      </c>
      <c r="K100" s="193" t="str">
        <f>IF(C100="","",COUNTIFS(Tabla1[[#All],[sem 02]],"=P",Tabla1[[#All],[llave2]],Gráficos_!C100))</f>
        <v/>
      </c>
      <c r="L100" s="193" t="str">
        <f>IF(C100="","",COUNTIFS(Tabla1[[#All],[sem 03]],"=P",Tabla1[[#All],[llave2]],Gráficos_!C100))</f>
        <v/>
      </c>
      <c r="M100" s="193" t="str">
        <f>IF(C100="","",COUNTIFS(Tabla1[[#All],[sem 04]],"=P",Tabla1[[#All],[llave2]],Gráficos_!C100))</f>
        <v/>
      </c>
      <c r="N100" s="193" t="str">
        <f>IF(C100="","",COUNTIFS(Tabla1[[#All],[sem 05]],"=P",Tabla1[[#All],[llave2]],Gráficos_!C100))</f>
        <v/>
      </c>
      <c r="O100" s="193" t="str">
        <f>IF(C100="","",COUNTIFS(Tabla1[[#All],[sem 06]],"=P",Tabla1[[#All],[llave2]],Gráficos_!C100))</f>
        <v/>
      </c>
      <c r="P100" s="193" t="str">
        <f>IF(C100="","",COUNTIFS(Tabla1[[#All],[sem 07]],"=P",Tabla1[[#All],[llave2]],Gráficos_!C100))</f>
        <v/>
      </c>
      <c r="Q100" s="193" t="str">
        <f>IF(C100="","",COUNTIFS(Tabla1[[#All],[sem 08]],"=P",Tabla1[[#All],[llave2]],Gráficos_!C100))</f>
        <v/>
      </c>
      <c r="R100" s="193" t="str">
        <f>IF(C100="","",COUNTIFS(Tabla1[[#All],[sem 09]],"=P",Tabla1[[#All],[llave2]],Gráficos_!C100))</f>
        <v/>
      </c>
      <c r="S100" s="193" t="str">
        <f>IF(C100="","",COUNTIFS(Tabla1[[#All],[sem 10]],"=P",Tabla1[[#All],[llave2]],Gráficos_!C100))</f>
        <v/>
      </c>
      <c r="T100" s="193" t="str">
        <f>IF(C100="","",COUNTIFS(Tabla1[[#All],[sem 11]],"=P",Tabla1[[#All],[llave2]],Gráficos_!C100))</f>
        <v/>
      </c>
      <c r="U100" s="193" t="str">
        <f>IF(C100="","",COUNTIFS(Tabla1[[#All],[sem 12]],"=P",Tabla1[[#All],[llave2]],Gráficos_!C100))</f>
        <v/>
      </c>
      <c r="V100" s="193" t="str">
        <f>IF(C100="","",COUNTIFS(Tabla1[[#All],[sem 13]],"=P",Tabla1[[#All],[llave2]],Gráficos_!C100))</f>
        <v/>
      </c>
      <c r="W100" s="193" t="str">
        <f>IF(C100="","",COUNTIFS(Tabla1[[#All],[sem 14]],"=P",Tabla1[[#All],[llave2]],Gráficos_!C100))</f>
        <v/>
      </c>
      <c r="X100" s="193" t="str">
        <f>IF(C100="","",COUNTIFS(Tabla1[[#All],[sem 15]],"=P",Tabla1[[#All],[llave2]],Gráficos_!C100))</f>
        <v/>
      </c>
      <c r="Y100" s="194" t="str">
        <f>IF(C100="","",COUNTIFS(Tabla1[[#All],[sem 16]],"=P",Tabla1[[#All],[llave2]],Gráficos_!C100))</f>
        <v/>
      </c>
      <c r="AA100" s="187" t="str">
        <f t="shared" si="26"/>
        <v/>
      </c>
      <c r="AB100" s="193" t="str">
        <f t="shared" si="27"/>
        <v/>
      </c>
      <c r="AC100" s="195" t="str">
        <f t="shared" si="28"/>
        <v/>
      </c>
      <c r="AD100" t="str">
        <f t="shared" si="29"/>
        <v/>
      </c>
      <c r="AE100" t="str">
        <f t="shared" si="39"/>
        <v/>
      </c>
      <c r="AF100" t="str">
        <f t="shared" si="30"/>
        <v/>
      </c>
      <c r="AG100" t="str">
        <f t="shared" si="31"/>
        <v/>
      </c>
      <c r="AH100" t="str">
        <f t="shared" si="32"/>
        <v/>
      </c>
      <c r="AI100" s="193" t="str">
        <f t="shared" si="33"/>
        <v/>
      </c>
      <c r="AJ100" s="193"/>
      <c r="AK100" s="193" t="str">
        <f t="shared" si="41"/>
        <v/>
      </c>
      <c r="AL100" s="193" t="str">
        <f t="shared" si="41"/>
        <v/>
      </c>
      <c r="AM100" s="193" t="str">
        <f t="shared" si="41"/>
        <v/>
      </c>
      <c r="AN100" s="193" t="str">
        <f t="shared" si="41"/>
        <v/>
      </c>
      <c r="AO100" s="193" t="str">
        <f t="shared" si="41"/>
        <v/>
      </c>
      <c r="AP100" s="193" t="str">
        <f t="shared" si="41"/>
        <v/>
      </c>
      <c r="AQ100" s="193" t="str">
        <f t="shared" si="41"/>
        <v/>
      </c>
      <c r="AR100" s="193" t="str">
        <f t="shared" si="41"/>
        <v/>
      </c>
      <c r="AS100" s="193" t="str">
        <f t="shared" si="41"/>
        <v/>
      </c>
      <c r="AT100" s="193" t="str">
        <f t="shared" si="41"/>
        <v/>
      </c>
      <c r="AU100" s="193" t="str">
        <f t="shared" si="41"/>
        <v/>
      </c>
      <c r="AV100" s="193" t="str">
        <f t="shared" si="41"/>
        <v/>
      </c>
      <c r="AW100" s="193" t="str">
        <f t="shared" si="35"/>
        <v/>
      </c>
      <c r="AX100" s="193" t="str">
        <f t="shared" si="36"/>
        <v/>
      </c>
      <c r="AY100" s="193" t="str">
        <f t="shared" si="37"/>
        <v/>
      </c>
      <c r="AZ100" s="194"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6" t="s">
        <v>37</v>
      </c>
      <c r="BL101" t="s">
        <v>465</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6" t="s">
        <v>250</v>
      </c>
      <c r="BL103" s="186" t="s">
        <v>249</v>
      </c>
      <c r="BM103" s="186" t="s">
        <v>258</v>
      </c>
      <c r="BN103" s="186" t="s">
        <v>265</v>
      </c>
      <c r="BO103" s="186" t="s">
        <v>266</v>
      </c>
      <c r="BP103" t="s">
        <v>513</v>
      </c>
      <c r="BQ103" t="s">
        <v>514</v>
      </c>
      <c r="BR103" t="s">
        <v>515</v>
      </c>
      <c r="BS103" t="s">
        <v>516</v>
      </c>
      <c r="BT103" t="s">
        <v>517</v>
      </c>
      <c r="BU103" t="s">
        <v>518</v>
      </c>
      <c r="BV103" t="s">
        <v>519</v>
      </c>
      <c r="BW103" t="s">
        <v>520</v>
      </c>
      <c r="BX103" t="s">
        <v>521</v>
      </c>
      <c r="BY103" t="s">
        <v>522</v>
      </c>
      <c r="BZ103" t="s">
        <v>523</v>
      </c>
      <c r="CA103" t="s">
        <v>524</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509</v>
      </c>
      <c r="BL104" t="s">
        <v>509</v>
      </c>
      <c r="BM104" t="s">
        <v>509</v>
      </c>
      <c r="BN104" t="s">
        <v>509</v>
      </c>
      <c r="BP104" s="334">
        <v>0</v>
      </c>
      <c r="BQ104" s="334">
        <v>0</v>
      </c>
      <c r="BR104" s="334">
        <v>0</v>
      </c>
      <c r="BS104" s="334">
        <v>0</v>
      </c>
      <c r="BT104" s="334">
        <v>0</v>
      </c>
      <c r="BU104" s="334">
        <v>0</v>
      </c>
      <c r="BV104" s="334">
        <v>0</v>
      </c>
      <c r="BW104" s="334">
        <v>0</v>
      </c>
      <c r="BX104" s="334">
        <v>0</v>
      </c>
      <c r="BY104" s="334">
        <v>0</v>
      </c>
      <c r="BZ104" s="334">
        <v>0</v>
      </c>
      <c r="CA104" s="334">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3">
        <v>45668</v>
      </c>
      <c r="BL105" t="s">
        <v>525</v>
      </c>
      <c r="BM105" t="s">
        <v>94</v>
      </c>
      <c r="BN105" t="s">
        <v>83</v>
      </c>
      <c r="BO105" t="s">
        <v>83</v>
      </c>
      <c r="BP105" s="334">
        <v>2</v>
      </c>
      <c r="BQ105" s="334">
        <v>2</v>
      </c>
      <c r="BR105" s="334">
        <v>2</v>
      </c>
      <c r="BS105" s="334">
        <v>2</v>
      </c>
      <c r="BT105" s="334">
        <v>2</v>
      </c>
      <c r="BU105" s="334">
        <v>2</v>
      </c>
      <c r="BV105" s="334">
        <v>2</v>
      </c>
      <c r="BW105" s="334">
        <v>2</v>
      </c>
      <c r="BX105" s="334">
        <v>2</v>
      </c>
      <c r="BY105" s="334">
        <v>0</v>
      </c>
      <c r="BZ105" s="334">
        <v>0</v>
      </c>
      <c r="CA105" s="334">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3">
        <v>45670</v>
      </c>
      <c r="BL106" t="s">
        <v>525</v>
      </c>
      <c r="BM106" t="s">
        <v>94</v>
      </c>
      <c r="BN106" t="s">
        <v>63</v>
      </c>
      <c r="BO106" t="s">
        <v>118</v>
      </c>
      <c r="BP106" s="334">
        <v>6</v>
      </c>
      <c r="BQ106" s="334">
        <v>5</v>
      </c>
      <c r="BR106" s="334">
        <v>5</v>
      </c>
      <c r="BS106" s="334">
        <v>4</v>
      </c>
      <c r="BT106" s="334">
        <v>4</v>
      </c>
      <c r="BU106" s="334">
        <v>3</v>
      </c>
      <c r="BV106" s="334">
        <v>3</v>
      </c>
      <c r="BW106" s="334">
        <v>3</v>
      </c>
      <c r="BX106" s="334">
        <v>0</v>
      </c>
      <c r="BY106" s="334">
        <v>0</v>
      </c>
      <c r="BZ106" s="334">
        <v>0</v>
      </c>
      <c r="CA106" s="334">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3">
        <v>45670</v>
      </c>
      <c r="BL107" t="s">
        <v>525</v>
      </c>
      <c r="BM107" t="s">
        <v>130</v>
      </c>
      <c r="BN107" t="s">
        <v>63</v>
      </c>
      <c r="BO107" t="s">
        <v>118</v>
      </c>
      <c r="BP107" s="334">
        <v>1</v>
      </c>
      <c r="BQ107" s="334">
        <v>1</v>
      </c>
      <c r="BR107" s="334">
        <v>1</v>
      </c>
      <c r="BS107" s="334">
        <v>1</v>
      </c>
      <c r="BT107" s="334">
        <v>1</v>
      </c>
      <c r="BU107" s="334">
        <v>0</v>
      </c>
      <c r="BV107" s="334">
        <v>1</v>
      </c>
      <c r="BW107" s="334">
        <v>1</v>
      </c>
      <c r="BX107" s="334">
        <v>0</v>
      </c>
      <c r="BY107" s="334">
        <v>0</v>
      </c>
      <c r="BZ107" s="334">
        <v>0</v>
      </c>
      <c r="CA107" s="334">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3">
        <v>45672</v>
      </c>
      <c r="BL108" t="s">
        <v>525</v>
      </c>
      <c r="BM108" t="s">
        <v>94</v>
      </c>
      <c r="BN108" t="s">
        <v>63</v>
      </c>
      <c r="BO108" t="s">
        <v>83</v>
      </c>
      <c r="BP108" s="334">
        <v>3</v>
      </c>
      <c r="BQ108" s="334">
        <v>3</v>
      </c>
      <c r="BR108" s="334">
        <v>3</v>
      </c>
      <c r="BS108" s="334">
        <v>2</v>
      </c>
      <c r="BT108" s="334">
        <v>2</v>
      </c>
      <c r="BU108" s="334">
        <v>2</v>
      </c>
      <c r="BV108" s="334">
        <v>2</v>
      </c>
      <c r="BW108" s="334">
        <v>2</v>
      </c>
      <c r="BX108" s="334">
        <v>2</v>
      </c>
      <c r="BY108" s="334">
        <v>0</v>
      </c>
      <c r="BZ108" s="334">
        <v>0</v>
      </c>
      <c r="CA108" s="334">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s="63">
        <v>45673</v>
      </c>
      <c r="BL109" t="s">
        <v>525</v>
      </c>
      <c r="BM109" t="s">
        <v>94</v>
      </c>
      <c r="BN109" t="s">
        <v>83</v>
      </c>
      <c r="BO109" t="s">
        <v>118</v>
      </c>
      <c r="BP109" s="334">
        <v>7</v>
      </c>
      <c r="BQ109" s="334">
        <v>7</v>
      </c>
      <c r="BR109" s="334">
        <v>5</v>
      </c>
      <c r="BS109" s="334">
        <v>4</v>
      </c>
      <c r="BT109" s="334">
        <v>4</v>
      </c>
      <c r="BU109" s="334">
        <v>4</v>
      </c>
      <c r="BV109" s="334">
        <v>4</v>
      </c>
      <c r="BW109" s="334">
        <v>3</v>
      </c>
      <c r="BX109" s="334">
        <v>0</v>
      </c>
      <c r="BY109" s="334">
        <v>0</v>
      </c>
      <c r="BZ109" s="334">
        <v>0</v>
      </c>
      <c r="CA109" s="334">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c r="BK110" s="63">
        <v>45673</v>
      </c>
      <c r="BL110" t="s">
        <v>525</v>
      </c>
      <c r="BM110" t="s">
        <v>130</v>
      </c>
      <c r="BN110" t="s">
        <v>83</v>
      </c>
      <c r="BO110" t="s">
        <v>118</v>
      </c>
      <c r="BP110" s="334">
        <v>1</v>
      </c>
      <c r="BQ110" s="334">
        <v>1</v>
      </c>
      <c r="BR110" s="334">
        <v>1</v>
      </c>
      <c r="BS110" s="334">
        <v>1</v>
      </c>
      <c r="BT110" s="334">
        <v>1</v>
      </c>
      <c r="BU110" s="334">
        <v>1</v>
      </c>
      <c r="BV110" s="334">
        <v>1</v>
      </c>
      <c r="BW110" s="334">
        <v>0</v>
      </c>
      <c r="BX110" s="334">
        <v>0</v>
      </c>
      <c r="BY110" s="334">
        <v>0</v>
      </c>
      <c r="BZ110" s="334">
        <v>0</v>
      </c>
      <c r="CA110" s="334">
        <v>0</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c r="BK111" s="63">
        <v>45673</v>
      </c>
      <c r="BL111" t="s">
        <v>525</v>
      </c>
      <c r="BM111" t="s">
        <v>112</v>
      </c>
      <c r="BN111" t="s">
        <v>83</v>
      </c>
      <c r="BO111" t="s">
        <v>118</v>
      </c>
      <c r="BP111" s="334">
        <v>2</v>
      </c>
      <c r="BQ111" s="334">
        <v>0</v>
      </c>
      <c r="BR111" s="334">
        <v>0</v>
      </c>
      <c r="BS111" s="334">
        <v>0</v>
      </c>
      <c r="BT111" s="334">
        <v>0</v>
      </c>
      <c r="BU111" s="334">
        <v>0</v>
      </c>
      <c r="BV111" s="334">
        <v>0</v>
      </c>
      <c r="BW111" s="334">
        <v>0</v>
      </c>
      <c r="BX111" s="334">
        <v>0</v>
      </c>
      <c r="BY111" s="334">
        <v>0</v>
      </c>
      <c r="BZ111" s="334">
        <v>0</v>
      </c>
      <c r="CA111" s="334">
        <v>0</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c r="BK112" s="63">
        <v>45701</v>
      </c>
      <c r="BL112" t="s">
        <v>526</v>
      </c>
      <c r="BM112" t="s">
        <v>94</v>
      </c>
      <c r="BN112" t="s">
        <v>63</v>
      </c>
      <c r="BO112" t="s">
        <v>101</v>
      </c>
      <c r="BP112" s="334">
        <v>2</v>
      </c>
      <c r="BQ112" s="334">
        <v>0</v>
      </c>
      <c r="BR112" s="334">
        <v>1</v>
      </c>
      <c r="BS112" s="334">
        <v>0</v>
      </c>
      <c r="BT112" s="334">
        <v>0</v>
      </c>
      <c r="BU112" s="334">
        <v>0</v>
      </c>
      <c r="BV112" s="334">
        <v>0</v>
      </c>
      <c r="BW112" s="334">
        <v>0</v>
      </c>
      <c r="BX112" s="334">
        <v>0</v>
      </c>
      <c r="BY112" s="334">
        <v>0</v>
      </c>
      <c r="BZ112" s="334">
        <v>0</v>
      </c>
      <c r="CA112" s="334">
        <v>0</v>
      </c>
    </row>
    <row r="113" spans="9:79">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c r="BK113" s="63">
        <v>45701</v>
      </c>
      <c r="BL113" t="s">
        <v>526</v>
      </c>
      <c r="BM113" t="s">
        <v>130</v>
      </c>
      <c r="BN113" t="s">
        <v>63</v>
      </c>
      <c r="BO113" t="s">
        <v>101</v>
      </c>
      <c r="BP113" s="334">
        <v>1</v>
      </c>
      <c r="BQ113" s="334">
        <v>1</v>
      </c>
      <c r="BR113" s="334">
        <v>1</v>
      </c>
      <c r="BS113" s="334">
        <v>1</v>
      </c>
      <c r="BT113" s="334">
        <v>1</v>
      </c>
      <c r="BU113" s="334">
        <v>1</v>
      </c>
      <c r="BV113" s="334">
        <v>1</v>
      </c>
      <c r="BW113" s="334">
        <v>1</v>
      </c>
      <c r="BX113" s="334">
        <v>0</v>
      </c>
      <c r="BY113" s="334">
        <v>0</v>
      </c>
      <c r="BZ113" s="334">
        <v>0</v>
      </c>
      <c r="CA113" s="334">
        <v>0</v>
      </c>
    </row>
    <row r="114" spans="9:79">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c r="BK114" s="63">
        <v>45701</v>
      </c>
      <c r="BL114" t="s">
        <v>526</v>
      </c>
      <c r="BM114" t="s">
        <v>112</v>
      </c>
      <c r="BN114" t="s">
        <v>63</v>
      </c>
      <c r="BO114" t="s">
        <v>101</v>
      </c>
      <c r="BP114" s="334">
        <v>1</v>
      </c>
      <c r="BQ114" s="334">
        <v>1</v>
      </c>
      <c r="BR114" s="334">
        <v>0</v>
      </c>
      <c r="BS114" s="334">
        <v>0</v>
      </c>
      <c r="BT114" s="334">
        <v>0</v>
      </c>
      <c r="BU114" s="334">
        <v>0</v>
      </c>
      <c r="BV114" s="334">
        <v>0</v>
      </c>
      <c r="BW114" s="334">
        <v>0</v>
      </c>
      <c r="BX114" s="334">
        <v>0</v>
      </c>
      <c r="BY114" s="334">
        <v>0</v>
      </c>
      <c r="BZ114" s="334">
        <v>0</v>
      </c>
      <c r="CA114" s="334">
        <v>0</v>
      </c>
    </row>
    <row r="115" spans="9:79">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c r="BK115" s="63">
        <v>45728</v>
      </c>
      <c r="BL115" t="s">
        <v>527</v>
      </c>
      <c r="BM115" t="s">
        <v>94</v>
      </c>
      <c r="BN115" t="s">
        <v>118</v>
      </c>
      <c r="BO115" t="s">
        <v>83</v>
      </c>
      <c r="BP115" s="334">
        <v>0</v>
      </c>
      <c r="BQ115" s="334">
        <v>0</v>
      </c>
      <c r="BR115" s="334">
        <v>0</v>
      </c>
      <c r="BS115" s="334">
        <v>0</v>
      </c>
      <c r="BT115" s="334">
        <v>0</v>
      </c>
      <c r="BU115" s="334">
        <v>0</v>
      </c>
      <c r="BV115" s="334">
        <v>0</v>
      </c>
      <c r="BW115" s="334">
        <v>0</v>
      </c>
      <c r="BX115" s="334">
        <v>0</v>
      </c>
      <c r="BY115" s="334">
        <v>0</v>
      </c>
      <c r="BZ115" s="334">
        <v>0</v>
      </c>
      <c r="CA115" s="334">
        <v>0</v>
      </c>
    </row>
    <row r="116" spans="9:79">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c r="BK116" s="63">
        <v>45728</v>
      </c>
      <c r="BL116" t="s">
        <v>527</v>
      </c>
      <c r="BM116" t="s">
        <v>112</v>
      </c>
      <c r="BN116" t="s">
        <v>118</v>
      </c>
      <c r="BO116" t="s">
        <v>83</v>
      </c>
      <c r="BP116" s="334">
        <v>0</v>
      </c>
      <c r="BQ116" s="334">
        <v>0</v>
      </c>
      <c r="BR116" s="334">
        <v>0</v>
      </c>
      <c r="BS116" s="334">
        <v>0</v>
      </c>
      <c r="BT116" s="334">
        <v>0</v>
      </c>
      <c r="BU116" s="334">
        <v>0</v>
      </c>
      <c r="BV116" s="334">
        <v>0</v>
      </c>
      <c r="BW116" s="334">
        <v>0</v>
      </c>
      <c r="BX116" s="334">
        <v>0</v>
      </c>
      <c r="BY116" s="334">
        <v>0</v>
      </c>
      <c r="BZ116" s="334">
        <v>0</v>
      </c>
      <c r="CA116" s="334">
        <v>0</v>
      </c>
    </row>
    <row r="117" spans="9:79">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c r="BK117" s="63">
        <v>45728</v>
      </c>
      <c r="BL117" t="s">
        <v>527</v>
      </c>
      <c r="BM117" t="s">
        <v>76</v>
      </c>
      <c r="BN117" t="s">
        <v>63</v>
      </c>
      <c r="BO117" t="s">
        <v>101</v>
      </c>
      <c r="BP117" s="334">
        <v>0</v>
      </c>
      <c r="BQ117" s="334">
        <v>0</v>
      </c>
      <c r="BR117" s="334">
        <v>0</v>
      </c>
      <c r="BS117" s="334">
        <v>0</v>
      </c>
      <c r="BT117" s="334">
        <v>0</v>
      </c>
      <c r="BU117" s="334">
        <v>0</v>
      </c>
      <c r="BV117" s="334">
        <v>0</v>
      </c>
      <c r="BW117" s="334">
        <v>0</v>
      </c>
      <c r="BX117" s="334">
        <v>0</v>
      </c>
      <c r="BY117" s="334">
        <v>0</v>
      </c>
      <c r="BZ117" s="334">
        <v>0</v>
      </c>
      <c r="CA117" s="334">
        <v>0</v>
      </c>
    </row>
    <row r="118" spans="9:79">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c r="BK118" s="63">
        <v>45729</v>
      </c>
      <c r="BL118" t="s">
        <v>527</v>
      </c>
      <c r="BM118" t="s">
        <v>94</v>
      </c>
      <c r="BN118" t="s">
        <v>63</v>
      </c>
      <c r="BO118" t="s">
        <v>101</v>
      </c>
      <c r="BP118" s="334">
        <v>0</v>
      </c>
      <c r="BQ118" s="334">
        <v>0</v>
      </c>
      <c r="BR118" s="334">
        <v>0</v>
      </c>
      <c r="BS118" s="334">
        <v>0</v>
      </c>
      <c r="BT118" s="334">
        <v>0</v>
      </c>
      <c r="BU118" s="334">
        <v>0</v>
      </c>
      <c r="BV118" s="334">
        <v>0</v>
      </c>
      <c r="BW118" s="334">
        <v>0</v>
      </c>
      <c r="BX118" s="334">
        <v>0</v>
      </c>
      <c r="BY118" s="334">
        <v>0</v>
      </c>
      <c r="BZ118" s="334">
        <v>0</v>
      </c>
      <c r="CA118" s="334">
        <v>0</v>
      </c>
    </row>
    <row r="119" spans="9:79">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c r="BK119" s="63">
        <v>45729</v>
      </c>
      <c r="BL119" t="s">
        <v>527</v>
      </c>
      <c r="BM119" t="s">
        <v>112</v>
      </c>
      <c r="BN119" t="s">
        <v>509</v>
      </c>
      <c r="BP119" s="334">
        <v>0</v>
      </c>
      <c r="BQ119" s="334">
        <v>0</v>
      </c>
      <c r="BR119" s="334">
        <v>0</v>
      </c>
      <c r="BS119" s="334">
        <v>0</v>
      </c>
      <c r="BT119" s="334">
        <v>0</v>
      </c>
      <c r="BU119" s="334">
        <v>0</v>
      </c>
      <c r="BV119" s="334">
        <v>0</v>
      </c>
      <c r="BW119" s="334">
        <v>0</v>
      </c>
      <c r="BX119" s="334">
        <v>0</v>
      </c>
      <c r="BY119" s="334">
        <v>0</v>
      </c>
      <c r="BZ119" s="334">
        <v>0</v>
      </c>
      <c r="CA119" s="334">
        <v>0</v>
      </c>
    </row>
    <row r="120" spans="9:79">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c r="BK120" s="63">
        <v>45729</v>
      </c>
      <c r="BL120" t="s">
        <v>527</v>
      </c>
      <c r="BM120" t="s">
        <v>112</v>
      </c>
      <c r="BN120" t="s">
        <v>63</v>
      </c>
      <c r="BO120" t="s">
        <v>101</v>
      </c>
      <c r="BP120" s="334">
        <v>0</v>
      </c>
      <c r="BQ120" s="334">
        <v>0</v>
      </c>
      <c r="BR120" s="334">
        <v>0</v>
      </c>
      <c r="BS120" s="334">
        <v>0</v>
      </c>
      <c r="BT120" s="334">
        <v>0</v>
      </c>
      <c r="BU120" s="334">
        <v>0</v>
      </c>
      <c r="BV120" s="334">
        <v>0</v>
      </c>
      <c r="BW120" s="334">
        <v>0</v>
      </c>
      <c r="BX120" s="334">
        <v>0</v>
      </c>
      <c r="BY120" s="334">
        <v>0</v>
      </c>
      <c r="BZ120" s="334">
        <v>0</v>
      </c>
      <c r="CA120" s="334">
        <v>0</v>
      </c>
    </row>
    <row r="121" spans="9:79">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c r="BK121" s="63">
        <v>45729</v>
      </c>
      <c r="BL121" t="s">
        <v>527</v>
      </c>
      <c r="BM121" t="s">
        <v>76</v>
      </c>
      <c r="BN121" t="s">
        <v>63</v>
      </c>
      <c r="BO121" t="s">
        <v>101</v>
      </c>
      <c r="BP121" s="334">
        <v>0</v>
      </c>
      <c r="BQ121" s="334">
        <v>0</v>
      </c>
      <c r="BR121" s="334">
        <v>0</v>
      </c>
      <c r="BS121" s="334">
        <v>0</v>
      </c>
      <c r="BT121" s="334">
        <v>0</v>
      </c>
      <c r="BU121" s="334">
        <v>0</v>
      </c>
      <c r="BV121" s="334">
        <v>0</v>
      </c>
      <c r="BW121" s="334">
        <v>0</v>
      </c>
      <c r="BX121" s="334">
        <v>0</v>
      </c>
      <c r="BY121" s="334">
        <v>0</v>
      </c>
      <c r="BZ121" s="334">
        <v>0</v>
      </c>
      <c r="CA121" s="334">
        <v>0</v>
      </c>
    </row>
    <row r="122" spans="9:79">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c r="BK122" t="s">
        <v>511</v>
      </c>
      <c r="BP122" s="334">
        <v>26</v>
      </c>
      <c r="BQ122" s="334">
        <v>21</v>
      </c>
      <c r="BR122" s="334">
        <v>19</v>
      </c>
      <c r="BS122" s="334">
        <v>15</v>
      </c>
      <c r="BT122" s="334">
        <v>15</v>
      </c>
      <c r="BU122" s="334">
        <v>13</v>
      </c>
      <c r="BV122" s="334">
        <v>14</v>
      </c>
      <c r="BW122" s="334">
        <v>12</v>
      </c>
      <c r="BX122" s="334">
        <v>4</v>
      </c>
      <c r="BY122" s="334">
        <v>0</v>
      </c>
      <c r="BZ122" s="334">
        <v>0</v>
      </c>
      <c r="CA122" s="334">
        <v>0</v>
      </c>
    </row>
    <row r="123" spans="9:79">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79">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79">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79">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79">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79">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4</v>
      </c>
      <c r="C3" t="s">
        <v>65</v>
      </c>
      <c r="D3" t="s">
        <v>528</v>
      </c>
      <c r="E3" t="s">
        <v>265</v>
      </c>
      <c r="F3" t="s">
        <v>529</v>
      </c>
      <c r="G3" t="s">
        <v>530</v>
      </c>
      <c r="H3" t="s">
        <v>531</v>
      </c>
      <c r="J3" t="s">
        <v>44</v>
      </c>
      <c r="K3" t="s">
        <v>45</v>
      </c>
      <c r="L3" t="s">
        <v>46</v>
      </c>
      <c r="M3" t="s">
        <v>532</v>
      </c>
    </row>
    <row r="4" spans="2:16">
      <c r="D4" t="s">
        <v>533</v>
      </c>
      <c r="J4" s="20" t="s">
        <v>66</v>
      </c>
      <c r="K4" s="20" t="s">
        <v>66</v>
      </c>
      <c r="L4" s="20" t="s">
        <v>66</v>
      </c>
      <c r="M4" s="20" t="str">
        <f>+J4&amp;K4&amp;L4</f>
        <v>PPP</v>
      </c>
      <c r="N4" t="s">
        <v>68</v>
      </c>
      <c r="O4" t="str">
        <f>+SUBSTITUTE(J4&amp;K4&amp;L4,"P","T")</f>
        <v>TTT</v>
      </c>
      <c r="P4" t="str">
        <f>+SUBSTITUTE(J4&amp;K4&amp;L4,"T","P")</f>
        <v>PPP</v>
      </c>
    </row>
    <row r="5" spans="2:16">
      <c r="J5" s="20" t="s">
        <v>66</v>
      </c>
      <c r="K5" s="20" t="s">
        <v>66</v>
      </c>
      <c r="L5" s="20" t="s">
        <v>87</v>
      </c>
      <c r="M5" s="20" t="str">
        <f t="shared" ref="M5:M15" si="0">+J5&amp;K5&amp;L5</f>
        <v>PPF</v>
      </c>
      <c r="N5" t="s">
        <v>68</v>
      </c>
      <c r="O5" t="str">
        <f t="shared" ref="O5:O6" si="1">+SUBSTITUTE(J5&amp;K5&amp;L5,"P","T")</f>
        <v>TTF</v>
      </c>
    </row>
    <row r="6" spans="2:16">
      <c r="J6" s="20" t="s">
        <v>66</v>
      </c>
      <c r="K6" s="20" t="s">
        <v>87</v>
      </c>
      <c r="L6" s="20" t="s">
        <v>66</v>
      </c>
      <c r="M6" s="20" t="str">
        <f t="shared" si="0"/>
        <v>PFP</v>
      </c>
      <c r="N6" t="s">
        <v>68</v>
      </c>
      <c r="O6" t="str">
        <f t="shared" si="1"/>
        <v>TFT</v>
      </c>
    </row>
    <row r="7" spans="2:16">
      <c r="J7" t="s">
        <v>66</v>
      </c>
      <c r="K7" t="s">
        <v>87</v>
      </c>
      <c r="L7" t="s">
        <v>87</v>
      </c>
      <c r="M7" t="str">
        <f t="shared" si="0"/>
        <v>PFF</v>
      </c>
      <c r="N7" s="21" t="s">
        <v>123</v>
      </c>
    </row>
    <row r="8" spans="2:16">
      <c r="J8" s="20" t="s">
        <v>87</v>
      </c>
      <c r="K8" s="20" t="s">
        <v>66</v>
      </c>
      <c r="L8" s="20" t="s">
        <v>66</v>
      </c>
      <c r="M8" s="20" t="str">
        <f t="shared" si="0"/>
        <v>FPP</v>
      </c>
      <c r="N8" t="s">
        <v>68</v>
      </c>
    </row>
    <row r="9" spans="2:16">
      <c r="J9" t="s">
        <v>87</v>
      </c>
      <c r="K9" t="s">
        <v>66</v>
      </c>
      <c r="L9" t="s">
        <v>87</v>
      </c>
      <c r="M9" t="str">
        <f t="shared" si="0"/>
        <v>FPF</v>
      </c>
      <c r="N9" s="21" t="s">
        <v>123</v>
      </c>
    </row>
    <row r="10" spans="2:16">
      <c r="J10" s="20" t="s">
        <v>87</v>
      </c>
      <c r="K10" s="20" t="s">
        <v>87</v>
      </c>
      <c r="L10" s="20" t="s">
        <v>66</v>
      </c>
      <c r="M10" s="20" t="str">
        <f t="shared" si="0"/>
        <v>FFP</v>
      </c>
      <c r="N10" t="s">
        <v>68</v>
      </c>
    </row>
    <row r="11" spans="2:16">
      <c r="J11" t="s">
        <v>87</v>
      </c>
      <c r="K11" t="s">
        <v>87</v>
      </c>
      <c r="L11" t="s">
        <v>87</v>
      </c>
      <c r="M11" t="str">
        <f t="shared" si="0"/>
        <v>FFF</v>
      </c>
      <c r="N11" s="21" t="s">
        <v>123</v>
      </c>
    </row>
    <row r="12" spans="2:16">
      <c r="E12" t="s">
        <v>534</v>
      </c>
    </row>
    <row r="13" spans="2:16">
      <c r="J13" t="s">
        <v>66</v>
      </c>
      <c r="K13" t="s">
        <v>66</v>
      </c>
      <c r="L13" t="s">
        <v>172</v>
      </c>
      <c r="M13" t="str">
        <f t="shared" si="0"/>
        <v>PPCG</v>
      </c>
      <c r="N13" s="24" t="s">
        <v>68</v>
      </c>
    </row>
    <row r="14" spans="2:16">
      <c r="J14" s="24" t="s">
        <v>66</v>
      </c>
      <c r="K14" s="24" t="s">
        <v>172</v>
      </c>
      <c r="L14" s="24" t="s">
        <v>66</v>
      </c>
      <c r="M14" t="str">
        <f t="shared" si="0"/>
        <v>PCGP</v>
      </c>
      <c r="N14" s="24" t="s">
        <v>68</v>
      </c>
    </row>
    <row r="15" spans="2:16">
      <c r="J15" s="24" t="s">
        <v>172</v>
      </c>
      <c r="K15" s="24" t="s">
        <v>66</v>
      </c>
      <c r="L15" s="24" t="s">
        <v>66</v>
      </c>
      <c r="M15" t="str">
        <f t="shared" si="0"/>
        <v>CGPP</v>
      </c>
      <c r="N15" s="24" t="s">
        <v>68</v>
      </c>
    </row>
    <row r="18" spans="17:18" ht="15">
      <c r="Q18" s="22" t="s">
        <v>535</v>
      </c>
      <c r="R18">
        <f>COUNTIFS(Probacionistas!$AW:$AW,"Asistió",Probacionistas!$F:$F,"&gt;"&amp;DATEVALUE("01/"&amp;D3&amp;"/"&amp;$D$2))</f>
        <v>0</v>
      </c>
    </row>
    <row r="19" spans="17:18" ht="15">
      <c r="Q19" s="22">
        <f>FIND("a",Q18)</f>
        <v>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4"/>
      <c r="B1" s="86"/>
      <c r="C1" s="86"/>
      <c r="D1" s="84"/>
      <c r="E1" s="84"/>
      <c r="F1" s="84"/>
      <c r="G1" s="84"/>
      <c r="H1" s="86"/>
      <c r="I1" s="84"/>
      <c r="J1" s="84"/>
      <c r="K1" s="84"/>
      <c r="L1" s="84"/>
      <c r="M1" s="84"/>
    </row>
    <row r="2" spans="1:13" ht="18">
      <c r="A2" s="84"/>
      <c r="B2" s="85" t="s">
        <v>536</v>
      </c>
      <c r="C2" s="99"/>
      <c r="D2" s="85"/>
      <c r="E2" s="85"/>
      <c r="F2" s="84"/>
      <c r="G2" s="84"/>
      <c r="H2" s="86"/>
      <c r="I2" s="84"/>
      <c r="J2" s="84"/>
      <c r="K2" s="86"/>
      <c r="L2" s="84"/>
      <c r="M2" s="84"/>
    </row>
    <row r="3" spans="1:13">
      <c r="A3" s="84"/>
      <c r="B3" s="86"/>
      <c r="C3" s="104"/>
      <c r="D3" s="105"/>
      <c r="E3" s="105"/>
      <c r="F3" s="84"/>
      <c r="G3" s="84"/>
      <c r="H3" s="86"/>
      <c r="I3" s="84"/>
      <c r="J3" s="84"/>
      <c r="K3" s="86"/>
      <c r="L3" s="84"/>
      <c r="M3" s="84"/>
    </row>
    <row r="4" spans="1:13" ht="28.9">
      <c r="A4" s="84"/>
      <c r="B4" s="86" t="s">
        <v>41</v>
      </c>
      <c r="C4" s="106" t="s">
        <v>537</v>
      </c>
      <c r="D4" s="107" t="s">
        <v>538</v>
      </c>
      <c r="E4" s="107" t="s">
        <v>539</v>
      </c>
      <c r="F4" s="88" t="s">
        <v>540</v>
      </c>
      <c r="G4" s="84"/>
      <c r="H4" s="102" t="s">
        <v>541</v>
      </c>
      <c r="I4" s="89"/>
      <c r="J4" s="89"/>
      <c r="K4" s="86"/>
      <c r="L4" s="84"/>
      <c r="M4" s="84"/>
    </row>
    <row r="5" spans="1:13">
      <c r="A5" s="84"/>
      <c r="B5" s="97" t="s">
        <v>542</v>
      </c>
      <c r="C5" s="108" t="s">
        <v>66</v>
      </c>
      <c r="D5" s="109" t="s">
        <v>66</v>
      </c>
      <c r="E5" s="109" t="s">
        <v>66</v>
      </c>
      <c r="F5" s="90" t="s">
        <v>71</v>
      </c>
      <c r="G5" s="84"/>
      <c r="H5" s="86" t="s">
        <v>543</v>
      </c>
      <c r="I5" s="84"/>
      <c r="J5" s="84"/>
      <c r="K5" s="86"/>
      <c r="L5" s="91"/>
      <c r="M5" s="91"/>
    </row>
    <row r="6" spans="1:13">
      <c r="A6" s="84"/>
      <c r="B6" s="98" t="s">
        <v>542</v>
      </c>
      <c r="C6" s="108" t="s">
        <v>66</v>
      </c>
      <c r="D6" s="109" t="s">
        <v>66</v>
      </c>
      <c r="E6" s="109" t="s">
        <v>87</v>
      </c>
      <c r="F6" s="90" t="s">
        <v>71</v>
      </c>
      <c r="G6" s="84"/>
      <c r="H6" s="86" t="s">
        <v>544</v>
      </c>
      <c r="I6" s="84"/>
      <c r="J6" s="84"/>
      <c r="K6" s="86"/>
      <c r="L6" s="91"/>
      <c r="M6" s="91"/>
    </row>
    <row r="7" spans="1:13" ht="15" customHeight="1">
      <c r="A7" s="84"/>
      <c r="B7" s="98" t="s">
        <v>542</v>
      </c>
      <c r="C7" s="108" t="s">
        <v>66</v>
      </c>
      <c r="D7" s="109" t="s">
        <v>87</v>
      </c>
      <c r="E7" s="109" t="s">
        <v>66</v>
      </c>
      <c r="F7" s="90" t="s">
        <v>71</v>
      </c>
      <c r="G7" s="84"/>
      <c r="H7" s="110"/>
      <c r="I7" s="84"/>
      <c r="J7" s="84"/>
      <c r="K7" s="84"/>
      <c r="L7" s="84"/>
      <c r="M7" s="91"/>
    </row>
    <row r="8" spans="1:13">
      <c r="A8" s="84"/>
      <c r="B8" s="98" t="s">
        <v>542</v>
      </c>
      <c r="C8" s="108" t="s">
        <v>87</v>
      </c>
      <c r="D8" s="109" t="s">
        <v>87</v>
      </c>
      <c r="E8" s="109" t="s">
        <v>66</v>
      </c>
      <c r="F8" s="90" t="s">
        <v>71</v>
      </c>
      <c r="G8" s="84"/>
      <c r="H8" s="110" t="s">
        <v>545</v>
      </c>
      <c r="I8" s="84"/>
      <c r="J8" s="84"/>
      <c r="K8" s="84"/>
      <c r="L8" s="91"/>
      <c r="M8" s="91"/>
    </row>
    <row r="9" spans="1:13">
      <c r="A9" s="84"/>
      <c r="B9" s="98" t="s">
        <v>542</v>
      </c>
      <c r="C9" s="108" t="s">
        <v>66</v>
      </c>
      <c r="D9" s="109" t="s">
        <v>87</v>
      </c>
      <c r="E9" s="109" t="s">
        <v>87</v>
      </c>
      <c r="F9" s="92" t="s">
        <v>91</v>
      </c>
      <c r="G9" s="84"/>
      <c r="H9" s="84" t="s">
        <v>546</v>
      </c>
      <c r="I9" s="84"/>
      <c r="J9" s="84"/>
      <c r="K9" s="84"/>
      <c r="L9" s="91"/>
      <c r="M9" s="91"/>
    </row>
    <row r="10" spans="1:13">
      <c r="A10" s="84"/>
      <c r="B10" s="98" t="s">
        <v>542</v>
      </c>
      <c r="C10" s="108" t="s">
        <v>87</v>
      </c>
      <c r="D10" s="109" t="s">
        <v>87</v>
      </c>
      <c r="E10" s="109" t="s">
        <v>87</v>
      </c>
      <c r="F10" s="92" t="s">
        <v>91</v>
      </c>
      <c r="G10" s="84"/>
      <c r="H10" s="86"/>
      <c r="I10" s="84"/>
      <c r="J10" s="84"/>
      <c r="K10" s="86"/>
      <c r="L10" s="91"/>
      <c r="M10" s="91"/>
    </row>
    <row r="11" spans="1:13">
      <c r="A11" s="84"/>
      <c r="B11" s="98" t="s">
        <v>542</v>
      </c>
      <c r="C11" s="108" t="s">
        <v>87</v>
      </c>
      <c r="D11" s="109" t="s">
        <v>66</v>
      </c>
      <c r="E11" s="109" t="s">
        <v>87</v>
      </c>
      <c r="F11" s="92" t="s">
        <v>91</v>
      </c>
      <c r="G11" s="84"/>
      <c r="H11" s="86"/>
      <c r="I11" s="84"/>
      <c r="J11" s="84"/>
      <c r="K11" s="86"/>
      <c r="L11" s="84"/>
      <c r="M11" s="84"/>
    </row>
    <row r="12" spans="1:13">
      <c r="A12" s="84"/>
      <c r="B12" s="86"/>
      <c r="C12" s="86"/>
      <c r="D12" s="84"/>
      <c r="E12" s="84"/>
      <c r="F12" s="93"/>
      <c r="G12" s="84"/>
      <c r="H12" s="86"/>
      <c r="I12" s="84"/>
      <c r="J12" s="84"/>
      <c r="K12" s="86"/>
      <c r="L12" s="84"/>
      <c r="M12" s="84"/>
    </row>
    <row r="13" spans="1:13">
      <c r="A13" s="84"/>
      <c r="B13" s="86"/>
      <c r="C13" s="94" t="s">
        <v>547</v>
      </c>
      <c r="D13" s="94"/>
      <c r="E13" s="94"/>
      <c r="F13" s="95">
        <v>4</v>
      </c>
      <c r="G13" s="84"/>
      <c r="H13" s="86"/>
      <c r="I13" s="84"/>
      <c r="J13" s="84"/>
      <c r="K13" s="86"/>
      <c r="L13" s="84"/>
      <c r="M13" s="84"/>
    </row>
    <row r="14" spans="1:13">
      <c r="A14" s="84"/>
      <c r="B14" s="86"/>
      <c r="C14" s="86"/>
      <c r="D14" s="84"/>
      <c r="E14" s="84"/>
      <c r="F14" s="84"/>
      <c r="G14" s="84"/>
      <c r="H14" s="86"/>
      <c r="I14" s="84"/>
      <c r="J14" s="84"/>
      <c r="K14" s="86"/>
      <c r="L14" s="84"/>
      <c r="M14" s="84"/>
    </row>
    <row r="15" spans="1:13">
      <c r="A15" s="84"/>
      <c r="B15" s="86"/>
      <c r="C15" s="86"/>
      <c r="D15" s="84"/>
      <c r="E15" s="84"/>
      <c r="F15" s="84"/>
      <c r="G15" s="84"/>
      <c r="H15" s="86"/>
      <c r="I15" s="84"/>
      <c r="J15" s="84"/>
      <c r="K15" s="86"/>
      <c r="L15" s="84"/>
      <c r="M15" s="84"/>
    </row>
    <row r="16" spans="1:13">
      <c r="A16" s="84"/>
      <c r="B16" s="86" t="s">
        <v>41</v>
      </c>
      <c r="C16" s="100" t="s">
        <v>548</v>
      </c>
      <c r="D16" s="87" t="s">
        <v>549</v>
      </c>
      <c r="E16" s="87" t="s">
        <v>550</v>
      </c>
      <c r="F16" s="88" t="s">
        <v>4</v>
      </c>
      <c r="G16" s="88" t="s">
        <v>5</v>
      </c>
      <c r="H16" s="103" t="s">
        <v>6</v>
      </c>
      <c r="I16" s="88" t="s">
        <v>7</v>
      </c>
      <c r="J16" s="88" t="s">
        <v>8</v>
      </c>
      <c r="K16" s="86"/>
      <c r="L16" s="84"/>
      <c r="M16" s="84"/>
    </row>
    <row r="17" spans="1:13">
      <c r="A17" s="84"/>
      <c r="B17" s="97" t="s">
        <v>542</v>
      </c>
      <c r="C17" s="101" t="s">
        <v>4</v>
      </c>
      <c r="D17" s="90">
        <v>5</v>
      </c>
      <c r="E17" s="96">
        <v>4</v>
      </c>
      <c r="F17" s="90">
        <v>4</v>
      </c>
      <c r="G17" s="90">
        <v>4</v>
      </c>
      <c r="H17" s="101">
        <v>4</v>
      </c>
      <c r="I17" s="90" t="s">
        <v>127</v>
      </c>
      <c r="J17" s="90" t="s">
        <v>127</v>
      </c>
      <c r="K17" s="86"/>
      <c r="L17" s="84"/>
      <c r="M17" s="84"/>
    </row>
    <row r="18" spans="1:13">
      <c r="A18" s="84"/>
      <c r="B18" s="98" t="s">
        <v>85</v>
      </c>
      <c r="C18" s="101" t="s">
        <v>5</v>
      </c>
      <c r="D18" s="90">
        <v>10</v>
      </c>
      <c r="E18" s="92">
        <v>8</v>
      </c>
      <c r="F18" s="90" t="s">
        <v>127</v>
      </c>
      <c r="G18" s="90">
        <v>8</v>
      </c>
      <c r="H18" s="101">
        <v>8</v>
      </c>
      <c r="I18" s="90">
        <v>8</v>
      </c>
      <c r="J18" s="90" t="s">
        <v>127</v>
      </c>
      <c r="K18" s="86"/>
      <c r="L18" s="84"/>
      <c r="M18" s="84"/>
    </row>
    <row r="19" spans="1:13">
      <c r="A19" s="84"/>
      <c r="B19" s="98" t="s">
        <v>120</v>
      </c>
      <c r="C19" s="101" t="s">
        <v>5</v>
      </c>
      <c r="D19" s="90">
        <v>7</v>
      </c>
      <c r="E19" s="92">
        <v>5</v>
      </c>
      <c r="F19" s="90" t="s">
        <v>127</v>
      </c>
      <c r="G19" s="90">
        <v>5</v>
      </c>
      <c r="H19" s="101">
        <v>5</v>
      </c>
      <c r="I19" s="90">
        <v>5</v>
      </c>
      <c r="J19" s="90" t="s">
        <v>127</v>
      </c>
      <c r="K19" s="86"/>
      <c r="L19" s="84"/>
      <c r="M19" s="84"/>
    </row>
    <row r="20" spans="1:13">
      <c r="A20" s="84"/>
      <c r="B20" s="98" t="s">
        <v>551</v>
      </c>
      <c r="C20" s="101" t="s">
        <v>6</v>
      </c>
      <c r="D20" s="90">
        <v>8</v>
      </c>
      <c r="E20" s="92">
        <v>6</v>
      </c>
      <c r="F20" s="90" t="s">
        <v>127</v>
      </c>
      <c r="G20" s="90" t="s">
        <v>127</v>
      </c>
      <c r="H20" s="101">
        <v>6</v>
      </c>
      <c r="I20" s="90">
        <v>6</v>
      </c>
      <c r="J20" s="90">
        <v>6</v>
      </c>
      <c r="K20" s="86"/>
      <c r="L20" s="84"/>
      <c r="M20" s="84"/>
    </row>
    <row r="21" spans="1:13">
      <c r="A21" s="84"/>
      <c r="B21" s="86"/>
      <c r="C21" s="86"/>
      <c r="D21" s="84"/>
      <c r="E21" s="84"/>
      <c r="F21" s="84"/>
      <c r="G21" s="84"/>
      <c r="H21" s="86"/>
      <c r="I21" s="84"/>
      <c r="J21" s="84"/>
      <c r="K21" s="86"/>
      <c r="L21" s="84"/>
      <c r="M21" s="84"/>
    </row>
    <row r="22" spans="1:13">
      <c r="A22" s="84"/>
      <c r="B22" s="86"/>
      <c r="C22" s="94" t="s">
        <v>552</v>
      </c>
      <c r="D22" s="94"/>
      <c r="E22" s="94"/>
      <c r="F22" s="62">
        <v>4</v>
      </c>
      <c r="G22" s="88">
        <v>17</v>
      </c>
      <c r="H22" s="103">
        <v>23</v>
      </c>
      <c r="I22" s="88">
        <v>19</v>
      </c>
      <c r="J22" s="88">
        <v>6</v>
      </c>
      <c r="K22" s="86"/>
      <c r="L22" s="84"/>
      <c r="M22" s="84"/>
    </row>
    <row r="23" spans="1:13">
      <c r="A23" s="84"/>
      <c r="B23" s="86"/>
      <c r="C23" s="86"/>
      <c r="D23" s="84"/>
      <c r="E23" s="84"/>
      <c r="F23" s="84"/>
      <c r="G23" s="84"/>
      <c r="H23" s="86"/>
      <c r="I23" s="84"/>
      <c r="J23" s="84"/>
      <c r="K23" s="86"/>
      <c r="L23" s="84"/>
      <c r="M23" s="84"/>
    </row>
    <row r="24" spans="1:13">
      <c r="A24" s="84"/>
      <c r="B24" s="86"/>
      <c r="C24" s="86"/>
      <c r="D24" s="84"/>
      <c r="E24" s="84"/>
      <c r="F24" s="84"/>
      <c r="G24" s="84"/>
      <c r="H24" s="86"/>
      <c r="I24" s="84"/>
      <c r="J24" s="84"/>
      <c r="K24" s="86"/>
      <c r="L24" s="84"/>
      <c r="M24" s="8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Manuel Zapata</cp:lastModifiedBy>
  <cp:revision/>
  <dcterms:created xsi:type="dcterms:W3CDTF">2023-11-08T03:19:19Z</dcterms:created>
  <dcterms:modified xsi:type="dcterms:W3CDTF">2025-03-12T00:58:12Z</dcterms:modified>
  <cp:category/>
  <cp:contentStatus/>
</cp:coreProperties>
</file>